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Box\Box\0700204_契約第二係（全員）\010 NIES規程改正\2024++++_委託業務規程に関する達\"/>
    </mc:Choice>
  </mc:AlternateContent>
  <xr:revisionPtr revIDLastSave="0" documentId="13_ncr:1_{B41AF52B-A049-48C2-9349-20AC09F97E47}" xr6:coauthVersionLast="47" xr6:coauthVersionMax="47" xr10:uidLastSave="{00000000-0000-0000-0000-000000000000}"/>
  <bookViews>
    <workbookView xWindow="-110" yWindow="-16310" windowWidth="29020" windowHeight="15820" tabRatio="757" xr2:uid="{00000000-000D-0000-FFFF-FFFF00000000}"/>
  </bookViews>
  <sheets>
    <sheet name="実施計画書（３）②③（４）" sheetId="140" r:id="rId1"/>
    <sheet name="①人件費" sheetId="127" r:id="rId2"/>
    <sheet name="（参考１）①人件費計算表" sheetId="129" r:id="rId3"/>
    <sheet name="（参考２）①人件費計算表【日単価】" sheetId="136" r:id="rId4"/>
    <sheet name="（参考３）人件費計算表【エフォート率】" sheetId="137" r:id="rId5"/>
    <sheet name="②－１国内旅費" sheetId="144" r:id="rId6"/>
    <sheet name="②－２外国旅費" sheetId="145" r:id="rId7"/>
    <sheet name="③諸謝金" sheetId="119" r:id="rId8"/>
    <sheet name="④備品費" sheetId="138" r:id="rId9"/>
    <sheet name="⑤消耗品費" sheetId="120" r:id="rId10"/>
    <sheet name="⑥賃金" sheetId="121" r:id="rId11"/>
    <sheet name="（参考１）⑥賃金計算表" sheetId="148" r:id="rId12"/>
    <sheet name="（参考２）⑥賃金計算表【日単価】 (2)" sheetId="149" r:id="rId13"/>
    <sheet name="（参考３）⑥賃金計算表【エフォート率】 " sheetId="150" r:id="rId14"/>
    <sheet name="⑦借料損料" sheetId="122" r:id="rId15"/>
    <sheet name="⑧雑役務費" sheetId="123" r:id="rId16"/>
    <sheet name="⑨印刷製本費" sheetId="124" r:id="rId17"/>
    <sheet name="⑩その他" sheetId="141" r:id="rId18"/>
    <sheet name="⑪外注費" sheetId="126" r:id="rId19"/>
    <sheet name="⑫再委託費" sheetId="151" r:id="rId20"/>
    <sheet name="【参考】一般管理費の算出方法" sheetId="135"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a">#REF!</definedName>
    <definedName name="aa">'[1]（記入例）【様式6】旅費単価（参考用）'!#REF!</definedName>
    <definedName name="ab">'[1]（記入例）【様式6】旅費単価（参考用）'!#REF!</definedName>
    <definedName name="asaa">'[1]（記入例）【様式6】旅費単価（参考用）'!#REF!</definedName>
    <definedName name="az">'[1]（記入例）【様式6】旅費単価（参考用）'!#REF!</definedName>
    <definedName name="bb">'[1]（記入例）【様式6】旅費単価（参考用）'!#REF!</definedName>
    <definedName name="_xlnm.Criteria">[2]見積書!#REF!</definedName>
    <definedName name="ddd">'[3]（記入例）【様式6】旅費単価（参考用）'!#REF!</definedName>
    <definedName name="ｆ">#REF!</definedName>
    <definedName name="FkJkt" localSheetId="6">'[3]（記入例）【様式6】旅費単価（参考用）'!#REF!</definedName>
    <definedName name="FkJkt">'[3]（記入例）【様式6】旅費単価（参考用）'!#REF!</definedName>
    <definedName name="FkJkt1" localSheetId="6">'[3]（記入例）【様式6】旅費単価（参考用）'!#REF!</definedName>
    <definedName name="FkJkt1">'[3]（記入例）【様式6】旅費単価（参考用）'!#REF!</definedName>
    <definedName name="Fk空港税" localSheetId="2">[4]単価!$B$19</definedName>
    <definedName name="Fk空港税" localSheetId="11">[4]単価!$B$19</definedName>
    <definedName name="Fk空港税" localSheetId="3">[4]単価!$B$19</definedName>
    <definedName name="Fk空港税" localSheetId="12">[4]単価!$B$19</definedName>
    <definedName name="Fk空港税" localSheetId="13">[4]単価!$B$19</definedName>
    <definedName name="Fk空港税" localSheetId="4">[4]単価!$B$19</definedName>
    <definedName name="Fk空港税">[5]単価!$B$19</definedName>
    <definedName name="itaku">'[3]（記入例）【様式6】旅費単価（参考用）'!#REF!</definedName>
    <definedName name="itakua">'[1]（記入例）【様式6】旅費単価（参考用）'!#REF!</definedName>
    <definedName name="JktBal" localSheetId="6">'[3]（記入例）【様式6】旅費単価（参考用）'!#REF!</definedName>
    <definedName name="JktBal">'[3]（記入例）【様式6】旅費単価（参考用）'!#REF!</definedName>
    <definedName name="JktFk" localSheetId="6">'[3]（記入例）【様式6】旅費単価（参考用）'!#REF!</definedName>
    <definedName name="JktFk">'[3]（記入例）【様式6】旅費単価（参考用）'!#REF!</definedName>
    <definedName name="JktPad" localSheetId="6">'[3]（記入例）【様式6】旅費単価（参考用）'!#REF!</definedName>
    <definedName name="JktPad">'[3]（記入例）【様式6】旅費単価（参考用）'!#REF!</definedName>
    <definedName name="ｋ">'[1]（記入例）【様式6】旅費単価（参考用）'!#REF!</definedName>
    <definedName name="ｌ">'[1]（記入例）【様式6】旅費単価（参考用）'!#REF!</definedName>
    <definedName name="ｌｌ">'[1]（記入例）【様式6】旅費単価（参考用）'!#REF!</definedName>
    <definedName name="morikawaA">#REF!</definedName>
    <definedName name="n">'[1]（記入例）【様式6】旅費単価（参考用）'!#REF!</definedName>
    <definedName name="nm">'[1]（記入例）【様式6】旅費単価（参考用）'!#REF!</definedName>
    <definedName name="ｐ">#REF!</definedName>
    <definedName name="_xlnm.Print_Area" localSheetId="2">'（参考１）①人件費計算表'!$B$2:$T$26</definedName>
    <definedName name="_xlnm.Print_Area" localSheetId="11">'（参考１）⑥賃金計算表'!$B$2:$T$26</definedName>
    <definedName name="_xlnm.Print_Area" localSheetId="3">'（参考２）①人件費計算表【日単価】'!$B$2:$T$26</definedName>
    <definedName name="_xlnm.Print_Area" localSheetId="12">'（参考２）⑥賃金計算表【日単価】 (2)'!$B$2:$T$26</definedName>
    <definedName name="_xlnm.Print_Area" localSheetId="13">'（参考３）⑥賃金計算表【エフォート率】 '!$B$2:$T$26</definedName>
    <definedName name="_xlnm.Print_Area" localSheetId="4">'（参考３）人件費計算表【エフォート率】'!$B$2:$T$26</definedName>
    <definedName name="_xlnm.Print_Area" localSheetId="5">'②－１国内旅費'!$A$2:$X$38</definedName>
    <definedName name="_xlnm.Print_Area" localSheetId="6">'②－２外国旅費'!$A$2:$AG$41</definedName>
    <definedName name="_xlnm.Print_Area" localSheetId="14">⑦借料損料!$A$1:$E$27</definedName>
    <definedName name="_xlnm.Print_Area" localSheetId="15">⑧雑役務費!$A$1:$G$28</definedName>
    <definedName name="_xlnm.Print_Area" localSheetId="16">⑨印刷製本費!$A$1:$E$28</definedName>
    <definedName name="_xlnm.Print_Area" localSheetId="18">⑪外注費!$A$1:$E$28</definedName>
    <definedName name="_xlnm.Print_Area" localSheetId="19">⑫再委託費!$A$1:$E$28</definedName>
    <definedName name="_xlnm.Print_Area" localSheetId="0">'実施計画書（３）②③（４）'!$A$2:$J$92</definedName>
    <definedName name="_xlnm.Print_Area">#REF!</definedName>
    <definedName name="PRINT_AREA_MI">#REF!</definedName>
    <definedName name="_xlnm.Print_Titles" localSheetId="5">'②－１国内旅費'!$2:$2</definedName>
    <definedName name="_xlnm.Print_Titles" localSheetId="0">'実施計画書（３）②③（４）'!$2:$4</definedName>
    <definedName name="ｑ">#REF!</definedName>
    <definedName name="rr">[5]単価!$B$19</definedName>
    <definedName name="ｓ">#REF!</definedName>
    <definedName name="VISA" localSheetId="6">'[3]（記入例）【様式6】旅費単価（参考用）'!#REF!</definedName>
    <definedName name="VISA">'[3]（記入例）【様式6】旅費単価（参考用）'!#REF!</definedName>
    <definedName name="VISA_">'[1]（記入例）【様式6】旅費単価（参考用）'!#REF!</definedName>
    <definedName name="w">#REF!</definedName>
    <definedName name="ああ">'[1]（記入例）【様式6】旅費単価（参考用）'!#REF!</definedName>
    <definedName name="あああ">#REF!</definedName>
    <definedName name="お">'[1]（記入例）【様式6】旅費単価（参考用）'!#REF!</definedName>
    <definedName name="ががが">#REF!</definedName>
    <definedName name="さなえ">#REF!</definedName>
    <definedName name="たあたたたたたた">#REF!</definedName>
    <definedName name="っｒ">'[1]（記入例）【様式6】旅費単価（参考用）'!#REF!</definedName>
    <definedName name="っっｒ">'[1]（記入例）【様式6】旅費単価（参考用）'!#REF!</definedName>
    <definedName name="ノグチ">#REF!</definedName>
    <definedName name="ハヤシ">#REF!</definedName>
    <definedName name="びゅお">#REF!</definedName>
    <definedName name="ふぁ" localSheetId="6">'[3]（記入例）【様式6】旅費単価（参考用）'!#REF!</definedName>
    <definedName name="ふぁ">'[3]（記入例）【様式6】旅費単価（参考用）'!#REF!</definedName>
    <definedName name="ゆゆゆゆ">#REF!</definedName>
    <definedName name="れれれれ">#REF!</definedName>
    <definedName name="安岡">#REF!</definedName>
    <definedName name="安藤">#REF!</definedName>
    <definedName name="一覧表">#REF!</definedName>
    <definedName name="下田">#REF!</definedName>
    <definedName name="外国宿泊" localSheetId="2">[4]単価!$B$6</definedName>
    <definedName name="外国宿泊" localSheetId="11">[4]単価!$B$6</definedName>
    <definedName name="外国宿泊" localSheetId="3">[4]単価!$B$6</definedName>
    <definedName name="外国宿泊" localSheetId="12">[4]単価!$B$6</definedName>
    <definedName name="外国宿泊" localSheetId="13">[4]単価!$B$6</definedName>
    <definedName name="外国宿泊" localSheetId="4">[4]単価!$B$6</definedName>
    <definedName name="外国宿泊">[5]単価!$B$6</definedName>
    <definedName name="外国日当" localSheetId="2">[4]単価!$B$5</definedName>
    <definedName name="外国日当" localSheetId="11">[4]単価!$B$5</definedName>
    <definedName name="外国日当" localSheetId="3">[4]単価!$B$5</definedName>
    <definedName name="外国日当" localSheetId="12">[4]単価!$B$5</definedName>
    <definedName name="外国日当" localSheetId="13">[4]単価!$B$5</definedName>
    <definedName name="外国日当" localSheetId="4">[4]単価!$B$5</definedName>
    <definedName name="外国日当">[5]単価!$B$5</definedName>
    <definedName name="掛金料率">#REF!</definedName>
    <definedName name="掛金料率_2019">#REF!</definedName>
    <definedName name="掛金料率①">#REF!</definedName>
    <definedName name="掛金料率②">#REF!</definedName>
    <definedName name="月山本">#REF!</definedName>
    <definedName name="減額率">'[6](3)外国旅費内訳_ (2)'!$K$2</definedName>
    <definedName name="戸高">#REF!</definedName>
    <definedName name="雇用保険料率">#REF!</definedName>
    <definedName name="国内宿泊" localSheetId="2">[4]単価!$B$3</definedName>
    <definedName name="国内宿泊" localSheetId="11">[4]単価!$B$3</definedName>
    <definedName name="国内宿泊" localSheetId="3">[4]単価!$B$3</definedName>
    <definedName name="国内宿泊" localSheetId="12">[4]単価!$B$3</definedName>
    <definedName name="国内宿泊" localSheetId="13">[4]単価!$B$3</definedName>
    <definedName name="国内宿泊" localSheetId="4">[4]単価!$B$3</definedName>
    <definedName name="国内宿泊">[5]単価!$B$3</definedName>
    <definedName name="国内日当" localSheetId="2">[4]単価!$B$2</definedName>
    <definedName name="国内日当" localSheetId="11">[4]単価!$B$2</definedName>
    <definedName name="国内日当" localSheetId="3">[4]単価!$B$2</definedName>
    <definedName name="国内日当" localSheetId="12">[4]単価!$B$2</definedName>
    <definedName name="国内日当" localSheetId="13">[4]単価!$B$2</definedName>
    <definedName name="国内日当" localSheetId="4">[4]単価!$B$2</definedName>
    <definedName name="国内日当">[5]単価!$B$2</definedName>
    <definedName name="紺子">#REF!</definedName>
    <definedName name="子ども手当拠出金料率">#REF!</definedName>
    <definedName name="時給">#REF!</definedName>
    <definedName name="時給制">#REF!</definedName>
    <definedName name="時給制４">#REF!</definedName>
    <definedName name="時給制a">#REF!</definedName>
    <definedName name="時給制もりかわ">#REF!</definedName>
    <definedName name="時給制金丸">#REF!</definedName>
    <definedName name="鹿児島東京" localSheetId="6">'[3]（記入例）【様式6】旅費単価（参考用）'!#REF!</definedName>
    <definedName name="鹿児島東京">'[3]（記入例）【様式6】旅費単価（参考用）'!#REF!</definedName>
    <definedName name="鹿福" localSheetId="2">[4]単価!$B$8</definedName>
    <definedName name="鹿福" localSheetId="11">[4]単価!$B$8</definedName>
    <definedName name="鹿福" localSheetId="3">[4]単価!$B$8</definedName>
    <definedName name="鹿福" localSheetId="12">[4]単価!$B$8</definedName>
    <definedName name="鹿福" localSheetId="13">[4]単価!$B$8</definedName>
    <definedName name="鹿福" localSheetId="4">[4]単価!$B$8</definedName>
    <definedName name="鹿福">[5]単価!$B$8</definedName>
    <definedName name="出羽・事務補佐員">#REF!</definedName>
    <definedName name="上野">#REF!</definedName>
    <definedName name="千葉">#REF!</definedName>
    <definedName name="中岡">#REF!</definedName>
    <definedName name="中村">#REF!</definedName>
    <definedName name="当該年度">[7]表紙!$B$2</definedName>
    <definedName name="日給">#REF!</definedName>
    <definedName name="日給下田">#REF!</definedName>
    <definedName name="日給制その他">#REF!</definedName>
    <definedName name="日当宿泊">[8]単価表!$C$24:$F$30</definedName>
    <definedName name="日本宿泊" localSheetId="6">'[3]（記入例）【様式6】旅費単価（参考用）'!#REF!</definedName>
    <definedName name="日本宿泊">'[3]（記入例）【様式6】旅費単価（参考用）'!#REF!</definedName>
    <definedName name="年度別ﾘｸﾙｰﾄ者数">#REF!</definedName>
    <definedName name="年俸い">#REF!</definedName>
    <definedName name="年俸制">#REF!</definedName>
    <definedName name="納品">[2]見積書!#REF!</definedName>
    <definedName name="納品場所">[2]見積書!#REF!</definedName>
    <definedName name="別紙１２消耗品費">[2]見積書!#REF!</definedName>
    <definedName name="門田">#REF!</definedName>
    <definedName name="野口">#REF!</definedName>
    <definedName name="林林">#REF!</definedName>
    <definedName name="澤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145" l="1"/>
  <c r="AG30" i="145"/>
  <c r="AF7" i="145"/>
  <c r="L26" i="144"/>
  <c r="D28" i="151"/>
  <c r="H65" i="140" s="1"/>
  <c r="C28" i="151"/>
  <c r="H61" i="140" s="1"/>
  <c r="D28" i="126"/>
  <c r="H58" i="140" s="1"/>
  <c r="C28" i="126"/>
  <c r="H57" i="140" s="1"/>
  <c r="H49" i="140"/>
  <c r="H50" i="140" s="1"/>
  <c r="E29" i="141"/>
  <c r="H51" i="140" s="1"/>
  <c r="D29" i="141"/>
  <c r="C29" i="141"/>
  <c r="H48" i="140" s="1"/>
  <c r="D28" i="124"/>
  <c r="H45" i="140" s="1"/>
  <c r="C28" i="124"/>
  <c r="H44" i="140" s="1"/>
  <c r="F28" i="123"/>
  <c r="H41" i="140" s="1"/>
  <c r="E28" i="123"/>
  <c r="H40" i="140" s="1"/>
  <c r="D27" i="122"/>
  <c r="C27" i="122"/>
  <c r="I23" i="150"/>
  <c r="H23" i="150"/>
  <c r="G23" i="150"/>
  <c r="F23" i="150"/>
  <c r="T25" i="150" s="1"/>
  <c r="F26" i="150" s="1"/>
  <c r="J26" i="150" s="1"/>
  <c r="C23" i="150"/>
  <c r="K22" i="150"/>
  <c r="N22" i="150" s="1"/>
  <c r="J22" i="150"/>
  <c r="R22" i="150" s="1"/>
  <c r="J21" i="150"/>
  <c r="Q21" i="150" s="1"/>
  <c r="O20" i="150"/>
  <c r="N20" i="150"/>
  <c r="M20" i="150"/>
  <c r="L20" i="150"/>
  <c r="D20" i="150"/>
  <c r="J20" i="150" s="1"/>
  <c r="O19" i="150"/>
  <c r="N19" i="150"/>
  <c r="M19" i="150"/>
  <c r="L19" i="150"/>
  <c r="D19" i="150"/>
  <c r="J19" i="150" s="1"/>
  <c r="O18" i="150"/>
  <c r="N18" i="150"/>
  <c r="M18" i="150"/>
  <c r="L18" i="150"/>
  <c r="D18" i="150"/>
  <c r="J18" i="150" s="1"/>
  <c r="R18" i="150" s="1"/>
  <c r="O17" i="150"/>
  <c r="N17" i="150"/>
  <c r="M17" i="150"/>
  <c r="L17" i="150"/>
  <c r="D17" i="150"/>
  <c r="J17" i="150" s="1"/>
  <c r="O16" i="150"/>
  <c r="N16" i="150"/>
  <c r="M16" i="150"/>
  <c r="L16" i="150"/>
  <c r="D16" i="150"/>
  <c r="J16" i="150" s="1"/>
  <c r="O15" i="150"/>
  <c r="N15" i="150"/>
  <c r="M15" i="150"/>
  <c r="L15" i="150"/>
  <c r="D15" i="150"/>
  <c r="J15" i="150" s="1"/>
  <c r="O14" i="150"/>
  <c r="N14" i="150"/>
  <c r="M14" i="150"/>
  <c r="L14" i="150"/>
  <c r="D14" i="150"/>
  <c r="J14" i="150" s="1"/>
  <c r="O13" i="150"/>
  <c r="N13" i="150"/>
  <c r="M13" i="150"/>
  <c r="L13" i="150"/>
  <c r="D13" i="150"/>
  <c r="J13" i="150" s="1"/>
  <c r="R13" i="150" s="1"/>
  <c r="O12" i="150"/>
  <c r="N12" i="150"/>
  <c r="M12" i="150"/>
  <c r="L12" i="150"/>
  <c r="D12" i="150"/>
  <c r="J12" i="150" s="1"/>
  <c r="Q12" i="150" s="1"/>
  <c r="O11" i="150"/>
  <c r="N11" i="150"/>
  <c r="M11" i="150"/>
  <c r="L11" i="150"/>
  <c r="D11" i="150"/>
  <c r="J11" i="150" s="1"/>
  <c r="P11" i="150" s="1"/>
  <c r="O10" i="150"/>
  <c r="N10" i="150"/>
  <c r="M10" i="150"/>
  <c r="L10" i="150"/>
  <c r="D10" i="150"/>
  <c r="J10" i="150" s="1"/>
  <c r="O9" i="150"/>
  <c r="N9" i="150"/>
  <c r="M9" i="150"/>
  <c r="L9" i="150"/>
  <c r="D9" i="150"/>
  <c r="T25" i="149"/>
  <c r="F26" i="149" s="1"/>
  <c r="I23" i="149"/>
  <c r="H23" i="149"/>
  <c r="G23" i="149"/>
  <c r="F23" i="149"/>
  <c r="C23" i="149"/>
  <c r="Q22" i="149"/>
  <c r="J22" i="149"/>
  <c r="P21" i="149"/>
  <c r="L21" i="149"/>
  <c r="J21" i="149"/>
  <c r="K21" i="149" s="1"/>
  <c r="O20" i="149"/>
  <c r="N20" i="149"/>
  <c r="M20" i="149"/>
  <c r="L20" i="149"/>
  <c r="J20" i="149"/>
  <c r="D20" i="149"/>
  <c r="O19" i="149"/>
  <c r="N19" i="149"/>
  <c r="M19" i="149"/>
  <c r="L19" i="149"/>
  <c r="D19" i="149"/>
  <c r="J19" i="149" s="1"/>
  <c r="Q18" i="149"/>
  <c r="O18" i="149"/>
  <c r="N18" i="149"/>
  <c r="M18" i="149"/>
  <c r="L18" i="149"/>
  <c r="D18" i="149"/>
  <c r="J18" i="149" s="1"/>
  <c r="O17" i="149"/>
  <c r="N17" i="149"/>
  <c r="M17" i="149"/>
  <c r="L17" i="149"/>
  <c r="J17" i="149"/>
  <c r="R17" i="149" s="1"/>
  <c r="D17" i="149"/>
  <c r="O16" i="149"/>
  <c r="N16" i="149"/>
  <c r="M16" i="149"/>
  <c r="L16" i="149"/>
  <c r="J16" i="149"/>
  <c r="D16" i="149"/>
  <c r="O15" i="149"/>
  <c r="N15" i="149"/>
  <c r="M15" i="149"/>
  <c r="L15" i="149"/>
  <c r="D15" i="149"/>
  <c r="J15" i="149" s="1"/>
  <c r="O14" i="149"/>
  <c r="N14" i="149"/>
  <c r="M14" i="149"/>
  <c r="L14" i="149"/>
  <c r="D14" i="149"/>
  <c r="J14" i="149" s="1"/>
  <c r="O13" i="149"/>
  <c r="N13" i="149"/>
  <c r="M13" i="149"/>
  <c r="L13" i="149"/>
  <c r="J13" i="149"/>
  <c r="R13" i="149" s="1"/>
  <c r="D13" i="149"/>
  <c r="O12" i="149"/>
  <c r="N12" i="149"/>
  <c r="M12" i="149"/>
  <c r="L12" i="149"/>
  <c r="J12" i="149"/>
  <c r="D12" i="149"/>
  <c r="R11" i="149"/>
  <c r="O11" i="149"/>
  <c r="N11" i="149"/>
  <c r="M11" i="149"/>
  <c r="L11" i="149"/>
  <c r="D11" i="149"/>
  <c r="J11" i="149" s="1"/>
  <c r="O10" i="149"/>
  <c r="N10" i="149"/>
  <c r="M10" i="149"/>
  <c r="L10" i="149"/>
  <c r="D10" i="149"/>
  <c r="J10" i="149" s="1"/>
  <c r="Q10" i="149" s="1"/>
  <c r="O9" i="149"/>
  <c r="N9" i="149"/>
  <c r="M9" i="149"/>
  <c r="L9" i="149"/>
  <c r="J9" i="149"/>
  <c r="P9" i="149" s="1"/>
  <c r="D9" i="149"/>
  <c r="E23" i="149" s="1"/>
  <c r="I23" i="148"/>
  <c r="H23" i="148"/>
  <c r="G23" i="148"/>
  <c r="F23" i="148"/>
  <c r="T25" i="148" s="1"/>
  <c r="C23" i="148"/>
  <c r="Q22" i="148"/>
  <c r="J22" i="148"/>
  <c r="P21" i="148"/>
  <c r="L21" i="148"/>
  <c r="K21" i="148"/>
  <c r="O21" i="148" s="1"/>
  <c r="J21" i="148"/>
  <c r="R21" i="148" s="1"/>
  <c r="O20" i="148"/>
  <c r="N20" i="148"/>
  <c r="M20" i="148"/>
  <c r="L20" i="148"/>
  <c r="J20" i="148"/>
  <c r="D20" i="148"/>
  <c r="O19" i="148"/>
  <c r="N19" i="148"/>
  <c r="M19" i="148"/>
  <c r="L19" i="148"/>
  <c r="D19" i="148"/>
  <c r="J19" i="148" s="1"/>
  <c r="R19" i="148" s="1"/>
  <c r="Q18" i="148"/>
  <c r="O18" i="148"/>
  <c r="N18" i="148"/>
  <c r="M18" i="148"/>
  <c r="L18" i="148"/>
  <c r="D18" i="148"/>
  <c r="J18" i="148" s="1"/>
  <c r="P17" i="148"/>
  <c r="O17" i="148"/>
  <c r="N17" i="148"/>
  <c r="M17" i="148"/>
  <c r="L17" i="148"/>
  <c r="J17" i="148"/>
  <c r="R17" i="148" s="1"/>
  <c r="D17" i="148"/>
  <c r="O16" i="148"/>
  <c r="N16" i="148"/>
  <c r="M16" i="148"/>
  <c r="L16" i="148"/>
  <c r="J16" i="148"/>
  <c r="D16" i="148"/>
  <c r="O15" i="148"/>
  <c r="N15" i="148"/>
  <c r="M15" i="148"/>
  <c r="L15" i="148"/>
  <c r="D15" i="148"/>
  <c r="J15" i="148" s="1"/>
  <c r="R15" i="148" s="1"/>
  <c r="Q14" i="148"/>
  <c r="O14" i="148"/>
  <c r="N14" i="148"/>
  <c r="M14" i="148"/>
  <c r="L14" i="148"/>
  <c r="D14" i="148"/>
  <c r="J14" i="148" s="1"/>
  <c r="P13" i="148"/>
  <c r="O13" i="148"/>
  <c r="N13" i="148"/>
  <c r="M13" i="148"/>
  <c r="L13" i="148"/>
  <c r="J13" i="148"/>
  <c r="R13" i="148" s="1"/>
  <c r="D13" i="148"/>
  <c r="O12" i="148"/>
  <c r="N12" i="148"/>
  <c r="M12" i="148"/>
  <c r="L12" i="148"/>
  <c r="J12" i="148"/>
  <c r="D12" i="148"/>
  <c r="R11" i="148"/>
  <c r="O11" i="148"/>
  <c r="N11" i="148"/>
  <c r="M11" i="148"/>
  <c r="L11" i="148"/>
  <c r="D11" i="148"/>
  <c r="J11" i="148" s="1"/>
  <c r="Q10" i="148"/>
  <c r="O10" i="148"/>
  <c r="N10" i="148"/>
  <c r="M10" i="148"/>
  <c r="L10" i="148"/>
  <c r="J10" i="148"/>
  <c r="D10" i="148"/>
  <c r="O9" i="148"/>
  <c r="N9" i="148"/>
  <c r="M9" i="148"/>
  <c r="L9" i="148"/>
  <c r="J9" i="148"/>
  <c r="P9" i="148" s="1"/>
  <c r="D9" i="148"/>
  <c r="E29" i="120"/>
  <c r="H29" i="140" s="1"/>
  <c r="D29" i="120"/>
  <c r="H27" i="140" s="1"/>
  <c r="C29" i="120"/>
  <c r="H26" i="140" s="1"/>
  <c r="D30" i="119"/>
  <c r="H19" i="140" s="1"/>
  <c r="C30" i="119"/>
  <c r="H18" i="140" s="1"/>
  <c r="AC31" i="145"/>
  <c r="X31" i="145"/>
  <c r="AC30" i="145"/>
  <c r="X30" i="145"/>
  <c r="AC29" i="145"/>
  <c r="X29" i="145"/>
  <c r="AC28" i="145"/>
  <c r="Y28" i="145"/>
  <c r="X28" i="145"/>
  <c r="AC27" i="145"/>
  <c r="X27" i="145"/>
  <c r="AC26" i="145"/>
  <c r="X26" i="145"/>
  <c r="AG11" i="145"/>
  <c r="AG9" i="145"/>
  <c r="AG7" i="145"/>
  <c r="V31" i="144"/>
  <c r="S31" i="144"/>
  <c r="W31" i="144" s="1"/>
  <c r="X31" i="144" s="1"/>
  <c r="V30" i="144"/>
  <c r="S30" i="144"/>
  <c r="V29" i="144"/>
  <c r="S29" i="144"/>
  <c r="W29" i="144" s="1"/>
  <c r="X29" i="144" s="1"/>
  <c r="V28" i="144"/>
  <c r="S28" i="144"/>
  <c r="W28" i="144" s="1"/>
  <c r="X28" i="144" s="1"/>
  <c r="V27" i="144"/>
  <c r="S27" i="144"/>
  <c r="W27" i="144" s="1"/>
  <c r="X27" i="144" s="1"/>
  <c r="V26" i="144"/>
  <c r="S26" i="144"/>
  <c r="W26" i="144" s="1"/>
  <c r="X26" i="144" s="1"/>
  <c r="V25" i="144"/>
  <c r="S25" i="144"/>
  <c r="W25" i="144" s="1"/>
  <c r="X25" i="144" s="1"/>
  <c r="V13" i="144"/>
  <c r="S13" i="144"/>
  <c r="W13" i="144" s="1"/>
  <c r="X13" i="144" s="1"/>
  <c r="V12" i="144"/>
  <c r="S12" i="144"/>
  <c r="W12" i="144" s="1"/>
  <c r="X12" i="144" s="1"/>
  <c r="V11" i="144"/>
  <c r="S11" i="144"/>
  <c r="W11" i="144" s="1"/>
  <c r="X11" i="144" s="1"/>
  <c r="V10" i="144"/>
  <c r="S10" i="144"/>
  <c r="W10" i="144" s="1"/>
  <c r="X10" i="144" s="1"/>
  <c r="V9" i="144"/>
  <c r="S9" i="144"/>
  <c r="W9" i="144" s="1"/>
  <c r="X9" i="144" s="1"/>
  <c r="V8" i="144"/>
  <c r="S8" i="144"/>
  <c r="W8" i="144" s="1"/>
  <c r="X8" i="144" s="1"/>
  <c r="V7" i="144"/>
  <c r="S7" i="144"/>
  <c r="AC12" i="145"/>
  <c r="X12" i="145"/>
  <c r="AC11" i="145"/>
  <c r="X11" i="145"/>
  <c r="AC10" i="145"/>
  <c r="X10" i="145"/>
  <c r="AC9" i="145"/>
  <c r="X9" i="145"/>
  <c r="AC8" i="145"/>
  <c r="X8" i="145"/>
  <c r="AC7" i="145"/>
  <c r="X7" i="145"/>
  <c r="H64" i="140"/>
  <c r="H62" i="140"/>
  <c r="C62" i="140"/>
  <c r="G68" i="140" l="1"/>
  <c r="H68" i="140" s="1"/>
  <c r="C68" i="140" s="1"/>
  <c r="P17" i="149"/>
  <c r="P13" i="149"/>
  <c r="J23" i="148"/>
  <c r="R16" i="148"/>
  <c r="Q16" i="148"/>
  <c r="P16" i="148"/>
  <c r="R20" i="149"/>
  <c r="Q20" i="149"/>
  <c r="P20" i="149"/>
  <c r="S20" i="149" s="1"/>
  <c r="T20" i="149" s="1"/>
  <c r="Q19" i="149"/>
  <c r="P19" i="149"/>
  <c r="H26" i="149"/>
  <c r="H25" i="149"/>
  <c r="R10" i="150"/>
  <c r="Q10" i="150"/>
  <c r="P10" i="150"/>
  <c r="R15" i="150"/>
  <c r="Q15" i="150"/>
  <c r="P15" i="150"/>
  <c r="S15" i="150" s="1"/>
  <c r="T15" i="150" s="1"/>
  <c r="Q11" i="148"/>
  <c r="P11" i="148"/>
  <c r="S11" i="148" s="1"/>
  <c r="T11" i="148" s="1"/>
  <c r="P18" i="148"/>
  <c r="R18" i="148"/>
  <c r="J23" i="149"/>
  <c r="R12" i="149"/>
  <c r="Q12" i="149"/>
  <c r="P12" i="149"/>
  <c r="Q15" i="149"/>
  <c r="P15" i="149"/>
  <c r="R19" i="149"/>
  <c r="O21" i="149"/>
  <c r="N21" i="149"/>
  <c r="M21" i="149"/>
  <c r="E23" i="150"/>
  <c r="J9" i="150"/>
  <c r="P12" i="150"/>
  <c r="S12" i="150" s="1"/>
  <c r="T12" i="150" s="1"/>
  <c r="R12" i="150"/>
  <c r="P16" i="150"/>
  <c r="Q16" i="150"/>
  <c r="R16" i="150"/>
  <c r="P19" i="150"/>
  <c r="R19" i="150"/>
  <c r="S19" i="150" s="1"/>
  <c r="T19" i="150" s="1"/>
  <c r="Q19" i="150"/>
  <c r="Q19" i="148"/>
  <c r="P19" i="148"/>
  <c r="S19" i="148" s="1"/>
  <c r="T19" i="148" s="1"/>
  <c r="P14" i="149"/>
  <c r="R14" i="149"/>
  <c r="Q13" i="150"/>
  <c r="P13" i="150"/>
  <c r="S13" i="150" s="1"/>
  <c r="T13" i="150" s="1"/>
  <c r="R12" i="148"/>
  <c r="Q12" i="148"/>
  <c r="P12" i="148"/>
  <c r="S12" i="148" s="1"/>
  <c r="T12" i="148" s="1"/>
  <c r="Q15" i="148"/>
  <c r="P15" i="148"/>
  <c r="P10" i="149"/>
  <c r="R10" i="149"/>
  <c r="Q14" i="149"/>
  <c r="R16" i="149"/>
  <c r="Q16" i="149"/>
  <c r="P16" i="149"/>
  <c r="S16" i="149" s="1"/>
  <c r="T16" i="149" s="1"/>
  <c r="J26" i="149"/>
  <c r="E23" i="148"/>
  <c r="P14" i="148"/>
  <c r="R14" i="148"/>
  <c r="S14" i="148" s="1"/>
  <c r="T14" i="148" s="1"/>
  <c r="R20" i="148"/>
  <c r="Q20" i="148"/>
  <c r="P20" i="148"/>
  <c r="S9" i="149"/>
  <c r="Q11" i="149"/>
  <c r="P11" i="149"/>
  <c r="S11" i="149" s="1"/>
  <c r="T11" i="149" s="1"/>
  <c r="R15" i="149"/>
  <c r="P18" i="149"/>
  <c r="R18" i="149"/>
  <c r="R11" i="150"/>
  <c r="Q11" i="150"/>
  <c r="S11" i="150" s="1"/>
  <c r="T11" i="150" s="1"/>
  <c r="R14" i="150"/>
  <c r="Q14" i="150"/>
  <c r="P14" i="150"/>
  <c r="Q17" i="150"/>
  <c r="R17" i="150"/>
  <c r="P17" i="150"/>
  <c r="S17" i="150" s="1"/>
  <c r="T17" i="150" s="1"/>
  <c r="P20" i="150"/>
  <c r="Q20" i="150"/>
  <c r="R20" i="150"/>
  <c r="Q9" i="148"/>
  <c r="R10" i="148"/>
  <c r="Q13" i="148"/>
  <c r="S13" i="148" s="1"/>
  <c r="T13" i="148" s="1"/>
  <c r="Q17" i="148"/>
  <c r="S17" i="148" s="1"/>
  <c r="T17" i="148" s="1"/>
  <c r="M21" i="148"/>
  <c r="Q21" i="148"/>
  <c r="R22" i="148"/>
  <c r="Q9" i="149"/>
  <c r="Q13" i="149"/>
  <c r="S13" i="149" s="1"/>
  <c r="T13" i="149" s="1"/>
  <c r="Q17" i="149"/>
  <c r="S17" i="149" s="1"/>
  <c r="T17" i="149" s="1"/>
  <c r="Q21" i="149"/>
  <c r="R22" i="149"/>
  <c r="P18" i="150"/>
  <c r="K21" i="150"/>
  <c r="L22" i="150"/>
  <c r="P22" i="150"/>
  <c r="O22" i="150"/>
  <c r="R9" i="148"/>
  <c r="N21" i="148"/>
  <c r="K22" i="148"/>
  <c r="R9" i="149"/>
  <c r="R21" i="149"/>
  <c r="K22" i="149"/>
  <c r="Q18" i="150"/>
  <c r="P21" i="150"/>
  <c r="M22" i="150"/>
  <c r="Q22" i="150"/>
  <c r="R21" i="150"/>
  <c r="P10" i="148"/>
  <c r="S10" i="148" s="1"/>
  <c r="T10" i="148" s="1"/>
  <c r="P22" i="148"/>
  <c r="P22" i="149"/>
  <c r="AD30" i="145"/>
  <c r="Y11" i="145"/>
  <c r="AD26" i="145"/>
  <c r="AE26" i="145" s="1"/>
  <c r="AF26" i="145" s="1"/>
  <c r="AD28" i="145"/>
  <c r="AG14" i="145"/>
  <c r="Y26" i="145"/>
  <c r="Y30" i="145"/>
  <c r="AE30" i="145" s="1"/>
  <c r="AF30" i="145" s="1"/>
  <c r="AE28" i="145"/>
  <c r="AF28" i="145" s="1"/>
  <c r="AD7" i="145"/>
  <c r="Y9" i="145"/>
  <c r="AD9" i="145"/>
  <c r="AD11" i="145"/>
  <c r="AE11" i="145" s="1"/>
  <c r="AF11" i="145" s="1"/>
  <c r="Y7" i="145"/>
  <c r="AE7" i="145" s="1"/>
  <c r="W30" i="144"/>
  <c r="X30" i="144" s="1"/>
  <c r="X32" i="144" s="1"/>
  <c r="W7" i="144"/>
  <c r="X7" i="144" s="1"/>
  <c r="X14" i="144" s="1"/>
  <c r="H52" i="140"/>
  <c r="C48" i="140" s="1"/>
  <c r="H46" i="140"/>
  <c r="C44" i="140" s="1"/>
  <c r="H59" i="140"/>
  <c r="C57" i="140" s="1"/>
  <c r="H63" i="140"/>
  <c r="H66" i="140" s="1"/>
  <c r="C61" i="140" s="1"/>
  <c r="AG26" i="145" l="1"/>
  <c r="AG33" i="145" s="1"/>
  <c r="AG39" i="145" s="1"/>
  <c r="H14" i="140" s="1"/>
  <c r="X38" i="144"/>
  <c r="H11" i="140" s="1"/>
  <c r="H12" i="140" s="1"/>
  <c r="S18" i="150"/>
  <c r="T18" i="150" s="1"/>
  <c r="S16" i="150"/>
  <c r="T16" i="150" s="1"/>
  <c r="S22" i="150"/>
  <c r="T22" i="150" s="1"/>
  <c r="S20" i="150"/>
  <c r="T20" i="150" s="1"/>
  <c r="S10" i="150"/>
  <c r="T10" i="150" s="1"/>
  <c r="P23" i="149"/>
  <c r="S15" i="149"/>
  <c r="T15" i="149" s="1"/>
  <c r="S21" i="149"/>
  <c r="T21" i="149" s="1"/>
  <c r="S18" i="149"/>
  <c r="T18" i="149" s="1"/>
  <c r="S14" i="149"/>
  <c r="T14" i="149" s="1"/>
  <c r="S12" i="149"/>
  <c r="T12" i="149" s="1"/>
  <c r="S19" i="149"/>
  <c r="T19" i="149" s="1"/>
  <c r="S18" i="148"/>
  <c r="T18" i="148" s="1"/>
  <c r="R23" i="148"/>
  <c r="Q23" i="148"/>
  <c r="S15" i="148"/>
  <c r="T15" i="148" s="1"/>
  <c r="S16" i="148"/>
  <c r="T16" i="148" s="1"/>
  <c r="S9" i="148"/>
  <c r="S10" i="149"/>
  <c r="T10" i="149" s="1"/>
  <c r="R23" i="149"/>
  <c r="M21" i="150"/>
  <c r="M23" i="150" s="1"/>
  <c r="L21" i="150"/>
  <c r="N21" i="150"/>
  <c r="N23" i="150" s="1"/>
  <c r="O21" i="150"/>
  <c r="O23" i="150" s="1"/>
  <c r="Q23" i="149"/>
  <c r="L22" i="148"/>
  <c r="O22" i="148"/>
  <c r="O23" i="148" s="1"/>
  <c r="N22" i="148"/>
  <c r="N23" i="148" s="1"/>
  <c r="M22" i="148"/>
  <c r="M23" i="148" s="1"/>
  <c r="T9" i="149"/>
  <c r="Q9" i="150"/>
  <c r="Q23" i="150" s="1"/>
  <c r="J23" i="150"/>
  <c r="P9" i="150"/>
  <c r="R9" i="150"/>
  <c r="R23" i="150" s="1"/>
  <c r="P23" i="148"/>
  <c r="S21" i="148"/>
  <c r="T21" i="148" s="1"/>
  <c r="L22" i="149"/>
  <c r="O22" i="149"/>
  <c r="O23" i="149" s="1"/>
  <c r="N22" i="149"/>
  <c r="N23" i="149" s="1"/>
  <c r="M22" i="149"/>
  <c r="M23" i="149" s="1"/>
  <c r="S14" i="150"/>
  <c r="T14" i="150" s="1"/>
  <c r="S20" i="148"/>
  <c r="T20" i="148" s="1"/>
  <c r="AG32" i="145"/>
  <c r="AE9" i="145"/>
  <c r="AF9" i="145" s="1"/>
  <c r="AG13" i="145" s="1"/>
  <c r="AG15" i="145" s="1"/>
  <c r="AG34" i="145" l="1"/>
  <c r="AG40" i="145" s="1"/>
  <c r="H15" i="140" s="1"/>
  <c r="S22" i="148"/>
  <c r="T22" i="148" s="1"/>
  <c r="L23" i="148"/>
  <c r="S21" i="150"/>
  <c r="T21" i="150" s="1"/>
  <c r="L23" i="150"/>
  <c r="S23" i="148"/>
  <c r="T9" i="148"/>
  <c r="S22" i="149"/>
  <c r="L23" i="149"/>
  <c r="P23" i="150"/>
  <c r="S9" i="150"/>
  <c r="H37" i="140"/>
  <c r="D28" i="138"/>
  <c r="C28" i="138"/>
  <c r="H22" i="140" s="1"/>
  <c r="I23" i="137"/>
  <c r="H23" i="137"/>
  <c r="G23" i="137"/>
  <c r="F23" i="137"/>
  <c r="T25" i="137" s="1"/>
  <c r="F26" i="137" s="1"/>
  <c r="J26" i="137" s="1"/>
  <c r="C23" i="137"/>
  <c r="K22" i="137"/>
  <c r="N22" i="137" s="1"/>
  <c r="J22" i="137"/>
  <c r="R22" i="137" s="1"/>
  <c r="J21" i="137"/>
  <c r="Q21" i="137" s="1"/>
  <c r="O20" i="137"/>
  <c r="N20" i="137"/>
  <c r="M20" i="137"/>
  <c r="L20" i="137"/>
  <c r="D20" i="137"/>
  <c r="J20" i="137" s="1"/>
  <c r="O19" i="137"/>
  <c r="N19" i="137"/>
  <c r="M19" i="137"/>
  <c r="L19" i="137"/>
  <c r="D19" i="137"/>
  <c r="J19" i="137" s="1"/>
  <c r="O18" i="137"/>
  <c r="N18" i="137"/>
  <c r="M18" i="137"/>
  <c r="L18" i="137"/>
  <c r="D18" i="137"/>
  <c r="J18" i="137" s="1"/>
  <c r="R18" i="137" s="1"/>
  <c r="O17" i="137"/>
  <c r="N17" i="137"/>
  <c r="M17" i="137"/>
  <c r="L17" i="137"/>
  <c r="D17" i="137"/>
  <c r="J17" i="137" s="1"/>
  <c r="O16" i="137"/>
  <c r="N16" i="137"/>
  <c r="M16" i="137"/>
  <c r="L16" i="137"/>
  <c r="D16" i="137"/>
  <c r="J16" i="137" s="1"/>
  <c r="Q16" i="137" s="1"/>
  <c r="O15" i="137"/>
  <c r="N15" i="137"/>
  <c r="M15" i="137"/>
  <c r="L15" i="137"/>
  <c r="D15" i="137"/>
  <c r="J15" i="137" s="1"/>
  <c r="O14" i="137"/>
  <c r="N14" i="137"/>
  <c r="M14" i="137"/>
  <c r="L14" i="137"/>
  <c r="J14" i="137"/>
  <c r="R14" i="137" s="1"/>
  <c r="D14" i="137"/>
  <c r="O13" i="137"/>
  <c r="N13" i="137"/>
  <c r="M13" i="137"/>
  <c r="L13" i="137"/>
  <c r="D13" i="137"/>
  <c r="J13" i="137" s="1"/>
  <c r="O12" i="137"/>
  <c r="N12" i="137"/>
  <c r="M12" i="137"/>
  <c r="L12" i="137"/>
  <c r="J12" i="137"/>
  <c r="Q12" i="137" s="1"/>
  <c r="D12" i="137"/>
  <c r="O11" i="137"/>
  <c r="N11" i="137"/>
  <c r="M11" i="137"/>
  <c r="L11" i="137"/>
  <c r="D11" i="137"/>
  <c r="J11" i="137" s="1"/>
  <c r="O10" i="137"/>
  <c r="N10" i="137"/>
  <c r="M10" i="137"/>
  <c r="L10" i="137"/>
  <c r="D10" i="137"/>
  <c r="J10" i="137" s="1"/>
  <c r="R10" i="137" s="1"/>
  <c r="O9" i="137"/>
  <c r="N9" i="137"/>
  <c r="M9" i="137"/>
  <c r="L9" i="137"/>
  <c r="D9" i="137"/>
  <c r="I23" i="136"/>
  <c r="H23" i="136"/>
  <c r="G23" i="136"/>
  <c r="F23" i="136"/>
  <c r="T25" i="136" s="1"/>
  <c r="F26" i="136" s="1"/>
  <c r="C23" i="136"/>
  <c r="H26" i="136" s="1"/>
  <c r="J26" i="136" s="1"/>
  <c r="J22" i="136"/>
  <c r="R22" i="136" s="1"/>
  <c r="J21" i="136"/>
  <c r="Q21" i="136" s="1"/>
  <c r="O20" i="136"/>
  <c r="N20" i="136"/>
  <c r="M20" i="136"/>
  <c r="L20" i="136"/>
  <c r="D20" i="136"/>
  <c r="J20" i="136" s="1"/>
  <c r="O19" i="136"/>
  <c r="N19" i="136"/>
  <c r="M19" i="136"/>
  <c r="L19" i="136"/>
  <c r="D19" i="136"/>
  <c r="J19" i="136" s="1"/>
  <c r="O18" i="136"/>
  <c r="N18" i="136"/>
  <c r="M18" i="136"/>
  <c r="L18" i="136"/>
  <c r="D18" i="136"/>
  <c r="J18" i="136" s="1"/>
  <c r="R18" i="136" s="1"/>
  <c r="O17" i="136"/>
  <c r="N17" i="136"/>
  <c r="M17" i="136"/>
  <c r="L17" i="136"/>
  <c r="D17" i="136"/>
  <c r="J17" i="136" s="1"/>
  <c r="O16" i="136"/>
  <c r="N16" i="136"/>
  <c r="M16" i="136"/>
  <c r="L16" i="136"/>
  <c r="J16" i="136"/>
  <c r="Q16" i="136" s="1"/>
  <c r="D16" i="136"/>
  <c r="O15" i="136"/>
  <c r="N15" i="136"/>
  <c r="M15" i="136"/>
  <c r="L15" i="136"/>
  <c r="D15" i="136"/>
  <c r="J15" i="136" s="1"/>
  <c r="O14" i="136"/>
  <c r="N14" i="136"/>
  <c r="M14" i="136"/>
  <c r="L14" i="136"/>
  <c r="D14" i="136"/>
  <c r="J14" i="136" s="1"/>
  <c r="R14" i="136" s="1"/>
  <c r="O13" i="136"/>
  <c r="N13" i="136"/>
  <c r="M13" i="136"/>
  <c r="L13" i="136"/>
  <c r="D13" i="136"/>
  <c r="J13" i="136" s="1"/>
  <c r="O12" i="136"/>
  <c r="N12" i="136"/>
  <c r="M12" i="136"/>
  <c r="L12" i="136"/>
  <c r="D12" i="136"/>
  <c r="J12" i="136" s="1"/>
  <c r="Q12" i="136" s="1"/>
  <c r="O11" i="136"/>
  <c r="N11" i="136"/>
  <c r="M11" i="136"/>
  <c r="L11" i="136"/>
  <c r="D11" i="136"/>
  <c r="J11" i="136" s="1"/>
  <c r="O10" i="136"/>
  <c r="N10" i="136"/>
  <c r="M10" i="136"/>
  <c r="L10" i="136"/>
  <c r="J10" i="136"/>
  <c r="R10" i="136" s="1"/>
  <c r="D10" i="136"/>
  <c r="O9" i="136"/>
  <c r="N9" i="136"/>
  <c r="M9" i="136"/>
  <c r="L9" i="136"/>
  <c r="D9" i="136"/>
  <c r="E23" i="136" s="1"/>
  <c r="C26" i="135"/>
  <c r="F25" i="135"/>
  <c r="F23" i="135"/>
  <c r="C23" i="135"/>
  <c r="C12" i="135"/>
  <c r="C13" i="135" s="1"/>
  <c r="C14" i="135" s="1"/>
  <c r="H16" i="140" l="1"/>
  <c r="C11" i="140" s="1"/>
  <c r="E23" i="137"/>
  <c r="H25" i="136"/>
  <c r="K22" i="136"/>
  <c r="N22" i="136" s="1"/>
  <c r="S23" i="150"/>
  <c r="T9" i="150"/>
  <c r="T23" i="150" s="1"/>
  <c r="T24" i="150" s="1"/>
  <c r="F25" i="150" s="1"/>
  <c r="J25" i="150" s="1"/>
  <c r="T23" i="148"/>
  <c r="T24" i="148" s="1"/>
  <c r="T22" i="149"/>
  <c r="T23" i="149" s="1"/>
  <c r="T24" i="149" s="1"/>
  <c r="F25" i="149" s="1"/>
  <c r="J25" i="149" s="1"/>
  <c r="S23" i="149"/>
  <c r="H23" i="140"/>
  <c r="H24" i="140" s="1"/>
  <c r="C22" i="140" s="1"/>
  <c r="H28" i="140"/>
  <c r="R11" i="137"/>
  <c r="Q11" i="137"/>
  <c r="P11" i="137"/>
  <c r="S11" i="137" s="1"/>
  <c r="T11" i="137" s="1"/>
  <c r="R19" i="137"/>
  <c r="Q19" i="137"/>
  <c r="S19" i="137" s="1"/>
  <c r="T19" i="137" s="1"/>
  <c r="P19" i="137"/>
  <c r="Q13" i="137"/>
  <c r="P13" i="137"/>
  <c r="R13" i="137"/>
  <c r="R15" i="137"/>
  <c r="Q15" i="137"/>
  <c r="P15" i="137"/>
  <c r="Q17" i="137"/>
  <c r="P17" i="137"/>
  <c r="R17" i="137"/>
  <c r="P20" i="137"/>
  <c r="R20" i="137"/>
  <c r="Q20" i="137"/>
  <c r="S20" i="137" s="1"/>
  <c r="T20" i="137" s="1"/>
  <c r="R21" i="137"/>
  <c r="O22" i="137"/>
  <c r="J9" i="137"/>
  <c r="P10" i="137"/>
  <c r="S10" i="137" s="1"/>
  <c r="T10" i="137" s="1"/>
  <c r="R12" i="137"/>
  <c r="P14" i="137"/>
  <c r="S14" i="137" s="1"/>
  <c r="T14" i="137" s="1"/>
  <c r="R16" i="137"/>
  <c r="P18" i="137"/>
  <c r="S18" i="137" s="1"/>
  <c r="T18" i="137" s="1"/>
  <c r="K21" i="137"/>
  <c r="L22" i="137"/>
  <c r="P22" i="137"/>
  <c r="Q10" i="137"/>
  <c r="Q14" i="137"/>
  <c r="Q18" i="137"/>
  <c r="P21" i="137"/>
  <c r="M22" i="137"/>
  <c r="Q22" i="137"/>
  <c r="P12" i="137"/>
  <c r="S12" i="137" s="1"/>
  <c r="T12" i="137" s="1"/>
  <c r="P16" i="137"/>
  <c r="S16" i="137" s="1"/>
  <c r="T16" i="137" s="1"/>
  <c r="R11" i="136"/>
  <c r="Q11" i="136"/>
  <c r="S11" i="136" s="1"/>
  <c r="T11" i="136" s="1"/>
  <c r="P11" i="136"/>
  <c r="Q13" i="136"/>
  <c r="R13" i="136"/>
  <c r="P13" i="136"/>
  <c r="S13" i="136" s="1"/>
  <c r="T13" i="136" s="1"/>
  <c r="R19" i="136"/>
  <c r="Q19" i="136"/>
  <c r="P19" i="136"/>
  <c r="S19" i="136" s="1"/>
  <c r="T19" i="136" s="1"/>
  <c r="P15" i="136"/>
  <c r="S15" i="136" s="1"/>
  <c r="T15" i="136" s="1"/>
  <c r="R15" i="136"/>
  <c r="Q15" i="136"/>
  <c r="Q17" i="136"/>
  <c r="P17" i="136"/>
  <c r="S17" i="136" s="1"/>
  <c r="T17" i="136" s="1"/>
  <c r="R17" i="136"/>
  <c r="P20" i="136"/>
  <c r="Q20" i="136"/>
  <c r="R20" i="136"/>
  <c r="J9" i="136"/>
  <c r="P10" i="136"/>
  <c r="R12" i="136"/>
  <c r="P14" i="136"/>
  <c r="R16" i="136"/>
  <c r="P18" i="136"/>
  <c r="S18" i="136" s="1"/>
  <c r="T18" i="136" s="1"/>
  <c r="K21" i="136"/>
  <c r="P22" i="136"/>
  <c r="S10" i="136"/>
  <c r="T10" i="136" s="1"/>
  <c r="Q10" i="136"/>
  <c r="Q14" i="136"/>
  <c r="S14" i="136" s="1"/>
  <c r="T14" i="136" s="1"/>
  <c r="Q18" i="136"/>
  <c r="P21" i="136"/>
  <c r="Q22" i="136"/>
  <c r="R21" i="136"/>
  <c r="P12" i="136"/>
  <c r="S12" i="136" s="1"/>
  <c r="T12" i="136" s="1"/>
  <c r="P16" i="136"/>
  <c r="C27" i="135"/>
  <c r="F26" i="135"/>
  <c r="F27" i="135" s="1"/>
  <c r="S17" i="137" l="1"/>
  <c r="T17" i="137" s="1"/>
  <c r="S15" i="137"/>
  <c r="T15" i="137" s="1"/>
  <c r="S13" i="137"/>
  <c r="T13" i="137" s="1"/>
  <c r="S16" i="136"/>
  <c r="T16" i="136" s="1"/>
  <c r="M22" i="136"/>
  <c r="S20" i="136"/>
  <c r="T20" i="136" s="1"/>
  <c r="L22" i="136"/>
  <c r="O22" i="136"/>
  <c r="Q9" i="137"/>
  <c r="Q23" i="137" s="1"/>
  <c r="P9" i="137"/>
  <c r="J23" i="137"/>
  <c r="R9" i="137"/>
  <c r="R23" i="137" s="1"/>
  <c r="S22" i="137"/>
  <c r="T22" i="137" s="1"/>
  <c r="M21" i="137"/>
  <c r="M23" i="137" s="1"/>
  <c r="L21" i="137"/>
  <c r="O21" i="137"/>
  <c r="O23" i="137" s="1"/>
  <c r="N21" i="137"/>
  <c r="N23" i="137" s="1"/>
  <c r="M21" i="136"/>
  <c r="M23" i="136" s="1"/>
  <c r="L21" i="136"/>
  <c r="O21" i="136"/>
  <c r="O23" i="136" s="1"/>
  <c r="N21" i="136"/>
  <c r="N23" i="136" s="1"/>
  <c r="Q9" i="136"/>
  <c r="Q23" i="136" s="1"/>
  <c r="P9" i="136"/>
  <c r="J23" i="136"/>
  <c r="R9" i="136"/>
  <c r="R23" i="136" s="1"/>
  <c r="S22" i="136"/>
  <c r="T22" i="136" s="1"/>
  <c r="D9" i="129"/>
  <c r="J9" i="129" s="1"/>
  <c r="L9" i="129"/>
  <c r="M9" i="129"/>
  <c r="N9" i="129"/>
  <c r="O9" i="129"/>
  <c r="D10" i="129"/>
  <c r="J10" i="129" s="1"/>
  <c r="L10" i="129"/>
  <c r="M10" i="129"/>
  <c r="N10" i="129"/>
  <c r="O10" i="129"/>
  <c r="D11" i="129"/>
  <c r="J11" i="129" s="1"/>
  <c r="P11" i="129" s="1"/>
  <c r="L11" i="129"/>
  <c r="M11" i="129"/>
  <c r="N11" i="129"/>
  <c r="O11" i="129"/>
  <c r="D12" i="129"/>
  <c r="J12" i="129" s="1"/>
  <c r="L12" i="129"/>
  <c r="M12" i="129"/>
  <c r="N12" i="129"/>
  <c r="O12" i="129"/>
  <c r="D13" i="129"/>
  <c r="J13" i="129" s="1"/>
  <c r="L13" i="129"/>
  <c r="M13" i="129"/>
  <c r="N13" i="129"/>
  <c r="O13" i="129"/>
  <c r="D14" i="129"/>
  <c r="J14" i="129" s="1"/>
  <c r="L14" i="129"/>
  <c r="M14" i="129"/>
  <c r="N14" i="129"/>
  <c r="O14" i="129"/>
  <c r="D15" i="129"/>
  <c r="J15" i="129" s="1"/>
  <c r="P15" i="129" s="1"/>
  <c r="L15" i="129"/>
  <c r="M15" i="129"/>
  <c r="N15" i="129"/>
  <c r="O15" i="129"/>
  <c r="D16" i="129"/>
  <c r="J16" i="129" s="1"/>
  <c r="L16" i="129"/>
  <c r="M16" i="129"/>
  <c r="N16" i="129"/>
  <c r="O16" i="129"/>
  <c r="D17" i="129"/>
  <c r="J17" i="129" s="1"/>
  <c r="L17" i="129"/>
  <c r="M17" i="129"/>
  <c r="N17" i="129"/>
  <c r="O17" i="129"/>
  <c r="D18" i="129"/>
  <c r="J18" i="129" s="1"/>
  <c r="L18" i="129"/>
  <c r="M18" i="129"/>
  <c r="N18" i="129"/>
  <c r="O18" i="129"/>
  <c r="D19" i="129"/>
  <c r="J19" i="129" s="1"/>
  <c r="P19" i="129" s="1"/>
  <c r="L19" i="129"/>
  <c r="M19" i="129"/>
  <c r="N19" i="129"/>
  <c r="O19" i="129"/>
  <c r="D20" i="129"/>
  <c r="J20" i="129" s="1"/>
  <c r="L20" i="129"/>
  <c r="M20" i="129"/>
  <c r="N20" i="129"/>
  <c r="O20" i="129"/>
  <c r="J21" i="129"/>
  <c r="K21" i="129" s="1"/>
  <c r="Q21" i="129"/>
  <c r="J22" i="129"/>
  <c r="K22" i="129" s="1"/>
  <c r="C23" i="129"/>
  <c r="F23" i="129"/>
  <c r="T25" i="129" s="1"/>
  <c r="G23" i="129"/>
  <c r="H23" i="129"/>
  <c r="I23" i="129"/>
  <c r="P23" i="137" l="1"/>
  <c r="S9" i="137"/>
  <c r="S21" i="137"/>
  <c r="T21" i="137" s="1"/>
  <c r="L23" i="137"/>
  <c r="P23" i="136"/>
  <c r="S9" i="136"/>
  <c r="S21" i="136"/>
  <c r="T21" i="136" s="1"/>
  <c r="L23" i="136"/>
  <c r="R21" i="129"/>
  <c r="P17" i="129"/>
  <c r="Q17" i="129"/>
  <c r="R17" i="129"/>
  <c r="R13" i="129"/>
  <c r="Q13" i="129"/>
  <c r="E23" i="129"/>
  <c r="O22" i="129"/>
  <c r="L22" i="129"/>
  <c r="M22" i="129"/>
  <c r="N22" i="129"/>
  <c r="Q20" i="129"/>
  <c r="R20" i="129"/>
  <c r="P20" i="129"/>
  <c r="Q16" i="129"/>
  <c r="R16" i="129"/>
  <c r="P16" i="129"/>
  <c r="R10" i="129"/>
  <c r="P10" i="129"/>
  <c r="Q10" i="129"/>
  <c r="N21" i="129"/>
  <c r="O21" i="129"/>
  <c r="O23" i="129" s="1"/>
  <c r="L21" i="129"/>
  <c r="L23" i="129" s="1"/>
  <c r="M21" i="129"/>
  <c r="P18" i="129"/>
  <c r="Q18" i="129"/>
  <c r="R18" i="129"/>
  <c r="P14" i="129"/>
  <c r="Q14" i="129"/>
  <c r="R14" i="129"/>
  <c r="Q12" i="129"/>
  <c r="R12" i="129"/>
  <c r="P12" i="129"/>
  <c r="R9" i="129"/>
  <c r="J23" i="129"/>
  <c r="P9" i="129"/>
  <c r="Q9" i="129"/>
  <c r="R22" i="129"/>
  <c r="M23" i="129"/>
  <c r="Q22" i="129"/>
  <c r="P21" i="129"/>
  <c r="R19" i="129"/>
  <c r="R15" i="129"/>
  <c r="P13" i="129"/>
  <c r="R11" i="129"/>
  <c r="P22" i="129"/>
  <c r="Q19" i="129"/>
  <c r="Q15" i="129"/>
  <c r="S15" i="129" s="1"/>
  <c r="T15" i="129" s="1"/>
  <c r="Q11" i="129"/>
  <c r="S11" i="129" s="1"/>
  <c r="T11" i="129" s="1"/>
  <c r="N23" i="129" l="1"/>
  <c r="S23" i="137"/>
  <c r="T9" i="137"/>
  <c r="T23" i="137" s="1"/>
  <c r="T24" i="137" s="1"/>
  <c r="F25" i="137" s="1"/>
  <c r="J25" i="137" s="1"/>
  <c r="S23" i="136"/>
  <c r="T9" i="136"/>
  <c r="T23" i="136" s="1"/>
  <c r="T24" i="136" s="1"/>
  <c r="F25" i="136" s="1"/>
  <c r="J25" i="136" s="1"/>
  <c r="S16" i="129"/>
  <c r="T16" i="129" s="1"/>
  <c r="S17" i="129"/>
  <c r="T17" i="129" s="1"/>
  <c r="S13" i="129"/>
  <c r="T13" i="129" s="1"/>
  <c r="S12" i="129"/>
  <c r="T12" i="129" s="1"/>
  <c r="S20" i="129"/>
  <c r="T20" i="129" s="1"/>
  <c r="S19" i="129"/>
  <c r="T19" i="129" s="1"/>
  <c r="S18" i="129"/>
  <c r="T18" i="129" s="1"/>
  <c r="S10" i="129"/>
  <c r="T10" i="129" s="1"/>
  <c r="S14" i="129"/>
  <c r="T14" i="129" s="1"/>
  <c r="Q23" i="129"/>
  <c r="R23" i="129"/>
  <c r="S9" i="129"/>
  <c r="P23" i="129"/>
  <c r="S21" i="129"/>
  <c r="T21" i="129" s="1"/>
  <c r="S22" i="129"/>
  <c r="T22" i="129" s="1"/>
  <c r="S23" i="129" l="1"/>
  <c r="T9" i="129"/>
  <c r="T23" i="129" s="1"/>
  <c r="T24" i="129" l="1"/>
  <c r="F26" i="127" l="1"/>
  <c r="H7" i="140" s="1"/>
  <c r="E26" i="127"/>
  <c r="G54" i="140" l="1"/>
  <c r="H6" i="140"/>
  <c r="H8" i="140" s="1"/>
  <c r="C6" i="140" s="1"/>
  <c r="E26" i="121"/>
  <c r="H32" i="140" s="1"/>
  <c r="F26" i="121"/>
  <c r="H33" i="140" s="1"/>
  <c r="H42" i="140" l="1"/>
  <c r="C40" i="140" s="1"/>
  <c r="H54" i="140"/>
  <c r="C9" i="140"/>
  <c r="H34" i="140"/>
  <c r="C32" i="140" s="1"/>
  <c r="H36" i="140"/>
  <c r="H38" i="140" s="1"/>
  <c r="C36" i="140" s="1"/>
  <c r="H30" i="140"/>
  <c r="C54" i="140" l="1"/>
  <c r="H20" i="140"/>
  <c r="C18" i="140" s="1"/>
  <c r="C26" i="140" l="1"/>
  <c r="C70" i="140" s="1"/>
  <c r="C72" i="140" s="1"/>
  <c r="H71" i="1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コアセンター</author>
    <author>佐藤 二郎</author>
  </authors>
  <commentList>
    <comment ref="J63" authorId="0" shapeId="0" xr:uid="{55533FEB-38E8-4163-9C1F-138A842A582B}">
      <text>
        <r>
          <rPr>
            <sz val="11"/>
            <color indexed="81"/>
            <rFont val="MS P ゴシック"/>
            <family val="3"/>
            <charset val="128"/>
          </rPr>
          <t>不要（0円）な行は削除してください。</t>
        </r>
      </text>
    </comment>
    <comment ref="C71" authorId="1" shapeId="0" xr:uid="{4AFD215C-EE8C-4B55-9A65-4DBFD3C338E9}">
      <text>
        <r>
          <rPr>
            <b/>
            <sz val="9"/>
            <color indexed="81"/>
            <rFont val="MS P ゴシック"/>
            <family val="3"/>
            <charset val="128"/>
          </rPr>
          <t>右記を上限に手入力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<sst xmlns="http://schemas.openxmlformats.org/spreadsheetml/2006/main" count="1012" uniqueCount="306">
  <si>
    <t>×</t>
    <phoneticPr fontId="8"/>
  </si>
  <si>
    <t>人件費</t>
    <rPh sb="0" eb="3">
      <t>ジンケンヒ</t>
    </rPh>
    <phoneticPr fontId="8"/>
  </si>
  <si>
    <t>旅費</t>
    <rPh sb="0" eb="2">
      <t>リョヒ</t>
    </rPh>
    <phoneticPr fontId="8"/>
  </si>
  <si>
    <t>（不課税／非課税）</t>
    <rPh sb="1" eb="4">
      <t>フカゼイ</t>
    </rPh>
    <rPh sb="5" eb="8">
      <t>ヒカゼイ</t>
    </rPh>
    <phoneticPr fontId="33"/>
  </si>
  <si>
    <t>（課税）</t>
    <rPh sb="1" eb="3">
      <t>カゼイ</t>
    </rPh>
    <phoneticPr fontId="33"/>
  </si>
  <si>
    <t>内容</t>
    <rPh sb="0" eb="2">
      <t>ナイヨウ</t>
    </rPh>
    <phoneticPr fontId="33"/>
  </si>
  <si>
    <t>金額（円）</t>
    <rPh sb="0" eb="2">
      <t>キンガク</t>
    </rPh>
    <rPh sb="3" eb="4">
      <t>エン</t>
    </rPh>
    <phoneticPr fontId="33"/>
  </si>
  <si>
    <t>名称</t>
    <rPh sb="0" eb="2">
      <t>メイショウ</t>
    </rPh>
    <phoneticPr fontId="33"/>
  </si>
  <si>
    <t>伝票番号等</t>
    <rPh sb="0" eb="2">
      <t>デンピョウ</t>
    </rPh>
    <rPh sb="2" eb="4">
      <t>バンゴウ</t>
    </rPh>
    <rPh sb="4" eb="5">
      <t>トウ</t>
    </rPh>
    <phoneticPr fontId="33"/>
  </si>
  <si>
    <t>支出決定日</t>
    <rPh sb="0" eb="2">
      <t>シシュツ</t>
    </rPh>
    <rPh sb="2" eb="4">
      <t>ケッテイ</t>
    </rPh>
    <rPh sb="4" eb="5">
      <t>ヒ</t>
    </rPh>
    <phoneticPr fontId="33"/>
  </si>
  <si>
    <t>人件費</t>
    <rPh sb="0" eb="3">
      <t>ジンケンヒ</t>
    </rPh>
    <phoneticPr fontId="33"/>
  </si>
  <si>
    <t>○○○○学会研究発表</t>
    <rPh sb="4" eb="6">
      <t>ガッカイ</t>
    </rPh>
    <rPh sb="6" eb="8">
      <t>ケンキュウ</t>
    </rPh>
    <rPh sb="8" eb="10">
      <t>ハッピョウ</t>
    </rPh>
    <phoneticPr fontId="33"/>
  </si>
  <si>
    <t>○○○○委員会委員謝金</t>
    <rPh sb="4" eb="7">
      <t>イインカイ</t>
    </rPh>
    <rPh sb="7" eb="9">
      <t>イイン</t>
    </rPh>
    <rPh sb="9" eb="11">
      <t>シャキン</t>
    </rPh>
    <phoneticPr fontId="33"/>
  </si>
  <si>
    <t>○○○に伴うアンケート謝金</t>
    <rPh sb="4" eb="5">
      <t>トモナ</t>
    </rPh>
    <rPh sb="11" eb="13">
      <t>シャキン</t>
    </rPh>
    <phoneticPr fontId="33"/>
  </si>
  <si>
    <t>○○○○○アンケート　21名謝金</t>
    <rPh sb="13" eb="14">
      <t>メイ</t>
    </rPh>
    <rPh sb="14" eb="16">
      <t>シャキン</t>
    </rPh>
    <phoneticPr fontId="33"/>
  </si>
  <si>
    <t>○○○分析用</t>
    <rPh sb="3" eb="5">
      <t>ブンセキ</t>
    </rPh>
    <rPh sb="5" eb="6">
      <t>ヨウ</t>
    </rPh>
    <phoneticPr fontId="33"/>
  </si>
  <si>
    <t>○○○○ライセンス　１式</t>
    <rPh sb="11" eb="12">
      <t>シキ</t>
    </rPh>
    <phoneticPr fontId="33"/>
  </si>
  <si>
    <t>○○○検査用</t>
    <rPh sb="3" eb="5">
      <t>ケンサ</t>
    </rPh>
    <rPh sb="5" eb="6">
      <t>ヨウ</t>
    </rPh>
    <phoneticPr fontId="33"/>
  </si>
  <si>
    <t>○○○分析補助及び事務補助</t>
    <rPh sb="3" eb="5">
      <t>ブンセキ</t>
    </rPh>
    <rPh sb="5" eb="7">
      <t>ホジョ</t>
    </rPh>
    <rPh sb="7" eb="8">
      <t>オヨ</t>
    </rPh>
    <rPh sb="9" eb="11">
      <t>ジム</t>
    </rPh>
    <rPh sb="11" eb="13">
      <t>ホジョ</t>
    </rPh>
    <phoneticPr fontId="33"/>
  </si>
  <si>
    <t>賃金</t>
    <rPh sb="0" eb="2">
      <t>チンギン</t>
    </rPh>
    <phoneticPr fontId="33"/>
  </si>
  <si>
    <t>レンタカー１台（10/2）　１式</t>
    <rPh sb="6" eb="7">
      <t>ダイ</t>
    </rPh>
    <rPh sb="15" eb="16">
      <t>シキ</t>
    </rPh>
    <phoneticPr fontId="33"/>
  </si>
  <si>
    <t>雑役務費</t>
    <rPh sb="0" eb="1">
      <t>ザツ</t>
    </rPh>
    <rPh sb="1" eb="4">
      <t>エキムヒ</t>
    </rPh>
    <phoneticPr fontId="33"/>
  </si>
  <si>
    <t>印刷製本費</t>
    <rPh sb="0" eb="2">
      <t>インサツ</t>
    </rPh>
    <rPh sb="2" eb="4">
      <t>セイホン</t>
    </rPh>
    <rPh sb="4" eb="5">
      <t>ヒ</t>
    </rPh>
    <phoneticPr fontId="33"/>
  </si>
  <si>
    <t>○○○研究用</t>
    <rPh sb="3" eb="5">
      <t>ケンキュウ</t>
    </rPh>
    <rPh sb="5" eb="6">
      <t>ヨウ</t>
    </rPh>
    <phoneticPr fontId="33"/>
  </si>
  <si>
    <t>○○○○○委託業務</t>
    <rPh sb="5" eb="7">
      <t>イタク</t>
    </rPh>
    <rPh sb="7" eb="9">
      <t>ギョウム</t>
    </rPh>
    <phoneticPr fontId="33"/>
  </si>
  <si>
    <t>○○○○分析業務</t>
    <rPh sb="4" eb="6">
      <t>ブンセキ</t>
    </rPh>
    <rPh sb="6" eb="8">
      <t>ギョウム</t>
    </rPh>
    <phoneticPr fontId="33"/>
  </si>
  <si>
    <t>＝</t>
  </si>
  <si>
    <t>＝</t>
    <phoneticPr fontId="8"/>
  </si>
  <si>
    <t>計</t>
    <rPh sb="0" eb="1">
      <t>ケイ</t>
    </rPh>
    <phoneticPr fontId="8"/>
  </si>
  <si>
    <r>
      <t>（注）
１．項目名「勤務」の下のセルで、</t>
    </r>
    <r>
      <rPr>
        <u/>
        <sz val="12"/>
        <rFont val="ＭＳ 明朝"/>
        <family val="1"/>
        <charset val="128"/>
      </rPr>
      <t>「日数」「時間数」のどちらかを選択</t>
    </r>
    <r>
      <rPr>
        <sz val="12"/>
        <rFont val="ＭＳ 明朝"/>
        <family val="1"/>
        <charset val="128"/>
      </rPr>
      <t>し、項目名「給与」の下の＠の右に日給または時給を記載します。
　　日給で記載する場合で、給与/賃金規程に明示されている単価が時給であれば、</t>
    </r>
    <r>
      <rPr>
        <u/>
        <sz val="12"/>
        <rFont val="ＭＳ 明朝"/>
        <family val="1"/>
        <charset val="128"/>
      </rPr>
      <t>時給×時間/日=日給　の計算式を下段欄外に記載</t>
    </r>
    <r>
      <rPr>
        <sz val="12"/>
        <rFont val="ＭＳ 明朝"/>
        <family val="1"/>
        <charset val="128"/>
      </rPr>
      <t>してください。
　　月額固定の契約の場合は、根拠資料の添付とともに、「月額固定給与」である旨を下段欄外に記載してください。
２．金額欄に小数点以下が存在することの無い様にご注意ください。（時間数以外はすべて整数値であること）
３．当表の内容をすべて網羅しているものであれば、各機関の様式や規程に沿った計算方法を使用しても構いません。</t>
    </r>
    <rPh sb="1" eb="2">
      <t>チュウ</t>
    </rPh>
    <rPh sb="6" eb="9">
      <t>コウモクメイ</t>
    </rPh>
    <rPh sb="10" eb="12">
      <t>キンム</t>
    </rPh>
    <rPh sb="14" eb="15">
      <t>シタ</t>
    </rPh>
    <rPh sb="21" eb="23">
      <t>ニッスウ</t>
    </rPh>
    <rPh sb="25" eb="28">
      <t>ジカンスウ</t>
    </rPh>
    <rPh sb="35" eb="37">
      <t>センタク</t>
    </rPh>
    <rPh sb="39" eb="41">
      <t>コウモク</t>
    </rPh>
    <rPh sb="41" eb="42">
      <t>メイ</t>
    </rPh>
    <rPh sb="43" eb="45">
      <t>キュウヨ</t>
    </rPh>
    <rPh sb="47" eb="48">
      <t>シタ</t>
    </rPh>
    <rPh sb="51" eb="52">
      <t>ミギ</t>
    </rPh>
    <rPh sb="53" eb="55">
      <t>ニッキュウ</t>
    </rPh>
    <rPh sb="58" eb="60">
      <t>ジキュウ</t>
    </rPh>
    <rPh sb="61" eb="63">
      <t>キサイ</t>
    </rPh>
    <rPh sb="70" eb="72">
      <t>ニッキュウ</t>
    </rPh>
    <rPh sb="73" eb="75">
      <t>キサイ</t>
    </rPh>
    <rPh sb="77" eb="79">
      <t>バアイ</t>
    </rPh>
    <rPh sb="81" eb="83">
      <t>キュウヨ</t>
    </rPh>
    <rPh sb="84" eb="86">
      <t>チンギン</t>
    </rPh>
    <rPh sb="86" eb="88">
      <t>キテイ</t>
    </rPh>
    <rPh sb="89" eb="91">
      <t>メイジ</t>
    </rPh>
    <rPh sb="96" eb="98">
      <t>タンカ</t>
    </rPh>
    <rPh sb="99" eb="101">
      <t>ジキュウ</t>
    </rPh>
    <rPh sb="106" eb="108">
      <t>ジキュウ</t>
    </rPh>
    <rPh sb="109" eb="111">
      <t>ジカン</t>
    </rPh>
    <rPh sb="112" eb="113">
      <t>ヒ</t>
    </rPh>
    <rPh sb="114" eb="116">
      <t>ニッキュウ</t>
    </rPh>
    <rPh sb="118" eb="120">
      <t>ケイサン</t>
    </rPh>
    <rPh sb="120" eb="121">
      <t>シキ</t>
    </rPh>
    <rPh sb="122" eb="124">
      <t>ゲダン</t>
    </rPh>
    <rPh sb="124" eb="126">
      <t>ランガイ</t>
    </rPh>
    <rPh sb="127" eb="129">
      <t>キサイ</t>
    </rPh>
    <rPh sb="139" eb="141">
      <t>ゲツガク</t>
    </rPh>
    <rPh sb="141" eb="143">
      <t>コテイ</t>
    </rPh>
    <rPh sb="144" eb="146">
      <t>ケイヤク</t>
    </rPh>
    <rPh sb="147" eb="149">
      <t>バアイ</t>
    </rPh>
    <rPh sb="151" eb="153">
      <t>コンキョ</t>
    </rPh>
    <rPh sb="153" eb="155">
      <t>シリョウ</t>
    </rPh>
    <rPh sb="156" eb="158">
      <t>テンプ</t>
    </rPh>
    <rPh sb="164" eb="166">
      <t>ゲツガク</t>
    </rPh>
    <rPh sb="174" eb="175">
      <t>ムネ</t>
    </rPh>
    <rPh sb="176" eb="178">
      <t>ゲダン</t>
    </rPh>
    <rPh sb="181" eb="183">
      <t>キサイ</t>
    </rPh>
    <rPh sb="194" eb="196">
      <t>キンガク</t>
    </rPh>
    <rPh sb="196" eb="197">
      <t>ラン</t>
    </rPh>
    <rPh sb="198" eb="200">
      <t>ショウスウ</t>
    </rPh>
    <rPh sb="200" eb="201">
      <t>テン</t>
    </rPh>
    <rPh sb="201" eb="203">
      <t>イカ</t>
    </rPh>
    <rPh sb="204" eb="206">
      <t>ソンザイ</t>
    </rPh>
    <rPh sb="211" eb="212">
      <t>ナ</t>
    </rPh>
    <rPh sb="213" eb="214">
      <t>ヨウ</t>
    </rPh>
    <rPh sb="216" eb="218">
      <t>チュウイ</t>
    </rPh>
    <rPh sb="224" eb="226">
      <t>ジカン</t>
    </rPh>
    <rPh sb="226" eb="227">
      <t>スウ</t>
    </rPh>
    <rPh sb="227" eb="229">
      <t>イガイ</t>
    </rPh>
    <rPh sb="233" eb="235">
      <t>セイスウ</t>
    </rPh>
    <rPh sb="235" eb="236">
      <t>チ</t>
    </rPh>
    <rPh sb="246" eb="247">
      <t>トウ</t>
    </rPh>
    <rPh sb="247" eb="248">
      <t>ヒョウ</t>
    </rPh>
    <rPh sb="286" eb="288">
      <t>シヨウ</t>
    </rPh>
    <phoneticPr fontId="8"/>
  </si>
  <si>
    <t>－</t>
    <phoneticPr fontId="8"/>
  </si>
  <si>
    <t>合計</t>
    <rPh sb="0" eb="2">
      <t>ゴウケイ</t>
    </rPh>
    <phoneticPr fontId="8"/>
  </si>
  <si>
    <t>12月賞与</t>
    <rPh sb="2" eb="3">
      <t>ツキ</t>
    </rPh>
    <rPh sb="3" eb="5">
      <t>ショウヨ</t>
    </rPh>
    <phoneticPr fontId="8"/>
  </si>
  <si>
    <t>6月賞与</t>
    <rPh sb="1" eb="2">
      <t>ツキ</t>
    </rPh>
    <rPh sb="2" eb="4">
      <t>ショウヨ</t>
    </rPh>
    <phoneticPr fontId="8"/>
  </si>
  <si>
    <t>　３月</t>
    <rPh sb="2" eb="3">
      <t>ツキ</t>
    </rPh>
    <phoneticPr fontId="8"/>
  </si>
  <si>
    <t>　２月</t>
    <rPh sb="2" eb="3">
      <t>ツキ</t>
    </rPh>
    <phoneticPr fontId="8"/>
  </si>
  <si>
    <t>　１月</t>
    <rPh sb="2" eb="3">
      <t>ツキ</t>
    </rPh>
    <phoneticPr fontId="8"/>
  </si>
  <si>
    <t>１２月</t>
    <rPh sb="2" eb="3">
      <t>ツキ</t>
    </rPh>
    <phoneticPr fontId="8"/>
  </si>
  <si>
    <t>１１月</t>
    <rPh sb="2" eb="3">
      <t>ツキ</t>
    </rPh>
    <phoneticPr fontId="8"/>
  </si>
  <si>
    <t>１０月</t>
    <rPh sb="2" eb="3">
      <t>ツキ</t>
    </rPh>
    <phoneticPr fontId="8"/>
  </si>
  <si>
    <t>　９月</t>
    <rPh sb="2" eb="3">
      <t>ツキ</t>
    </rPh>
    <phoneticPr fontId="8"/>
  </si>
  <si>
    <t>　８月</t>
    <rPh sb="2" eb="3">
      <t>ツキ</t>
    </rPh>
    <phoneticPr fontId="8"/>
  </si>
  <si>
    <t>　７月</t>
    <rPh sb="2" eb="3">
      <t>ツキ</t>
    </rPh>
    <phoneticPr fontId="8"/>
  </si>
  <si>
    <t>　６月</t>
    <rPh sb="2" eb="3">
      <t>ツキ</t>
    </rPh>
    <phoneticPr fontId="8"/>
  </si>
  <si>
    <t>　５月</t>
    <rPh sb="2" eb="3">
      <t>ツキ</t>
    </rPh>
    <phoneticPr fontId="8"/>
  </si>
  <si>
    <t>　４月</t>
    <rPh sb="2" eb="3">
      <t>ツキ</t>
    </rPh>
    <phoneticPr fontId="8"/>
  </si>
  <si>
    <t>（税込）</t>
  </si>
  <si>
    <t>＠</t>
    <phoneticPr fontId="8"/>
  </si>
  <si>
    <t>日数</t>
  </si>
  <si>
    <t>労災保険</t>
    <rPh sb="0" eb="2">
      <t>ロウサイ</t>
    </rPh>
    <rPh sb="2" eb="4">
      <t>ホケン</t>
    </rPh>
    <phoneticPr fontId="8"/>
  </si>
  <si>
    <t>一般拠出金</t>
    <rPh sb="0" eb="2">
      <t>イッパン</t>
    </rPh>
    <rPh sb="2" eb="5">
      <t>キョシュツキン</t>
    </rPh>
    <phoneticPr fontId="8"/>
  </si>
  <si>
    <t>雇用保険</t>
    <rPh sb="0" eb="2">
      <t>コヨウ</t>
    </rPh>
    <rPh sb="2" eb="4">
      <t>ホケン</t>
    </rPh>
    <phoneticPr fontId="8"/>
  </si>
  <si>
    <t>子ども・子育て拠出金</t>
    <rPh sb="0" eb="1">
      <t>コ</t>
    </rPh>
    <rPh sb="4" eb="6">
      <t>コソダ</t>
    </rPh>
    <rPh sb="7" eb="10">
      <t>キョシュツキン</t>
    </rPh>
    <phoneticPr fontId="8"/>
  </si>
  <si>
    <t>厚生年金保険</t>
    <rPh sb="0" eb="2">
      <t>コウセイ</t>
    </rPh>
    <rPh sb="2" eb="4">
      <t>ネンキン</t>
    </rPh>
    <rPh sb="4" eb="6">
      <t>ホケン</t>
    </rPh>
    <phoneticPr fontId="8"/>
  </si>
  <si>
    <t>介護保険</t>
    <rPh sb="0" eb="2">
      <t>カイゴ</t>
    </rPh>
    <rPh sb="2" eb="4">
      <t>ホケン</t>
    </rPh>
    <phoneticPr fontId="8"/>
  </si>
  <si>
    <t>健康保険</t>
    <rPh sb="0" eb="2">
      <t>ケンコウ</t>
    </rPh>
    <rPh sb="2" eb="4">
      <t>ホケン</t>
    </rPh>
    <phoneticPr fontId="8"/>
  </si>
  <si>
    <t>合　計</t>
    <rPh sb="0" eb="1">
      <t>ゴウ</t>
    </rPh>
    <rPh sb="2" eb="3">
      <t>ケイ</t>
    </rPh>
    <phoneticPr fontId="8"/>
  </si>
  <si>
    <t>事業主負担分</t>
    <rPh sb="0" eb="3">
      <t>ジギョウヌシ</t>
    </rPh>
    <rPh sb="3" eb="6">
      <t>フタンブン</t>
    </rPh>
    <phoneticPr fontId="8"/>
  </si>
  <si>
    <t>標準報酬
月額</t>
    <rPh sb="0" eb="2">
      <t>ヒョウジュン</t>
    </rPh>
    <rPh sb="2" eb="4">
      <t>ホウシュウ</t>
    </rPh>
    <rPh sb="5" eb="7">
      <t>ゲツガク</t>
    </rPh>
    <phoneticPr fontId="8"/>
  </si>
  <si>
    <t>給与支給
総額</t>
    <rPh sb="0" eb="2">
      <t>キュウヨ</t>
    </rPh>
    <rPh sb="2" eb="4">
      <t>シキュウ</t>
    </rPh>
    <rPh sb="5" eb="7">
      <t>ソウガク</t>
    </rPh>
    <phoneticPr fontId="8"/>
  </si>
  <si>
    <t>退職手当</t>
    <rPh sb="0" eb="2">
      <t>タイショク</t>
    </rPh>
    <rPh sb="2" eb="4">
      <t>テアテ</t>
    </rPh>
    <phoneticPr fontId="8"/>
  </si>
  <si>
    <t>期末勤勉
手当</t>
    <rPh sb="0" eb="2">
      <t>キマツ</t>
    </rPh>
    <rPh sb="2" eb="4">
      <t>キンベン</t>
    </rPh>
    <rPh sb="5" eb="7">
      <t>テアテ</t>
    </rPh>
    <phoneticPr fontId="8"/>
  </si>
  <si>
    <t>住居手当</t>
    <rPh sb="0" eb="2">
      <t>ジュウキョ</t>
    </rPh>
    <rPh sb="2" eb="4">
      <t>テアテ</t>
    </rPh>
    <phoneticPr fontId="8"/>
  </si>
  <si>
    <t>通勤手当</t>
    <rPh sb="0" eb="2">
      <t>ツウキン</t>
    </rPh>
    <rPh sb="2" eb="4">
      <t>テアテ</t>
    </rPh>
    <phoneticPr fontId="8"/>
  </si>
  <si>
    <t>給　与</t>
    <rPh sb="0" eb="1">
      <t>キュウ</t>
    </rPh>
    <rPh sb="2" eb="3">
      <t>アタエ</t>
    </rPh>
    <phoneticPr fontId="8"/>
  </si>
  <si>
    <t>勤務</t>
    <rPh sb="0" eb="2">
      <t>キンム</t>
    </rPh>
    <phoneticPr fontId="8"/>
  </si>
  <si>
    <t>勤務月</t>
    <rPh sb="0" eb="2">
      <t>キンム</t>
    </rPh>
    <rPh sb="2" eb="3">
      <t>ツキ</t>
    </rPh>
    <phoneticPr fontId="8"/>
  </si>
  <si>
    <t>令和○年○月○日 ～ 令和○年○月○日</t>
    <rPh sb="0" eb="2">
      <t>レイワ</t>
    </rPh>
    <rPh sb="11" eb="13">
      <t>レイワ</t>
    </rPh>
    <phoneticPr fontId="8"/>
  </si>
  <si>
    <t>雇用期間：</t>
    <rPh sb="0" eb="2">
      <t>コヨウ</t>
    </rPh>
    <rPh sb="2" eb="4">
      <t>キカン</t>
    </rPh>
    <phoneticPr fontId="8"/>
  </si>
  <si>
    <t>○○ ○○（××員）</t>
    <rPh sb="8" eb="9">
      <t>イン</t>
    </rPh>
    <phoneticPr fontId="8"/>
  </si>
  <si>
    <t>職員名・職名：</t>
    <rPh sb="0" eb="3">
      <t>ショクインメイ</t>
    </rPh>
    <rPh sb="4" eb="6">
      <t>ショクメイ</t>
    </rPh>
    <phoneticPr fontId="8"/>
  </si>
  <si>
    <t>人　件　費　計　算　表</t>
    <rPh sb="0" eb="1">
      <t>ヒト</t>
    </rPh>
    <rPh sb="2" eb="3">
      <t>ケン</t>
    </rPh>
    <rPh sb="4" eb="5">
      <t>ヒ</t>
    </rPh>
    <rPh sb="6" eb="7">
      <t>ケイ</t>
    </rPh>
    <rPh sb="8" eb="9">
      <t>サン</t>
    </rPh>
    <rPh sb="10" eb="11">
      <t>オモテ</t>
    </rPh>
    <phoneticPr fontId="8"/>
  </si>
  <si>
    <t>別紙</t>
    <rPh sb="0" eb="2">
      <t>ベッシ</t>
    </rPh>
    <phoneticPr fontId="8"/>
  </si>
  <si>
    <t>↓社会保険料について小数点以下切捨ての関数が入力されていますが、受託機関の取扱いと異なる場合は適宜修正してください。</t>
    <rPh sb="1" eb="6">
      <t>シャカイホケンリョウ</t>
    </rPh>
    <rPh sb="10" eb="13">
      <t>ショウスウテン</t>
    </rPh>
    <rPh sb="13" eb="15">
      <t>イカ</t>
    </rPh>
    <rPh sb="15" eb="17">
      <t>キリス</t>
    </rPh>
    <rPh sb="19" eb="21">
      <t>カンスウ</t>
    </rPh>
    <rPh sb="22" eb="24">
      <t>ニュウリョク</t>
    </rPh>
    <rPh sb="32" eb="34">
      <t>ジュタク</t>
    </rPh>
    <rPh sb="34" eb="36">
      <t>キカン</t>
    </rPh>
    <rPh sb="37" eb="39">
      <t>トリアツカ</t>
    </rPh>
    <rPh sb="41" eb="42">
      <t>コト</t>
    </rPh>
    <rPh sb="44" eb="46">
      <t>バアイ</t>
    </rPh>
    <rPh sb="47" eb="49">
      <t>テキギ</t>
    </rPh>
    <rPh sb="49" eb="51">
      <t>シュウセイ</t>
    </rPh>
    <phoneticPr fontId="8"/>
  </si>
  <si>
    <t>番号</t>
    <rPh sb="0" eb="2">
      <t>バンゴウ</t>
    </rPh>
    <phoneticPr fontId="33"/>
  </si>
  <si>
    <t>役職/氏名　内容</t>
    <rPh sb="0" eb="2">
      <t>ヤクショク</t>
    </rPh>
    <rPh sb="3" eb="5">
      <t>シメイ</t>
    </rPh>
    <rPh sb="6" eb="8">
      <t>ナイヨウ</t>
    </rPh>
    <phoneticPr fontId="33"/>
  </si>
  <si>
    <t>主任/環境 太郎（給与/保険料）</t>
    <rPh sb="0" eb="2">
      <t>シュニン</t>
    </rPh>
    <rPh sb="9" eb="11">
      <t>キュウヨ</t>
    </rPh>
    <rPh sb="12" eb="15">
      <t>ホケンリョウ</t>
    </rPh>
    <phoneticPr fontId="33"/>
  </si>
  <si>
    <t>主任/環境 太郎（通勤手当）</t>
    <rPh sb="0" eb="2">
      <t>シュニン</t>
    </rPh>
    <rPh sb="9" eb="11">
      <t>ツウキン</t>
    </rPh>
    <rPh sb="11" eb="13">
      <t>テアテ</t>
    </rPh>
    <phoneticPr fontId="33"/>
  </si>
  <si>
    <t>【従来】</t>
    <rPh sb="1" eb="3">
      <t>ジュウライ</t>
    </rPh>
    <phoneticPr fontId="33"/>
  </si>
  <si>
    <t>直接経費</t>
    <rPh sb="0" eb="2">
      <t>チョクセツ</t>
    </rPh>
    <rPh sb="2" eb="4">
      <t>ケイヒ</t>
    </rPh>
    <phoneticPr fontId="33"/>
  </si>
  <si>
    <t>一般管理費</t>
    <rPh sb="0" eb="2">
      <t>イッパン</t>
    </rPh>
    <rPh sb="2" eb="5">
      <t>カンリヒ</t>
    </rPh>
    <phoneticPr fontId="33"/>
  </si>
  <si>
    <t>一般管理費（税抜）</t>
    <rPh sb="0" eb="2">
      <t>イッパン</t>
    </rPh>
    <rPh sb="2" eb="5">
      <t>カンリヒ</t>
    </rPh>
    <rPh sb="6" eb="8">
      <t>ゼイヌ</t>
    </rPh>
    <phoneticPr fontId="33"/>
  </si>
  <si>
    <t>消費税額</t>
    <rPh sb="0" eb="3">
      <t>ショウヒゼイ</t>
    </rPh>
    <rPh sb="3" eb="4">
      <t>ガク</t>
    </rPh>
    <phoneticPr fontId="33"/>
  </si>
  <si>
    <t>合計</t>
    <rPh sb="0" eb="2">
      <t>ゴウケイ</t>
    </rPh>
    <phoneticPr fontId="33"/>
  </si>
  <si>
    <t>【変更】</t>
    <rPh sb="1" eb="3">
      <t>ヘンコウ</t>
    </rPh>
    <phoneticPr fontId="33"/>
  </si>
  <si>
    <t>パターン１</t>
    <phoneticPr fontId="33"/>
  </si>
  <si>
    <t>パターン２</t>
    <phoneticPr fontId="33"/>
  </si>
  <si>
    <t>消費税相当額</t>
    <rPh sb="0" eb="3">
      <t>ショウヒゼイ</t>
    </rPh>
    <rPh sb="3" eb="6">
      <t>ソウトウガク</t>
    </rPh>
    <phoneticPr fontId="33"/>
  </si>
  <si>
    <t>一般管理費（税込）</t>
    <rPh sb="0" eb="2">
      <t>イッパン</t>
    </rPh>
    <rPh sb="2" eb="5">
      <t>カンリヒ</t>
    </rPh>
    <rPh sb="6" eb="8">
      <t>ゼイコミ</t>
    </rPh>
    <phoneticPr fontId="33"/>
  </si>
  <si>
    <t>【参考】一般管理費の算出方法</t>
    <rPh sb="1" eb="3">
      <t>サンコウ</t>
    </rPh>
    <rPh sb="4" eb="6">
      <t>イッパン</t>
    </rPh>
    <rPh sb="6" eb="9">
      <t>カンリヒ</t>
    </rPh>
    <rPh sb="10" eb="12">
      <t>サンシュツ</t>
    </rPh>
    <rPh sb="12" eb="14">
      <t>ホウホウ</t>
    </rPh>
    <phoneticPr fontId="8"/>
  </si>
  <si>
    <t>一般管理費対象額　×　15%</t>
    <rPh sb="0" eb="2">
      <t>イッパン</t>
    </rPh>
    <rPh sb="2" eb="5">
      <t>カンリヒ</t>
    </rPh>
    <rPh sb="5" eb="8">
      <t>タイショウガク</t>
    </rPh>
    <phoneticPr fontId="8"/>
  </si>
  <si>
    <t>不課税/非課税</t>
    <rPh sb="0" eb="3">
      <t>フカゼイ</t>
    </rPh>
    <rPh sb="4" eb="7">
      <t>ヒカゼイ</t>
    </rPh>
    <phoneticPr fontId="8"/>
  </si>
  <si>
    <t>課税（通勤手当）</t>
    <rPh sb="0" eb="2">
      <t>カゼイ</t>
    </rPh>
    <rPh sb="3" eb="5">
      <t>ツウキン</t>
    </rPh>
    <rPh sb="5" eb="7">
      <t>テアテ</t>
    </rPh>
    <phoneticPr fontId="8"/>
  </si>
  <si>
    <t>R●.4.1～R○.3.31（給与及び保険料）</t>
    <rPh sb="15" eb="17">
      <t>キュウヨ</t>
    </rPh>
    <rPh sb="17" eb="18">
      <t>オヨ</t>
    </rPh>
    <rPh sb="19" eb="22">
      <t>ホケンリョウ</t>
    </rPh>
    <phoneticPr fontId="8"/>
  </si>
  <si>
    <t>R●.4.1～R○.3.31（通勤手当）</t>
    <rPh sb="15" eb="17">
      <t>ツウキン</t>
    </rPh>
    <rPh sb="17" eb="19">
      <t>テアテ</t>
    </rPh>
    <phoneticPr fontId="8"/>
  </si>
  <si>
    <t>不課税/非課税日単価＝</t>
    <rPh sb="0" eb="3">
      <t>フカゼイ</t>
    </rPh>
    <rPh sb="4" eb="7">
      <t>ヒカゼイ</t>
    </rPh>
    <rPh sb="7" eb="8">
      <t>ニチ</t>
    </rPh>
    <rPh sb="8" eb="10">
      <t>タンカ</t>
    </rPh>
    <phoneticPr fontId="8"/>
  </si>
  <si>
    <t>÷</t>
    <phoneticPr fontId="8"/>
  </si>
  <si>
    <t>日数</t>
    <rPh sb="0" eb="2">
      <t>ニッスウ</t>
    </rPh>
    <phoneticPr fontId="8"/>
  </si>
  <si>
    <t>エフォート率</t>
    <rPh sb="5" eb="6">
      <t>リツ</t>
    </rPh>
    <phoneticPr fontId="8"/>
  </si>
  <si>
    <t>不課税/非課税＝</t>
    <rPh sb="0" eb="3">
      <t>フカゼイ</t>
    </rPh>
    <rPh sb="4" eb="7">
      <t>ヒカゼイ</t>
    </rPh>
    <phoneticPr fontId="8"/>
  </si>
  <si>
    <t>課税＝</t>
    <rPh sb="0" eb="2">
      <t>カゼイ</t>
    </rPh>
    <phoneticPr fontId="8"/>
  </si>
  <si>
    <t>課税日単価＝</t>
    <rPh sb="0" eb="2">
      <t>カゼイ</t>
    </rPh>
    <rPh sb="2" eb="3">
      <t>ニチ</t>
    </rPh>
    <rPh sb="3" eb="5">
      <t>タンカ</t>
    </rPh>
    <phoneticPr fontId="8"/>
  </si>
  <si>
    <t>課税（10%）　計</t>
    <rPh sb="0" eb="2">
      <t>カゼイ</t>
    </rPh>
    <rPh sb="8" eb="9">
      <t>ケイ</t>
    </rPh>
    <phoneticPr fontId="8"/>
  </si>
  <si>
    <t>消耗品費</t>
    <rPh sb="0" eb="3">
      <t>ショウモウヒン</t>
    </rPh>
    <rPh sb="3" eb="4">
      <t>ヒ</t>
    </rPh>
    <phoneticPr fontId="33"/>
  </si>
  <si>
    <t>○○○○（給与/保険料）</t>
    <rPh sb="5" eb="7">
      <t>キュウヨ</t>
    </rPh>
    <rPh sb="8" eb="11">
      <t>ホケンリョウ</t>
    </rPh>
    <phoneticPr fontId="33"/>
  </si>
  <si>
    <t>○○○○（通勤手当）</t>
    <rPh sb="5" eb="7">
      <t>ツウキン</t>
    </rPh>
    <rPh sb="7" eb="9">
      <t>テアテ</t>
    </rPh>
    <phoneticPr fontId="33"/>
  </si>
  <si>
    <t>単位：円</t>
    <rPh sb="0" eb="2">
      <t>タンイ</t>
    </rPh>
    <rPh sb="3" eb="4">
      <t>エン</t>
    </rPh>
    <phoneticPr fontId="8"/>
  </si>
  <si>
    <t>経費区分</t>
    <rPh sb="0" eb="2">
      <t>ケイヒ</t>
    </rPh>
    <rPh sb="2" eb="4">
      <t>クブン</t>
    </rPh>
    <phoneticPr fontId="8"/>
  </si>
  <si>
    <t>備品費</t>
    <rPh sb="0" eb="3">
      <t>ビヒンヒ</t>
    </rPh>
    <phoneticPr fontId="8"/>
  </si>
  <si>
    <t>印刷製本費</t>
    <rPh sb="0" eb="2">
      <t>インサツ</t>
    </rPh>
    <rPh sb="2" eb="4">
      <t>セイホン</t>
    </rPh>
    <rPh sb="4" eb="5">
      <t>ヒ</t>
    </rPh>
    <phoneticPr fontId="8"/>
  </si>
  <si>
    <t>一般管理費</t>
    <rPh sb="0" eb="2">
      <t>イッパン</t>
    </rPh>
    <rPh sb="2" eb="5">
      <t>カンリヒ</t>
    </rPh>
    <phoneticPr fontId="8"/>
  </si>
  <si>
    <t>内　　　　　　　　　　　訳</t>
    <rPh sb="0" eb="1">
      <t>ナイ</t>
    </rPh>
    <rPh sb="12" eb="13">
      <t>ワケ</t>
    </rPh>
    <phoneticPr fontId="8"/>
  </si>
  <si>
    <t>備考</t>
    <rPh sb="0" eb="2">
      <t>ビコウ</t>
    </rPh>
    <phoneticPr fontId="8"/>
  </si>
  <si>
    <t>人件費　</t>
    <rPh sb="0" eb="3">
      <t>ジンケンヒ</t>
    </rPh>
    <phoneticPr fontId="8"/>
  </si>
  <si>
    <t>内訳別紙</t>
    <rPh sb="0" eb="4">
      <t>ウチワケベッシ</t>
    </rPh>
    <phoneticPr fontId="8"/>
  </si>
  <si>
    <t>①</t>
    <phoneticPr fontId="8"/>
  </si>
  <si>
    <t>人件費　計</t>
    <rPh sb="0" eb="3">
      <t>ジンケンヒ</t>
    </rPh>
    <rPh sb="4" eb="5">
      <t>ケイ</t>
    </rPh>
    <phoneticPr fontId="8"/>
  </si>
  <si>
    <t>業務費</t>
    <phoneticPr fontId="8"/>
  </si>
  <si>
    <t>諸謝金</t>
    <phoneticPr fontId="8"/>
  </si>
  <si>
    <t>③</t>
    <phoneticPr fontId="8"/>
  </si>
  <si>
    <t>④</t>
    <phoneticPr fontId="8"/>
  </si>
  <si>
    <t>消耗品費</t>
    <rPh sb="0" eb="2">
      <t>ショウモウ</t>
    </rPh>
    <rPh sb="2" eb="3">
      <t>ヒン</t>
    </rPh>
    <rPh sb="3" eb="4">
      <t>ヒ</t>
    </rPh>
    <phoneticPr fontId="8"/>
  </si>
  <si>
    <t>⑤</t>
    <phoneticPr fontId="8"/>
  </si>
  <si>
    <t>賃金</t>
    <phoneticPr fontId="8"/>
  </si>
  <si>
    <t>⑥</t>
    <phoneticPr fontId="8"/>
  </si>
  <si>
    <t>借料及び損料</t>
    <phoneticPr fontId="8"/>
  </si>
  <si>
    <t>⑦</t>
    <phoneticPr fontId="8"/>
  </si>
  <si>
    <t>⑧</t>
    <phoneticPr fontId="8"/>
  </si>
  <si>
    <t>⑨</t>
    <phoneticPr fontId="8"/>
  </si>
  <si>
    <t>⑩</t>
    <phoneticPr fontId="8"/>
  </si>
  <si>
    <t>雑役務費</t>
    <phoneticPr fontId="8"/>
  </si>
  <si>
    <t>⑪</t>
    <phoneticPr fontId="8"/>
  </si>
  <si>
    <t>外注費</t>
    <phoneticPr fontId="8"/>
  </si>
  <si>
    <t>再委託費</t>
    <rPh sb="0" eb="3">
      <t>サイイタク</t>
    </rPh>
    <rPh sb="3" eb="4">
      <t>ヒ</t>
    </rPh>
    <phoneticPr fontId="8"/>
  </si>
  <si>
    <t>業務費　計</t>
    <rPh sb="0" eb="3">
      <t>ギョウムヒ</t>
    </rPh>
    <rPh sb="4" eb="5">
      <t>ケイ</t>
    </rPh>
    <phoneticPr fontId="8"/>
  </si>
  <si>
    <t>計</t>
    <rPh sb="0" eb="1">
      <t>ケイ</t>
    </rPh>
    <phoneticPr fontId="53"/>
  </si>
  <si>
    <t>非課税／不課税　計</t>
    <rPh sb="0" eb="3">
      <t>ヒカゼイ</t>
    </rPh>
    <rPh sb="4" eb="7">
      <t>フカゼイ</t>
    </rPh>
    <rPh sb="8" eb="9">
      <t>ケイ</t>
    </rPh>
    <phoneticPr fontId="8"/>
  </si>
  <si>
    <t>精算額</t>
    <rPh sb="0" eb="2">
      <t>セイサン</t>
    </rPh>
    <rPh sb="2" eb="3">
      <t>ガク</t>
    </rPh>
    <phoneticPr fontId="8"/>
  </si>
  <si>
    <t>消費税対象額②</t>
    <rPh sb="0" eb="3">
      <t>ショウヒゼイ</t>
    </rPh>
    <rPh sb="3" eb="6">
      <t>タイショウガク</t>
    </rPh>
    <phoneticPr fontId="8"/>
  </si>
  <si>
    <t>消費税対象額①</t>
    <rPh sb="0" eb="3">
      <t>ショウヒゼイ</t>
    </rPh>
    <rPh sb="3" eb="6">
      <t>タイショウガク</t>
    </rPh>
    <phoneticPr fontId="8"/>
  </si>
  <si>
    <t>改め10%換算</t>
    <rPh sb="0" eb="1">
      <t>アラタ</t>
    </rPh>
    <rPh sb="5" eb="7">
      <t>カンザン</t>
    </rPh>
    <phoneticPr fontId="8"/>
  </si>
  <si>
    <t>○○委員会会場使用料</t>
    <rPh sb="2" eb="5">
      <t>イインカイ</t>
    </rPh>
    <rPh sb="5" eb="7">
      <t>カイジョウ</t>
    </rPh>
    <rPh sb="7" eb="10">
      <t>シヨウリョウ</t>
    </rPh>
    <phoneticPr fontId="8"/>
  </si>
  <si>
    <t>○○委員会用飲料</t>
    <rPh sb="2" eb="5">
      <t>イインカイ</t>
    </rPh>
    <rPh sb="5" eb="6">
      <t>ヨウ</t>
    </rPh>
    <rPh sb="6" eb="8">
      <t>インリョウ</t>
    </rPh>
    <phoneticPr fontId="8"/>
  </si>
  <si>
    <t>○○○○作成業務</t>
    <rPh sb="4" eb="6">
      <t>サクセイ</t>
    </rPh>
    <rPh sb="6" eb="8">
      <t>ギョウム</t>
    </rPh>
    <phoneticPr fontId="33"/>
  </si>
  <si>
    <t>外注費＋再委託費（課税）</t>
    <rPh sb="0" eb="2">
      <t>ガイチュウ</t>
    </rPh>
    <rPh sb="2" eb="3">
      <t>ヒ</t>
    </rPh>
    <rPh sb="4" eb="7">
      <t>サイイタク</t>
    </rPh>
    <rPh sb="7" eb="8">
      <t>ヒ</t>
    </rPh>
    <rPh sb="9" eb="10">
      <t>カ</t>
    </rPh>
    <phoneticPr fontId="33"/>
  </si>
  <si>
    <t>外注費＋再委託費（不課税/非課税）</t>
    <rPh sb="0" eb="2">
      <t>ガイチュウ</t>
    </rPh>
    <rPh sb="2" eb="3">
      <t>ヒ</t>
    </rPh>
    <rPh sb="4" eb="5">
      <t>サイ</t>
    </rPh>
    <rPh sb="5" eb="7">
      <t>イタク</t>
    </rPh>
    <rPh sb="7" eb="8">
      <t>ヒ</t>
    </rPh>
    <rPh sb="9" eb="12">
      <t>フカゼイ</t>
    </rPh>
    <rPh sb="13" eb="16">
      <t>ヒカゼイ</t>
    </rPh>
    <phoneticPr fontId="33"/>
  </si>
  <si>
    <t>外注費＋再委託費（税抜）</t>
    <rPh sb="0" eb="2">
      <t>ガイチュウ</t>
    </rPh>
    <rPh sb="2" eb="3">
      <t>ヒ</t>
    </rPh>
    <rPh sb="4" eb="7">
      <t>サイイタク</t>
    </rPh>
    <rPh sb="7" eb="8">
      <t>ヒ</t>
    </rPh>
    <rPh sb="9" eb="11">
      <t>ゼイヌ</t>
    </rPh>
    <phoneticPr fontId="33"/>
  </si>
  <si>
    <t>外注費＋再委託費以外（税抜）</t>
    <rPh sb="0" eb="2">
      <t>ガイチュウ</t>
    </rPh>
    <rPh sb="2" eb="3">
      <t>ヒ</t>
    </rPh>
    <rPh sb="4" eb="7">
      <t>サイイタク</t>
    </rPh>
    <rPh sb="7" eb="8">
      <t>ヒ</t>
    </rPh>
    <rPh sb="8" eb="10">
      <t>イガイ</t>
    </rPh>
    <rPh sb="11" eb="13">
      <t>ゼイヌ</t>
    </rPh>
    <phoneticPr fontId="33"/>
  </si>
  <si>
    <t>外注費＋再委託費以外（不課税/非課税）</t>
    <rPh sb="0" eb="2">
      <t>ガイチュウ</t>
    </rPh>
    <rPh sb="2" eb="3">
      <t>ヒ</t>
    </rPh>
    <rPh sb="4" eb="7">
      <t>サイイタク</t>
    </rPh>
    <rPh sb="7" eb="8">
      <t>ヒ</t>
    </rPh>
    <rPh sb="8" eb="10">
      <t>イガイ</t>
    </rPh>
    <rPh sb="11" eb="14">
      <t>フカゼイ</t>
    </rPh>
    <rPh sb="15" eb="16">
      <t>ヒ</t>
    </rPh>
    <rPh sb="16" eb="18">
      <t>カゼイ</t>
    </rPh>
    <phoneticPr fontId="33"/>
  </si>
  <si>
    <t>外注費＋再委託費以外（課税）</t>
    <rPh sb="0" eb="2">
      <t>ガイチュウ</t>
    </rPh>
    <rPh sb="2" eb="3">
      <t>ヒ</t>
    </rPh>
    <rPh sb="4" eb="7">
      <t>サイイタク</t>
    </rPh>
    <rPh sb="7" eb="8">
      <t>ヒ</t>
    </rPh>
    <rPh sb="8" eb="10">
      <t>イガイ</t>
    </rPh>
    <rPh sb="11" eb="13">
      <t>カゼイ</t>
    </rPh>
    <phoneticPr fontId="33"/>
  </si>
  <si>
    <t>○○　○○　他４名　○○○○委員会謝金</t>
    <rPh sb="6" eb="7">
      <t>ホカ</t>
    </rPh>
    <rPh sb="8" eb="9">
      <t>メイ</t>
    </rPh>
    <rPh sb="14" eb="17">
      <t>イインカイ</t>
    </rPh>
    <rPh sb="17" eb="19">
      <t>シャキン</t>
    </rPh>
    <phoneticPr fontId="33"/>
  </si>
  <si>
    <t>内容</t>
    <phoneticPr fontId="8"/>
  </si>
  <si>
    <t>○○○現地調査用</t>
    <rPh sb="3" eb="5">
      <t>ゲンチ</t>
    </rPh>
    <rPh sb="5" eb="7">
      <t>チョウサ</t>
    </rPh>
    <rPh sb="7" eb="8">
      <t>ヨウ</t>
    </rPh>
    <phoneticPr fontId="33"/>
  </si>
  <si>
    <t>○○○○英文校閲業務</t>
    <rPh sb="4" eb="6">
      <t>エイブン</t>
    </rPh>
    <rPh sb="6" eb="8">
      <t>コウエツ</t>
    </rPh>
    <rPh sb="8" eb="10">
      <t>ギョウム</t>
    </rPh>
    <phoneticPr fontId="8"/>
  </si>
  <si>
    <t>○○○○印刷業務</t>
    <rPh sb="4" eb="6">
      <t>インサツ</t>
    </rPh>
    <rPh sb="6" eb="8">
      <t>ギョウム</t>
    </rPh>
    <phoneticPr fontId="8"/>
  </si>
  <si>
    <t>○○○○学会ポスター発表用</t>
    <rPh sb="4" eb="6">
      <t>ガッカイ</t>
    </rPh>
    <rPh sb="10" eb="12">
      <t>ハッピョウ</t>
    </rPh>
    <rPh sb="12" eb="13">
      <t>ヨウ</t>
    </rPh>
    <phoneticPr fontId="8"/>
  </si>
  <si>
    <t>○</t>
  </si>
  <si>
    <t>○</t>
    <phoneticPr fontId="8"/>
  </si>
  <si>
    <t>○○○○ガス　他　５点</t>
    <rPh sb="7" eb="8">
      <t>ホカ</t>
    </rPh>
    <rPh sb="10" eb="11">
      <t>テン</t>
    </rPh>
    <phoneticPr fontId="33"/>
  </si>
  <si>
    <t>※課税（8%）　計</t>
    <rPh sb="1" eb="3">
      <t>カゼイ</t>
    </rPh>
    <rPh sb="8" eb="9">
      <t>ケイ</t>
    </rPh>
    <phoneticPr fontId="8"/>
  </si>
  <si>
    <t>外注費</t>
    <rPh sb="0" eb="3">
      <t>ガイチュウヒ</t>
    </rPh>
    <phoneticPr fontId="33"/>
  </si>
  <si>
    <t>再委託費</t>
    <rPh sb="0" eb="3">
      <t>サイイタク</t>
    </rPh>
    <rPh sb="3" eb="4">
      <t>ヒ</t>
    </rPh>
    <phoneticPr fontId="33"/>
  </si>
  <si>
    <t>一般管理費＝（人件費＋業務費－（外注費＋再委託費＊消費税相当額②）×15%以内）＝</t>
    <rPh sb="0" eb="2">
      <t>イッパン</t>
    </rPh>
    <rPh sb="2" eb="5">
      <t>カンリヒ</t>
    </rPh>
    <rPh sb="7" eb="10">
      <t>ジンケンヒ</t>
    </rPh>
    <rPh sb="11" eb="14">
      <t>ギョウムヒ</t>
    </rPh>
    <rPh sb="16" eb="19">
      <t>ガイチュウヒ</t>
    </rPh>
    <rPh sb="20" eb="21">
      <t>サイ</t>
    </rPh>
    <rPh sb="21" eb="24">
      <t>イタクヒ</t>
    </rPh>
    <rPh sb="25" eb="28">
      <t>ショウヒゼイ</t>
    </rPh>
    <rPh sb="28" eb="31">
      <t>ソウトウガク</t>
    </rPh>
    <rPh sb="37" eb="39">
      <t>イナイ</t>
    </rPh>
    <phoneticPr fontId="8"/>
  </si>
  <si>
    <t>その他経費</t>
    <rPh sb="2" eb="3">
      <t>タ</t>
    </rPh>
    <rPh sb="3" eb="5">
      <t>ケイヒ</t>
    </rPh>
    <phoneticPr fontId="8"/>
  </si>
  <si>
    <t>★下段の注意事項をお読みください。</t>
    <rPh sb="1" eb="3">
      <t>ゲダン</t>
    </rPh>
    <rPh sb="4" eb="6">
      <t>チュウイ</t>
    </rPh>
    <rPh sb="6" eb="8">
      <t>ジコウ</t>
    </rPh>
    <rPh sb="10" eb="11">
      <t>ヨ</t>
    </rPh>
    <phoneticPr fontId="8"/>
  </si>
  <si>
    <t>内訳別紙</t>
    <phoneticPr fontId="8"/>
  </si>
  <si>
    <t>国内旅費　内訳表</t>
    <rPh sb="0" eb="2">
      <t>コクナイ</t>
    </rPh>
    <phoneticPr fontId="8"/>
  </si>
  <si>
    <t>単位：円</t>
    <phoneticPr fontId="8"/>
  </si>
  <si>
    <t>No.</t>
    <phoneticPr fontId="8"/>
  </si>
  <si>
    <t>出張者名</t>
    <rPh sb="0" eb="3">
      <t>シュッチョウシャ</t>
    </rPh>
    <rPh sb="3" eb="4">
      <t>メイ</t>
    </rPh>
    <phoneticPr fontId="8"/>
  </si>
  <si>
    <t>クラス</t>
    <phoneticPr fontId="8"/>
  </si>
  <si>
    <t>区　間</t>
    <rPh sb="0" eb="1">
      <t>ク</t>
    </rPh>
    <rPh sb="2" eb="3">
      <t>アイダ</t>
    </rPh>
    <phoneticPr fontId="8"/>
  </si>
  <si>
    <t>日程</t>
    <rPh sb="0" eb="2">
      <t>ニッテイ</t>
    </rPh>
    <phoneticPr fontId="8"/>
  </si>
  <si>
    <t>回数</t>
    <rPh sb="0" eb="2">
      <t>カイスウ</t>
    </rPh>
    <phoneticPr fontId="8"/>
  </si>
  <si>
    <t>旅　費　単　価</t>
    <rPh sb="0" eb="3">
      <t>リョヒ</t>
    </rPh>
    <rPh sb="4" eb="7">
      <t>タンカ</t>
    </rPh>
    <phoneticPr fontId="8"/>
  </si>
  <si>
    <t>小計
(税込)</t>
    <rPh sb="0" eb="2">
      <t>ショウケイ</t>
    </rPh>
    <rPh sb="4" eb="6">
      <t>ゼイコミ</t>
    </rPh>
    <phoneticPr fontId="8"/>
  </si>
  <si>
    <t>鉄道運賃
（往復）</t>
    <rPh sb="0" eb="2">
      <t>テツドウ</t>
    </rPh>
    <rPh sb="2" eb="4">
      <t>ウンチン</t>
    </rPh>
    <rPh sb="6" eb="8">
      <t>オウフク</t>
    </rPh>
    <phoneticPr fontId="8"/>
  </si>
  <si>
    <t>特急料金
（往復）</t>
    <rPh sb="0" eb="2">
      <t>トッキュウ</t>
    </rPh>
    <rPh sb="2" eb="4">
      <t>リョウキン</t>
    </rPh>
    <phoneticPr fontId="8"/>
  </si>
  <si>
    <t>航空運賃
（往復）</t>
    <rPh sb="0" eb="2">
      <t>コウクウ</t>
    </rPh>
    <rPh sb="2" eb="3">
      <t>ウン</t>
    </rPh>
    <rPh sb="3" eb="4">
      <t>チン</t>
    </rPh>
    <phoneticPr fontId="8"/>
  </si>
  <si>
    <t>日当</t>
    <rPh sb="0" eb="2">
      <t>ニットウ</t>
    </rPh>
    <phoneticPr fontId="8"/>
  </si>
  <si>
    <t>宿泊料</t>
    <rPh sb="0" eb="3">
      <t>シュクハクリョウ</t>
    </rPh>
    <phoneticPr fontId="8"/>
  </si>
  <si>
    <t>単価計</t>
    <rPh sb="0" eb="2">
      <t>タンカ</t>
    </rPh>
    <rPh sb="2" eb="3">
      <t>ケイ</t>
    </rPh>
    <phoneticPr fontId="8"/>
  </si>
  <si>
    <t>単価</t>
    <rPh sb="0" eb="2">
      <t>タンカ</t>
    </rPh>
    <phoneticPr fontId="8"/>
  </si>
  <si>
    <t>～</t>
    <phoneticPr fontId="8"/>
  </si>
  <si>
    <t>泊</t>
    <rPh sb="0" eb="1">
      <t>ハク</t>
    </rPh>
    <phoneticPr fontId="8"/>
  </si>
  <si>
    <t>日</t>
    <rPh sb="0" eb="1">
      <t>ニチ</t>
    </rPh>
    <phoneticPr fontId="8"/>
  </si>
  <si>
    <t>　</t>
    <phoneticPr fontId="8"/>
  </si>
  <si>
    <t>合計
（税込）</t>
    <rPh sb="0" eb="2">
      <t>ゴウケイ</t>
    </rPh>
    <rPh sb="4" eb="6">
      <t>ゼイコ</t>
    </rPh>
    <phoneticPr fontId="8"/>
  </si>
  <si>
    <t>目的及び必要性（簡潔に）</t>
    <rPh sb="0" eb="2">
      <t>モクテキ</t>
    </rPh>
    <rPh sb="2" eb="3">
      <t>オヨ</t>
    </rPh>
    <rPh sb="4" eb="7">
      <t>ヒツヨウセイ</t>
    </rPh>
    <phoneticPr fontId="8"/>
  </si>
  <si>
    <t>（注）</t>
    <rPh sb="1" eb="2">
      <t>チュウ</t>
    </rPh>
    <phoneticPr fontId="8"/>
  </si>
  <si>
    <t>１．「内訳別紙の番号」は、発生経費項目順（表紙上での表示順）に①から連続した番号になるよう、付番し直すこと。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8"/>
  </si>
  <si>
    <t>２．空欄の行は「非表示」とすること。</t>
    <phoneticPr fontId="8"/>
  </si>
  <si>
    <r>
      <t>３．</t>
    </r>
    <r>
      <rPr>
        <u/>
        <sz val="14"/>
        <rFont val="ＭＳ 明朝"/>
        <family val="1"/>
        <charset val="128"/>
      </rPr>
      <t>同一条件の者でも出張者名欄に複数人記載しないこと。</t>
    </r>
    <r>
      <rPr>
        <sz val="14"/>
        <rFont val="ＭＳ 明朝"/>
        <family val="1"/>
        <charset val="128"/>
      </rPr>
      <t>（人数×回数を回数計とせず、回数は１人当りとする）</t>
    </r>
    <phoneticPr fontId="8"/>
  </si>
  <si>
    <t>４．クラス名は、職名をそのまま記入するのではなく、委託先機関の旅費規程等に記載されている旅費支給上のクラス区分と一致させること。</t>
    <phoneticPr fontId="8"/>
  </si>
  <si>
    <t>外国旅費　内訳表</t>
    <rPh sb="0" eb="2">
      <t>ガイコク</t>
    </rPh>
    <rPh sb="2" eb="4">
      <t>リョヒ</t>
    </rPh>
    <rPh sb="5" eb="7">
      <t>ウチワケ</t>
    </rPh>
    <rPh sb="7" eb="8">
      <t>ヒョウ</t>
    </rPh>
    <phoneticPr fontId="53"/>
  </si>
  <si>
    <t>単位：円</t>
  </si>
  <si>
    <t>出張者名</t>
    <rPh sb="3" eb="4">
      <t>メイ</t>
    </rPh>
    <phoneticPr fontId="8"/>
  </si>
  <si>
    <t>区　間</t>
    <phoneticPr fontId="8"/>
  </si>
  <si>
    <t>日程</t>
    <phoneticPr fontId="8"/>
  </si>
  <si>
    <t>回数</t>
    <phoneticPr fontId="8"/>
  </si>
  <si>
    <t>旅費単価</t>
    <rPh sb="0" eb="2">
      <t>リョヒ</t>
    </rPh>
    <rPh sb="2" eb="4">
      <t>タンカ</t>
    </rPh>
    <phoneticPr fontId="8"/>
  </si>
  <si>
    <t>小計</t>
    <rPh sb="0" eb="2">
      <t>ショウケイ</t>
    </rPh>
    <phoneticPr fontId="8"/>
  </si>
  <si>
    <t>課税計</t>
    <rPh sb="0" eb="2">
      <t>カゼイ</t>
    </rPh>
    <rPh sb="2" eb="3">
      <t>ケイ</t>
    </rPh>
    <phoneticPr fontId="8"/>
  </si>
  <si>
    <t>鉄道運賃</t>
    <phoneticPr fontId="8"/>
  </si>
  <si>
    <t>航空運賃</t>
    <rPh sb="2" eb="3">
      <t>ウン</t>
    </rPh>
    <phoneticPr fontId="8"/>
  </si>
  <si>
    <t>日　当</t>
    <phoneticPr fontId="8"/>
  </si>
  <si>
    <t>宿泊料</t>
    <phoneticPr fontId="8"/>
  </si>
  <si>
    <t>単価計</t>
    <phoneticPr fontId="8"/>
  </si>
  <si>
    <t>区分</t>
    <rPh sb="0" eb="2">
      <t>クブン</t>
    </rPh>
    <phoneticPr fontId="8"/>
  </si>
  <si>
    <t>日当計</t>
    <rPh sb="0" eb="2">
      <t>ニットウ</t>
    </rPh>
    <rPh sb="2" eb="3">
      <t>ケイ</t>
    </rPh>
    <phoneticPr fontId="8"/>
  </si>
  <si>
    <t>宿泊料計</t>
    <rPh sb="0" eb="3">
      <t>シュクハクリョウ</t>
    </rPh>
    <rPh sb="3" eb="4">
      <t>ケイ</t>
    </rPh>
    <phoneticPr fontId="8"/>
  </si>
  <si>
    <t>不課税等計</t>
    <rPh sb="0" eb="1">
      <t>フ</t>
    </rPh>
    <rPh sb="1" eb="3">
      <t>カゼイ</t>
    </rPh>
    <rPh sb="3" eb="4">
      <t>ナド</t>
    </rPh>
    <rPh sb="4" eb="5">
      <t>ケイ</t>
    </rPh>
    <phoneticPr fontId="8"/>
  </si>
  <si>
    <t>１．「内訳別紙の番号」は、発生経費項目順（表紙上での表示順）に①から連続した番号になるよう、付番し直すること。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8"/>
  </si>
  <si>
    <t>５．課税分（国内交通費など）と非課税分(通常は国外での発生費用)を分けること。</t>
    <phoneticPr fontId="8"/>
  </si>
  <si>
    <t>目的及び必要性（簡潔に）</t>
    <rPh sb="0" eb="2">
      <t>モクテキ</t>
    </rPh>
    <rPh sb="2" eb="3">
      <t>オヨ</t>
    </rPh>
    <rPh sb="4" eb="7">
      <t>ヒツヨウセイ</t>
    </rPh>
    <rPh sb="8" eb="10">
      <t>カンケツ</t>
    </rPh>
    <phoneticPr fontId="8"/>
  </si>
  <si>
    <t>国内旅費</t>
    <rPh sb="0" eb="2">
      <t>コクナイ</t>
    </rPh>
    <rPh sb="2" eb="4">
      <t>リョヒ</t>
    </rPh>
    <phoneticPr fontId="8"/>
  </si>
  <si>
    <t>外国旅費</t>
    <rPh sb="0" eb="2">
      <t>ガイコク</t>
    </rPh>
    <rPh sb="2" eb="4">
      <t>リョヒ</t>
    </rPh>
    <phoneticPr fontId="8"/>
  </si>
  <si>
    <t>外国からの招へい旅費　内訳表</t>
    <rPh sb="0" eb="2">
      <t>ガイコク</t>
    </rPh>
    <rPh sb="5" eb="6">
      <t>ショウ</t>
    </rPh>
    <rPh sb="8" eb="10">
      <t>リョヒ</t>
    </rPh>
    <rPh sb="11" eb="13">
      <t>ウチワケ</t>
    </rPh>
    <rPh sb="13" eb="14">
      <t>ヒョウ</t>
    </rPh>
    <phoneticPr fontId="53"/>
  </si>
  <si>
    <t>船賃
（往復）</t>
    <rPh sb="0" eb="2">
      <t>フナチン</t>
    </rPh>
    <phoneticPr fontId="8"/>
  </si>
  <si>
    <r>
      <t>車賃</t>
    </r>
    <r>
      <rPr>
        <sz val="11"/>
        <rFont val="ＭＳ 明朝"/>
        <family val="1"/>
        <charset val="128"/>
      </rPr>
      <t xml:space="preserve">
（往復）</t>
    </r>
    <rPh sb="0" eb="1">
      <t>クルマ</t>
    </rPh>
    <rPh sb="1" eb="2">
      <t>チン</t>
    </rPh>
    <phoneticPr fontId="8"/>
  </si>
  <si>
    <t>委員等旅費（国内）　内訳表</t>
    <rPh sb="0" eb="2">
      <t>イイン</t>
    </rPh>
    <rPh sb="2" eb="3">
      <t>トウ</t>
    </rPh>
    <rPh sb="6" eb="8">
      <t>コクナイ</t>
    </rPh>
    <rPh sb="10" eb="12">
      <t>ウチワケ</t>
    </rPh>
    <rPh sb="12" eb="13">
      <t>ヒョウ</t>
    </rPh>
    <phoneticPr fontId="8"/>
  </si>
  <si>
    <t>船賃</t>
    <rPh sb="0" eb="2">
      <t>フナチン</t>
    </rPh>
    <phoneticPr fontId="8"/>
  </si>
  <si>
    <t>車賃</t>
    <rPh sb="0" eb="1">
      <t>クルマ</t>
    </rPh>
    <rPh sb="1" eb="2">
      <t>チン</t>
    </rPh>
    <phoneticPr fontId="8"/>
  </si>
  <si>
    <t>課税</t>
    <rPh sb="0" eb="2">
      <t>カゼイ</t>
    </rPh>
    <phoneticPr fontId="8"/>
  </si>
  <si>
    <t>不課税</t>
    <rPh sb="0" eb="3">
      <t>フカゼイ</t>
    </rPh>
    <phoneticPr fontId="8"/>
  </si>
  <si>
    <t>旅費雑費</t>
    <rPh sb="0" eb="2">
      <t>リョヒ</t>
    </rPh>
    <rPh sb="2" eb="4">
      <t>ザッピ</t>
    </rPh>
    <phoneticPr fontId="8"/>
  </si>
  <si>
    <t>国内旅費　総計
（税込）</t>
    <rPh sb="0" eb="2">
      <t>コクナイ</t>
    </rPh>
    <rPh sb="2" eb="4">
      <t>リョヒ</t>
    </rPh>
    <rPh sb="5" eb="7">
      <t>ソウケイ</t>
    </rPh>
    <rPh sb="9" eb="11">
      <t>ゼイコ</t>
    </rPh>
    <phoneticPr fontId="8"/>
  </si>
  <si>
    <t>②-１</t>
    <phoneticPr fontId="8"/>
  </si>
  <si>
    <t>②-２</t>
    <phoneticPr fontId="8"/>
  </si>
  <si>
    <t>外国旅費
総計</t>
    <rPh sb="0" eb="2">
      <t>ガイコク</t>
    </rPh>
    <rPh sb="2" eb="4">
      <t>リョヒ</t>
    </rPh>
    <rPh sb="5" eb="7">
      <t>ソウケイ</t>
    </rPh>
    <phoneticPr fontId="8"/>
  </si>
  <si>
    <t>○</t>
    <phoneticPr fontId="8"/>
  </si>
  <si>
    <t>計</t>
    <rPh sb="0" eb="1">
      <t>ケイ</t>
    </rPh>
    <phoneticPr fontId="8"/>
  </si>
  <si>
    <t>②－1</t>
    <phoneticPr fontId="8"/>
  </si>
  <si>
    <t>②－２</t>
    <phoneticPr fontId="8"/>
  </si>
  <si>
    <t>諸謝金</t>
    <rPh sb="0" eb="1">
      <t>ショ</t>
    </rPh>
    <rPh sb="1" eb="3">
      <t>シャキン</t>
    </rPh>
    <phoneticPr fontId="8"/>
  </si>
  <si>
    <t>賃　金　計　算　表</t>
    <rPh sb="0" eb="1">
      <t>チン</t>
    </rPh>
    <rPh sb="2" eb="3">
      <t>カネ</t>
    </rPh>
    <rPh sb="4" eb="5">
      <t>ケイ</t>
    </rPh>
    <rPh sb="6" eb="7">
      <t>サン</t>
    </rPh>
    <rPh sb="8" eb="9">
      <t>オモテ</t>
    </rPh>
    <phoneticPr fontId="8"/>
  </si>
  <si>
    <t>○○ ○○（事務補助員）</t>
    <rPh sb="6" eb="8">
      <t>ジム</t>
    </rPh>
    <rPh sb="8" eb="10">
      <t>ホジョ</t>
    </rPh>
    <rPh sb="10" eb="11">
      <t>イン</t>
    </rPh>
    <phoneticPr fontId="8"/>
  </si>
  <si>
    <t>借料及び損料</t>
    <rPh sb="0" eb="2">
      <t>シャクリョウ</t>
    </rPh>
    <rPh sb="2" eb="3">
      <t>オヨ</t>
    </rPh>
    <rPh sb="4" eb="6">
      <t>ソンリョウ</t>
    </rPh>
    <phoneticPr fontId="33"/>
  </si>
  <si>
    <t>内訳別紙⑩</t>
    <rPh sb="0" eb="2">
      <t>ウチワケ</t>
    </rPh>
    <rPh sb="2" eb="4">
      <t>ベッシ</t>
    </rPh>
    <phoneticPr fontId="8"/>
  </si>
  <si>
    <t>内訳別紙①</t>
    <rPh sb="0" eb="2">
      <t>ウチワケ</t>
    </rPh>
    <rPh sb="2" eb="4">
      <t>ベッシ</t>
    </rPh>
    <phoneticPr fontId="8"/>
  </si>
  <si>
    <t>内訳別紙③</t>
    <rPh sb="0" eb="2">
      <t>ウチワケ</t>
    </rPh>
    <rPh sb="2" eb="4">
      <t>ベッシ</t>
    </rPh>
    <phoneticPr fontId="33"/>
  </si>
  <si>
    <t>内訳別紙④</t>
    <rPh sb="0" eb="2">
      <t>ウチワケ</t>
    </rPh>
    <rPh sb="2" eb="4">
      <t>ベッシ</t>
    </rPh>
    <phoneticPr fontId="8"/>
  </si>
  <si>
    <t>内訳別紙⑤</t>
    <rPh sb="0" eb="2">
      <t>ウチワケ</t>
    </rPh>
    <rPh sb="2" eb="4">
      <t>ベッシ</t>
    </rPh>
    <phoneticPr fontId="8"/>
  </si>
  <si>
    <t>内訳別紙⑥</t>
    <rPh sb="0" eb="2">
      <t>ウチワケ</t>
    </rPh>
    <rPh sb="2" eb="4">
      <t>ベッシ</t>
    </rPh>
    <phoneticPr fontId="8"/>
  </si>
  <si>
    <t>内訳別紙⑦</t>
    <rPh sb="0" eb="2">
      <t>ウチワケ</t>
    </rPh>
    <rPh sb="2" eb="4">
      <t>ベッシ</t>
    </rPh>
    <phoneticPr fontId="8"/>
  </si>
  <si>
    <t>内訳別紙⑧</t>
    <rPh sb="0" eb="2">
      <t>ウチワケ</t>
    </rPh>
    <rPh sb="2" eb="4">
      <t>ベッシ</t>
    </rPh>
    <phoneticPr fontId="8"/>
  </si>
  <si>
    <t>内訳別紙⑨</t>
    <rPh sb="0" eb="2">
      <t>ウチワケ</t>
    </rPh>
    <rPh sb="2" eb="4">
      <t>ベッシ</t>
    </rPh>
    <phoneticPr fontId="8"/>
  </si>
  <si>
    <t>○○○○ホール会議室B 使用料</t>
    <rPh sb="7" eb="9">
      <t>カイギ</t>
    </rPh>
    <rPh sb="9" eb="10">
      <t>シツ</t>
    </rPh>
    <rPh sb="12" eb="15">
      <t>シヨウリョウ</t>
    </rPh>
    <phoneticPr fontId="8"/>
  </si>
  <si>
    <t>お茶500mL24本入り　1箱</t>
    <rPh sb="1" eb="2">
      <t>チャ</t>
    </rPh>
    <rPh sb="9" eb="10">
      <t>ホン</t>
    </rPh>
    <rPh sb="10" eb="11">
      <t>イ</t>
    </rPh>
    <rPh sb="14" eb="15">
      <t>ハコ</t>
    </rPh>
    <phoneticPr fontId="8"/>
  </si>
  <si>
    <t>○○天然水500ml　24本入り　２箱</t>
    <rPh sb="2" eb="5">
      <t>テンネンスイ</t>
    </rPh>
    <rPh sb="13" eb="14">
      <t>ホン</t>
    </rPh>
    <rPh sb="14" eb="15">
      <t>イ</t>
    </rPh>
    <rPh sb="18" eb="19">
      <t>ハコ</t>
    </rPh>
    <phoneticPr fontId="8"/>
  </si>
  <si>
    <t>○○調査返礼品</t>
    <rPh sb="2" eb="4">
      <t>チョウサ</t>
    </rPh>
    <rPh sb="4" eb="7">
      <t>ヘンレイヒン</t>
    </rPh>
    <phoneticPr fontId="8"/>
  </si>
  <si>
    <t>●●●実験室電気使用量</t>
    <rPh sb="3" eb="6">
      <t>ジッケンシツ</t>
    </rPh>
    <rPh sb="6" eb="8">
      <t>デンキ</t>
    </rPh>
    <rPh sb="8" eb="11">
      <t>シヨウリョウ</t>
    </rPh>
    <phoneticPr fontId="8"/>
  </si>
  <si>
    <t>その他経費</t>
    <rPh sb="2" eb="3">
      <t>タ</t>
    </rPh>
    <rPh sb="3" eb="5">
      <t>ケイヒ</t>
    </rPh>
    <phoneticPr fontId="33"/>
  </si>
  <si>
    <t>●●●資料運送料</t>
    <rPh sb="3" eb="5">
      <t>シリョウ</t>
    </rPh>
    <rPh sb="5" eb="8">
      <t>ウンソウリョウ</t>
    </rPh>
    <phoneticPr fontId="8"/>
  </si>
  <si>
    <t>○○○○電気料金6ヶ月分</t>
    <rPh sb="4" eb="6">
      <t>デンキ</t>
    </rPh>
    <rPh sb="6" eb="8">
      <t>リョウキン</t>
    </rPh>
    <rPh sb="10" eb="11">
      <t>ゲツ</t>
    </rPh>
    <rPh sb="11" eb="12">
      <t>ブン</t>
    </rPh>
    <phoneticPr fontId="8"/>
  </si>
  <si>
    <t>○○○○宅配料　8回分</t>
    <rPh sb="4" eb="7">
      <t>タクハイリョウ</t>
    </rPh>
    <rPh sb="9" eb="11">
      <t>カイブン</t>
    </rPh>
    <phoneticPr fontId="8"/>
  </si>
  <si>
    <t>内訳別紙⑪</t>
    <rPh sb="0" eb="2">
      <t>ウチワケ</t>
    </rPh>
    <rPh sb="2" eb="4">
      <t>ベッシ</t>
    </rPh>
    <phoneticPr fontId="8"/>
  </si>
  <si>
    <t>内訳別紙⑫</t>
    <rPh sb="0" eb="2">
      <t>ウチワケ</t>
    </rPh>
    <rPh sb="2" eb="4">
      <t>ベッシ</t>
    </rPh>
    <phoneticPr fontId="8"/>
  </si>
  <si>
    <t>●●　●●</t>
    <phoneticPr fontId="8"/>
  </si>
  <si>
    <t>△△　△△</t>
    <phoneticPr fontId="8"/>
  </si>
  <si>
    <t>■■　■■</t>
    <phoneticPr fontId="8"/>
  </si>
  <si>
    <t>教授</t>
    <rPh sb="0" eb="2">
      <t>キョウジュ</t>
    </rPh>
    <phoneticPr fontId="8"/>
  </si>
  <si>
    <t>つくば市</t>
    <rPh sb="3" eb="4">
      <t>シ</t>
    </rPh>
    <phoneticPr fontId="8"/>
  </si>
  <si>
    <t>東京都○○○</t>
    <rPh sb="0" eb="3">
      <t>トウキョウト</t>
    </rPh>
    <phoneticPr fontId="8"/>
  </si>
  <si>
    <t>○○○○委員会参加</t>
    <rPh sb="4" eb="7">
      <t>イインカイ</t>
    </rPh>
    <rPh sb="7" eb="9">
      <t>サンカ</t>
    </rPh>
    <phoneticPr fontId="8"/>
  </si>
  <si>
    <t>東京都
●●●</t>
    <rPh sb="0" eb="2">
      <t>トウキョウ</t>
    </rPh>
    <rPh sb="2" eb="3">
      <t>ト</t>
    </rPh>
    <phoneticPr fontId="8"/>
  </si>
  <si>
    <t>○○○○現地調査</t>
    <rPh sb="4" eb="6">
      <t>ゲンチ</t>
    </rPh>
    <rPh sb="6" eb="8">
      <t>チョウサ</t>
    </rPh>
    <phoneticPr fontId="8"/>
  </si>
  <si>
    <t>福島県
三春町</t>
    <rPh sb="0" eb="3">
      <t>フクシマケン</t>
    </rPh>
    <rPh sb="4" eb="7">
      <t>ミハルマチ</t>
    </rPh>
    <phoneticPr fontId="8"/>
  </si>
  <si>
    <t>福岡市</t>
    <rPh sb="0" eb="2">
      <t>フクオカ</t>
    </rPh>
    <rPh sb="2" eb="3">
      <t>シ</t>
    </rPh>
    <phoneticPr fontId="8"/>
  </si>
  <si>
    <t>○○大学
○△■　△△</t>
    <rPh sb="2" eb="4">
      <t>ダイガク</t>
    </rPh>
    <phoneticPr fontId="8"/>
  </si>
  <si>
    <t>△△△研究所
■　○△</t>
    <rPh sb="3" eb="6">
      <t>ケンキュウショ</t>
    </rPh>
    <phoneticPr fontId="8"/>
  </si>
  <si>
    <t>所長</t>
    <rPh sb="0" eb="2">
      <t>ショチョウ</t>
    </rPh>
    <phoneticPr fontId="8"/>
  </si>
  <si>
    <t>5級</t>
    <rPh sb="1" eb="2">
      <t>キュウ</t>
    </rPh>
    <phoneticPr fontId="8"/>
  </si>
  <si>
    <t>3級</t>
    <rPh sb="1" eb="2">
      <t>キュウ</t>
    </rPh>
    <phoneticPr fontId="8"/>
  </si>
  <si>
    <t>4級</t>
    <rPh sb="1" eb="2">
      <t>キュウ</t>
    </rPh>
    <phoneticPr fontId="8"/>
  </si>
  <si>
    <t>つくば</t>
    <phoneticPr fontId="8"/>
  </si>
  <si>
    <t>北京</t>
    <rPh sb="0" eb="2">
      <t>ペキン</t>
    </rPh>
    <phoneticPr fontId="8"/>
  </si>
  <si>
    <t>●●●学会にて研究発表をする。</t>
    <rPh sb="3" eb="5">
      <t>ガッカイ</t>
    </rPh>
    <rPh sb="7" eb="9">
      <t>ケンキュウ</t>
    </rPh>
    <rPh sb="9" eb="11">
      <t>ハッピョウ</t>
    </rPh>
    <phoneticPr fontId="8"/>
  </si>
  <si>
    <t>○○大学
△　×○</t>
    <rPh sb="2" eb="4">
      <t>ダイガク</t>
    </rPh>
    <phoneticPr fontId="8"/>
  </si>
  <si>
    <t>東京</t>
    <rPh sb="0" eb="2">
      <t>トウキョウ</t>
    </rPh>
    <phoneticPr fontId="8"/>
  </si>
  <si>
    <t>役員</t>
    <rPh sb="0" eb="2">
      <t>ヤクイン</t>
    </rPh>
    <phoneticPr fontId="8"/>
  </si>
  <si>
    <t>⑫</t>
    <phoneticPr fontId="8"/>
  </si>
  <si>
    <t>○○○○○分析装置　２台</t>
    <rPh sb="5" eb="7">
      <t>ブンセキ</t>
    </rPh>
    <rPh sb="7" eb="9">
      <t>ソウチ</t>
    </rPh>
    <rPh sb="11" eb="12">
      <t>ダイ</t>
    </rPh>
    <phoneticPr fontId="33"/>
  </si>
  <si>
    <t>計</t>
    <rPh sb="0" eb="1">
      <t>ケイ</t>
    </rPh>
    <phoneticPr fontId="8"/>
  </si>
  <si>
    <t>○○ ○○（実験補助員）</t>
    <rPh sb="6" eb="11">
      <t>ジッケンホジョイン</t>
    </rPh>
    <phoneticPr fontId="8"/>
  </si>
  <si>
    <t>○○ ○○（事務補助員）</t>
    <rPh sb="6" eb="11">
      <t>ジムホジョイン</t>
    </rPh>
    <phoneticPr fontId="8"/>
  </si>
  <si>
    <t>計</t>
    <rPh sb="0" eb="1">
      <t>ケイ</t>
    </rPh>
    <phoneticPr fontId="8"/>
  </si>
  <si>
    <t>計</t>
    <rPh sb="0" eb="1">
      <t>ケイ</t>
    </rPh>
    <phoneticPr fontId="8"/>
  </si>
  <si>
    <t>②支出の部</t>
    <rPh sb="1" eb="3">
      <t>シシュツ</t>
    </rPh>
    <rPh sb="4" eb="5">
      <t>ブ</t>
    </rPh>
    <phoneticPr fontId="8"/>
  </si>
  <si>
    <t>（４）報告書の提出期限及び提出部数</t>
    <rPh sb="3" eb="6">
      <t>ホウコクショ</t>
    </rPh>
    <rPh sb="7" eb="9">
      <t>テイシュツ</t>
    </rPh>
    <rPh sb="9" eb="11">
      <t>キゲン</t>
    </rPh>
    <rPh sb="11" eb="12">
      <t>オヨ</t>
    </rPh>
    <rPh sb="13" eb="15">
      <t>テイシュツ</t>
    </rPh>
    <rPh sb="15" eb="17">
      <t>ブスウ</t>
    </rPh>
    <phoneticPr fontId="8"/>
  </si>
  <si>
    <t>令和○年○月○日</t>
    <rPh sb="0" eb="2">
      <t>レイワ</t>
    </rPh>
    <rPh sb="3" eb="4">
      <t>ネン</t>
    </rPh>
    <rPh sb="5" eb="6">
      <t>ガツ</t>
    </rPh>
    <rPh sb="7" eb="8">
      <t>ニチ</t>
    </rPh>
    <phoneticPr fontId="8"/>
  </si>
  <si>
    <t>委託業務結果報告書</t>
    <rPh sb="0" eb="2">
      <t>イタク</t>
    </rPh>
    <rPh sb="2" eb="4">
      <t>ギョウム</t>
    </rPh>
    <rPh sb="4" eb="6">
      <t>ケッカ</t>
    </rPh>
    <rPh sb="6" eb="9">
      <t>ホウコクショ</t>
    </rPh>
    <phoneticPr fontId="8"/>
  </si>
  <si>
    <t>委託業務結果報告書の収録した電子媒体</t>
    <rPh sb="0" eb="2">
      <t>イタク</t>
    </rPh>
    <rPh sb="2" eb="4">
      <t>ギョウム</t>
    </rPh>
    <rPh sb="4" eb="6">
      <t>ケッカ</t>
    </rPh>
    <rPh sb="6" eb="9">
      <t>ホウコクショ</t>
    </rPh>
    <rPh sb="10" eb="12">
      <t>シュウロク</t>
    </rPh>
    <rPh sb="14" eb="16">
      <t>デンシ</t>
    </rPh>
    <rPh sb="16" eb="18">
      <t>バイタイ</t>
    </rPh>
    <phoneticPr fontId="8"/>
  </si>
  <si>
    <t>一式</t>
    <rPh sb="0" eb="1">
      <t>1</t>
    </rPh>
    <rPh sb="1" eb="2">
      <t>シキ</t>
    </rPh>
    <phoneticPr fontId="8"/>
  </si>
  <si>
    <t>品目</t>
  </si>
  <si>
    <t>規格</t>
  </si>
  <si>
    <t>数量</t>
  </si>
  <si>
    <t>購入予定</t>
  </si>
  <si>
    <t>使用目的</t>
  </si>
  <si>
    <t>備考</t>
  </si>
  <si>
    <t>単価</t>
  </si>
  <si>
    <t>金額</t>
  </si>
  <si>
    <t>(注) 記載の品目は、原形のまま比較的長期の反復使用に耐える物品とする。</t>
  </si>
  <si>
    <t>③物品購入計画　　　　　　　　　　　　　　　　　　　　　　　　　　　　　　　　</t>
    <phoneticPr fontId="8"/>
  </si>
  <si>
    <t>単位：円（税込）</t>
    <phoneticPr fontId="8"/>
  </si>
  <si>
    <r>
      <t>※表中の数値（および項目名等）は各内訳別紙からリンクされていますので、</t>
    </r>
    <r>
      <rPr>
        <u/>
        <sz val="14"/>
        <color rgb="FFFF0000"/>
        <rFont val="ＭＳ Ｐ明朝"/>
        <family val="1"/>
        <charset val="128"/>
      </rPr>
      <t>内訳別紙から先に入力</t>
    </r>
    <r>
      <rPr>
        <sz val="14"/>
        <color rgb="FFFF0000"/>
        <rFont val="ＭＳ Ｐ明朝"/>
        <family val="1"/>
        <charset val="128"/>
      </rPr>
      <t>してください。</t>
    </r>
    <rPh sb="1" eb="2">
      <t>ヒョウ</t>
    </rPh>
    <rPh sb="2" eb="3">
      <t>チュウ</t>
    </rPh>
    <rPh sb="4" eb="6">
      <t>スウチ</t>
    </rPh>
    <rPh sb="10" eb="13">
      <t>コウモクメイ</t>
    </rPh>
    <rPh sb="13" eb="14">
      <t>トウ</t>
    </rPh>
    <rPh sb="16" eb="17">
      <t>カク</t>
    </rPh>
    <rPh sb="17" eb="19">
      <t>ウチワケ</t>
    </rPh>
    <rPh sb="19" eb="21">
      <t>ベッシ</t>
    </rPh>
    <rPh sb="35" eb="37">
      <t>ウチワケ</t>
    </rPh>
    <rPh sb="37" eb="39">
      <t>ベッシ</t>
    </rPh>
    <rPh sb="41" eb="42">
      <t>サキ</t>
    </rPh>
    <rPh sb="43" eb="45">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</si>
</sst>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176" formatCode="#,##0_);[Red]\(#,##0\)"/>
    <numFmt numFmtId="177" formatCode="#,##0_ "/>
    <numFmt numFmtId="178" formatCode="#,##0;[Red]&quot;▲&quot;* #,##0;\-\-"/>
    <numFmt numFmtId="179" formatCode="0.00000_);[Red]\(0.00000\)"/>
    <numFmt numFmtId="180" formatCode="#,##0;\-#,##0;&quot;-&quot;"/>
    <numFmt numFmtId="181" formatCode="General_)"/>
    <numFmt numFmtId="182" formatCode="_(&quot;$&quot;* #,##0.0_);_(&quot;$&quot;* \(#,##0.0\);_(&quot;$&quot;* &quot;-&quot;??_);_(@_)"/>
    <numFmt numFmtId="183" formatCode="0.0%"/>
    <numFmt numFmtId="184" formatCode="#,###"/>
    <numFmt numFmtId="185" formatCode="0.000%"/>
    <numFmt numFmtId="186" formatCode="0_);[Red]\(0\)"/>
    <numFmt numFmtId="187" formatCode="#,##0;&quot;△&quot;&quot;  &quot;#,##0"/>
    <numFmt numFmtId="188" formatCode="&quot;@&quot;#,##0&quot;円&quot;"/>
    <numFmt numFmtId="189" formatCode="###,###,###&quot;円&quot;"/>
    <numFmt numFmtId="190" formatCode="#,##0_ ;[Red]\-#,##0\ "/>
    <numFmt numFmtId="191" formatCode="#,##0_ &quot;以&quot;&quot;内&quot;;[Red]\-#,##0\ &quot;以&quot;&quot;内&quot;"/>
    <numFmt numFmtId="192" formatCode="#&quot;回&quot;"/>
    <numFmt numFmtId="193" formatCode="0\ &quot;部&quot;"/>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ゴシック"/>
      <family val="3"/>
      <charset val="128"/>
    </font>
    <font>
      <sz val="12"/>
      <name val="ＭＳ Ｐゴシック"/>
      <family val="3"/>
      <charset val="128"/>
    </font>
    <font>
      <sz val="11"/>
      <color indexed="8"/>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2"/>
      <name val="Osaka"/>
      <family val="3"/>
      <charset val="128"/>
    </font>
    <font>
      <sz val="11"/>
      <color theme="1"/>
      <name val="Arial Unicode MS"/>
      <family val="3"/>
      <charset val="128"/>
    </font>
    <font>
      <sz val="6"/>
      <name val="ＭＳ Ｐゴシック"/>
      <family val="2"/>
      <charset val="128"/>
      <scheme val="minor"/>
    </font>
    <font>
      <sz val="11"/>
      <color indexed="10"/>
      <name val="ＭＳ 明朝"/>
      <family val="1"/>
      <charset val="128"/>
    </font>
    <font>
      <sz val="12"/>
      <name val="ＭＳ 明朝"/>
      <family val="1"/>
      <charset val="128"/>
    </font>
    <font>
      <u/>
      <sz val="12"/>
      <name val="ＭＳ 明朝"/>
      <family val="1"/>
      <charset val="128"/>
    </font>
    <font>
      <sz val="18"/>
      <name val="ＭＳ 明朝"/>
      <family val="1"/>
      <charset val="128"/>
    </font>
    <font>
      <b/>
      <sz val="11"/>
      <color indexed="10"/>
      <name val="ＭＳ 明朝"/>
      <family val="1"/>
      <charset val="128"/>
    </font>
    <font>
      <b/>
      <sz val="11"/>
      <name val="ＭＳ 明朝"/>
      <family val="1"/>
      <charset val="128"/>
    </font>
    <font>
      <u/>
      <sz val="9.35"/>
      <color indexed="12"/>
      <name val="ＭＳ Ｐゴシック"/>
      <family val="3"/>
      <charset val="128"/>
    </font>
    <font>
      <u/>
      <sz val="11"/>
      <color indexed="12"/>
      <name val="ＭＳ Ｐゴシック"/>
      <family val="3"/>
      <charset val="128"/>
    </font>
    <font>
      <b/>
      <sz val="11"/>
      <color theme="1"/>
      <name val="ＭＳ Ｐゴシック"/>
      <family val="3"/>
      <charset val="128"/>
      <scheme val="minor"/>
    </font>
    <font>
      <sz val="11"/>
      <color theme="0" tint="-4.9989318521683403E-2"/>
      <name val="ＭＳ Ｐゴシック"/>
      <family val="3"/>
      <charset val="128"/>
      <scheme val="minor"/>
    </font>
    <font>
      <sz val="11"/>
      <name val="ＭＳ Ｐ明朝"/>
      <family val="1"/>
      <charset val="128"/>
    </font>
    <font>
      <sz val="12"/>
      <name val="ＭＳ Ｐ明朝"/>
      <family val="1"/>
      <charset val="128"/>
    </font>
    <font>
      <b/>
      <sz val="11"/>
      <name val="ＭＳ Ｐ明朝"/>
      <family val="1"/>
      <charset val="128"/>
    </font>
    <font>
      <b/>
      <sz val="11"/>
      <color rgb="FFFF0000"/>
      <name val="ＭＳ Ｐ明朝"/>
      <family val="1"/>
      <charset val="128"/>
    </font>
    <font>
      <sz val="11"/>
      <color rgb="FFFF0000"/>
      <name val="ＭＳ Ｐ明朝"/>
      <family val="1"/>
      <charset val="128"/>
    </font>
    <font>
      <sz val="11"/>
      <color indexed="81"/>
      <name val="MS P ゴシック"/>
      <family val="3"/>
      <charset val="128"/>
    </font>
    <font>
      <b/>
      <sz val="9"/>
      <color indexed="81"/>
      <name val="MS P ゴシック"/>
      <family val="3"/>
      <charset val="128"/>
    </font>
    <font>
      <sz val="11"/>
      <color rgb="FFC00000"/>
      <name val="ＭＳ Ｐ明朝"/>
      <family val="1"/>
      <charset val="128"/>
    </font>
    <font>
      <i/>
      <sz val="11"/>
      <name val="ＭＳ Ｐ明朝"/>
      <family val="1"/>
      <charset val="128"/>
    </font>
    <font>
      <sz val="6"/>
      <name val="ＭＳ 明朝"/>
      <family val="1"/>
      <charset val="128"/>
    </font>
    <font>
      <sz val="11"/>
      <color indexed="8"/>
      <name val="ＭＳ 明朝"/>
      <family val="1"/>
      <charset val="128"/>
    </font>
    <font>
      <sz val="14"/>
      <name val="ＭＳ 明朝"/>
      <family val="1"/>
      <charset val="128"/>
    </font>
    <font>
      <u/>
      <sz val="14"/>
      <name val="ＭＳ 明朝"/>
      <family val="1"/>
      <charset val="128"/>
    </font>
    <font>
      <sz val="11"/>
      <color rgb="FFFF0000"/>
      <name val="ＭＳ 明朝"/>
      <family val="1"/>
      <charset val="128"/>
    </font>
    <font>
      <b/>
      <sz val="14"/>
      <name val="ＭＳ 明朝"/>
      <family val="1"/>
      <charset val="128"/>
    </font>
    <font>
      <sz val="9"/>
      <color indexed="81"/>
      <name val="MS P 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rgb="FFFF0000"/>
      <name val="ＭＳ Ｐ明朝"/>
      <family val="1"/>
      <charset val="128"/>
    </font>
    <font>
      <u/>
      <sz val="14"/>
      <color rgb="FFFF0000"/>
      <name val="ＭＳ Ｐ明朝"/>
      <family val="1"/>
      <charset val="128"/>
    </font>
    <font>
      <sz val="11"/>
      <color indexed="10"/>
      <name val="ＭＳ Ｐ明朝"/>
      <family val="1"/>
      <charset val="128"/>
    </font>
  </fonts>
  <fills count="2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indexed="27"/>
        <bgColor indexed="64"/>
      </patternFill>
    </fill>
    <fill>
      <patternFill patternType="solid">
        <fgColor rgb="FFFFC000"/>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55"/>
        <bgColor indexed="64"/>
      </patternFill>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rgb="FFFF99CC"/>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thin">
        <color indexed="64"/>
      </top>
      <bottom style="dotted">
        <color indexed="64"/>
      </bottom>
      <diagonal/>
    </border>
    <border>
      <left/>
      <right/>
      <top style="medium">
        <color auto="1"/>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dotted">
        <color indexed="64"/>
      </top>
      <bottom/>
      <diagonal/>
    </border>
  </borders>
  <cellStyleXfs count="93">
    <xf numFmtId="0" fontId="0" fillId="0" borderId="0"/>
    <xf numFmtId="178" fontId="14" fillId="0" borderId="0" applyFill="0" applyBorder="0" applyProtection="0"/>
    <xf numFmtId="179" fontId="7" fillId="0" borderId="0" applyFont="0" applyFill="0" applyBorder="0" applyAlignment="0" applyProtection="0">
      <alignment horizontal="right"/>
    </xf>
    <xf numFmtId="180" fontId="15" fillId="0" borderId="0" applyFill="0" applyBorder="0" applyAlignment="0"/>
    <xf numFmtId="181" fontId="16" fillId="0" borderId="0"/>
    <xf numFmtId="181" fontId="17" fillId="0" borderId="0"/>
    <xf numFmtId="181" fontId="17" fillId="0" borderId="0"/>
    <xf numFmtId="181" fontId="17" fillId="0" borderId="0"/>
    <xf numFmtId="181" fontId="17" fillId="0" borderId="0"/>
    <xf numFmtId="181" fontId="17" fillId="0" borderId="0"/>
    <xf numFmtId="181" fontId="17" fillId="0" borderId="0"/>
    <xf numFmtId="181" fontId="17" fillId="0" borderId="0"/>
    <xf numFmtId="0" fontId="18" fillId="0" borderId="0">
      <alignment horizontal="left"/>
    </xf>
    <xf numFmtId="182" fontId="19" fillId="0" borderId="0" applyNumberFormat="0" applyFill="0" applyBorder="0" applyProtection="0">
      <alignment horizontal="right"/>
    </xf>
    <xf numFmtId="0" fontId="20" fillId="0" borderId="1" applyNumberFormat="0" applyAlignment="0" applyProtection="0">
      <alignment horizontal="left" vertical="center"/>
    </xf>
    <xf numFmtId="0" fontId="20" fillId="0" borderId="2">
      <alignment horizontal="left" vertical="center"/>
    </xf>
    <xf numFmtId="0" fontId="21" fillId="0" borderId="0"/>
    <xf numFmtId="0" fontId="21" fillId="2" borderId="0" applyNumberFormat="0" applyFont="0" applyBorder="0" applyAlignment="0"/>
    <xf numFmtId="183" fontId="21" fillId="0" borderId="0" applyFont="0" applyFill="0" applyBorder="0" applyAlignment="0" applyProtection="0"/>
    <xf numFmtId="4" fontId="18" fillId="0" borderId="0">
      <alignment horizontal="right"/>
    </xf>
    <xf numFmtId="0" fontId="22" fillId="3" borderId="0" applyNumberFormat="0" applyBorder="0" applyAlignment="0" applyProtection="0"/>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0" fontId="24" fillId="0" borderId="3">
      <alignment horizontal="center"/>
    </xf>
    <xf numFmtId="3" fontId="23" fillId="0" borderId="0" applyFont="0" applyFill="0" applyBorder="0" applyAlignment="0" applyProtection="0"/>
    <xf numFmtId="0" fontId="23" fillId="4" borderId="0" applyNumberFormat="0" applyFont="0" applyBorder="0" applyAlignment="0" applyProtection="0"/>
    <xf numFmtId="4" fontId="25" fillId="0" borderId="0">
      <alignment horizontal="right"/>
    </xf>
    <xf numFmtId="0" fontId="26" fillId="0" borderId="0">
      <alignment horizontal="left"/>
    </xf>
    <xf numFmtId="0" fontId="21" fillId="5" borderId="0" applyNumberFormat="0" applyBorder="0" applyProtection="0">
      <alignment vertical="top" wrapText="1"/>
    </xf>
    <xf numFmtId="49" fontId="21" fillId="6" borderId="0" applyFont="0" applyBorder="0" applyAlignment="0" applyProtection="0"/>
    <xf numFmtId="0" fontId="27" fillId="0" borderId="0">
      <alignment horizontal="center"/>
    </xf>
    <xf numFmtId="0" fontId="28" fillId="0" borderId="4">
      <alignment vertical="center"/>
    </xf>
    <xf numFmtId="40" fontId="29" fillId="0" borderId="0" applyFont="0" applyFill="0" applyAlignment="0" applyProtection="0"/>
    <xf numFmtId="38" fontId="13" fillId="0" borderId="0" applyFont="0" applyFill="0" applyBorder="0" applyAlignment="0" applyProtection="0">
      <alignment vertical="center"/>
    </xf>
    <xf numFmtId="38" fontId="10" fillId="0" borderId="0" applyFont="0" applyFill="0" applyBorder="0" applyAlignment="0" applyProtection="0"/>
    <xf numFmtId="38" fontId="7" fillId="0" borderId="0" applyFont="0" applyFill="0" applyBorder="0" applyAlignment="0" applyProtection="0"/>
    <xf numFmtId="38" fontId="11"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7" fillId="0" borderId="0">
      <alignment vertical="center"/>
    </xf>
    <xf numFmtId="0" fontId="10" fillId="0" borderId="0"/>
    <xf numFmtId="0" fontId="9" fillId="0" borderId="0"/>
    <xf numFmtId="0" fontId="7" fillId="0" borderId="0">
      <alignment vertical="center"/>
    </xf>
    <xf numFmtId="0" fontId="7" fillId="0" borderId="0">
      <alignment vertical="center"/>
    </xf>
    <xf numFmtId="0" fontId="30"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xf numFmtId="0" fontId="7" fillId="0" borderId="0">
      <alignment vertical="center"/>
    </xf>
    <xf numFmtId="0" fontId="7" fillId="0" borderId="0"/>
    <xf numFmtId="0" fontId="31" fillId="0" borderId="0"/>
    <xf numFmtId="38" fontId="7" fillId="0" borderId="0" applyFont="0" applyFill="0" applyBorder="0" applyAlignment="0" applyProtection="0">
      <alignment vertical="center"/>
    </xf>
    <xf numFmtId="38" fontId="30"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30" fillId="0" borderId="0">
      <alignment vertical="center"/>
    </xf>
    <xf numFmtId="0" fontId="7" fillId="0" borderId="0"/>
    <xf numFmtId="0" fontId="7" fillId="0" borderId="0"/>
    <xf numFmtId="0" fontId="7" fillId="0" borderId="0"/>
    <xf numFmtId="6" fontId="7" fillId="0" borderId="0" applyFont="0" applyFill="0" applyBorder="0" applyAlignment="0" applyProtection="0"/>
    <xf numFmtId="0" fontId="7"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0" fontId="40" fillId="0" borderId="0" applyNumberFormat="0" applyFill="0" applyBorder="0" applyAlignment="0" applyProtection="0">
      <alignment vertical="top"/>
      <protection locked="0"/>
    </xf>
    <xf numFmtId="9" fontId="7" fillId="0" borderId="0" applyFont="0" applyFill="0" applyBorder="0" applyAlignment="0" applyProtection="0">
      <alignment vertical="center"/>
    </xf>
    <xf numFmtId="0" fontId="9" fillId="0" borderId="0"/>
    <xf numFmtId="0" fontId="7" fillId="0" borderId="0"/>
    <xf numFmtId="0" fontId="10" fillId="0" borderId="0"/>
    <xf numFmtId="0" fontId="45" fillId="0" borderId="0">
      <alignment vertical="top"/>
    </xf>
  </cellStyleXfs>
  <cellXfs count="485">
    <xf numFmtId="0" fontId="0" fillId="0" borderId="0" xfId="0"/>
    <xf numFmtId="0" fontId="6" fillId="0" borderId="0" xfId="84">
      <alignment vertical="center"/>
    </xf>
    <xf numFmtId="38" fontId="0" fillId="0" borderId="0" xfId="85" applyFont="1">
      <alignment vertical="center"/>
    </xf>
    <xf numFmtId="0" fontId="6" fillId="0" borderId="5" xfId="84" applyBorder="1">
      <alignment vertical="center"/>
    </xf>
    <xf numFmtId="38" fontId="6" fillId="0" borderId="5" xfId="84" applyNumberFormat="1" applyBorder="1">
      <alignment vertical="center"/>
    </xf>
    <xf numFmtId="0" fontId="6" fillId="0" borderId="19" xfId="84" applyBorder="1">
      <alignment vertical="center"/>
    </xf>
    <xf numFmtId="38" fontId="0" fillId="0" borderId="19" xfId="85" applyFont="1" applyBorder="1">
      <alignment vertical="center"/>
    </xf>
    <xf numFmtId="0" fontId="6" fillId="0" borderId="18" xfId="84" applyBorder="1">
      <alignment vertical="center"/>
    </xf>
    <xf numFmtId="38" fontId="0" fillId="0" borderId="18" xfId="85" applyFont="1" applyBorder="1">
      <alignment vertical="center"/>
    </xf>
    <xf numFmtId="0" fontId="6" fillId="0" borderId="20" xfId="84" applyBorder="1">
      <alignment vertical="center"/>
    </xf>
    <xf numFmtId="0" fontId="6" fillId="0" borderId="21" xfId="84" applyBorder="1">
      <alignment vertical="center"/>
    </xf>
    <xf numFmtId="38" fontId="0" fillId="0" borderId="21" xfId="85" applyFont="1" applyBorder="1">
      <alignment vertical="center"/>
    </xf>
    <xf numFmtId="0" fontId="6" fillId="0" borderId="22" xfId="84" applyBorder="1">
      <alignment vertical="center"/>
    </xf>
    <xf numFmtId="38" fontId="0" fillId="0" borderId="22" xfId="85" applyFont="1" applyBorder="1">
      <alignment vertical="center"/>
    </xf>
    <xf numFmtId="0" fontId="6" fillId="0" borderId="23" xfId="84" applyBorder="1">
      <alignment vertical="center"/>
    </xf>
    <xf numFmtId="38" fontId="0" fillId="0" borderId="23" xfId="85" applyFont="1" applyBorder="1">
      <alignment vertical="center"/>
    </xf>
    <xf numFmtId="0" fontId="10" fillId="0" borderId="0" xfId="86" applyFont="1">
      <alignment vertical="center"/>
    </xf>
    <xf numFmtId="177" fontId="10" fillId="0" borderId="0" xfId="86" applyNumberFormat="1" applyFont="1">
      <alignment vertical="center"/>
    </xf>
    <xf numFmtId="0" fontId="10" fillId="0" borderId="0" xfId="86" applyFont="1" applyAlignment="1">
      <alignment horizontal="center" vertical="center"/>
    </xf>
    <xf numFmtId="177" fontId="34" fillId="0" borderId="0" xfId="86" applyNumberFormat="1" applyFont="1">
      <alignment vertical="center"/>
    </xf>
    <xf numFmtId="3" fontId="10" fillId="0" borderId="0" xfId="0" applyNumberFormat="1" applyFont="1"/>
    <xf numFmtId="0" fontId="10" fillId="0" borderId="0" xfId="0" applyFont="1" applyAlignment="1">
      <alignment horizontal="center" vertical="center"/>
    </xf>
    <xf numFmtId="3" fontId="10" fillId="8" borderId="5" xfId="0" applyNumberFormat="1" applyFont="1" applyFill="1" applyBorder="1" applyAlignment="1">
      <alignment vertical="center"/>
    </xf>
    <xf numFmtId="3" fontId="10" fillId="0" borderId="0" xfId="0" applyNumberFormat="1" applyFont="1" applyAlignment="1">
      <alignment vertical="center"/>
    </xf>
    <xf numFmtId="3" fontId="10" fillId="0" borderId="5" xfId="0" quotePrefix="1" applyNumberFormat="1" applyFont="1" applyBorder="1" applyAlignment="1">
      <alignment horizontal="center" vertical="center"/>
    </xf>
    <xf numFmtId="3" fontId="10" fillId="8" borderId="16" xfId="0" applyNumberFormat="1" applyFont="1" applyFill="1" applyBorder="1" applyAlignment="1">
      <alignment vertical="center"/>
    </xf>
    <xf numFmtId="3" fontId="10" fillId="8" borderId="14" xfId="0" applyNumberFormat="1" applyFont="1" applyFill="1" applyBorder="1" applyAlignment="1">
      <alignment vertical="center"/>
    </xf>
    <xf numFmtId="0" fontId="10" fillId="0" borderId="5" xfId="0" applyFont="1" applyBorder="1" applyAlignment="1">
      <alignment horizontal="center" vertical="center"/>
    </xf>
    <xf numFmtId="3" fontId="10" fillId="0" borderId="0" xfId="86" applyNumberFormat="1" applyFont="1" applyAlignment="1">
      <alignment horizontal="center" vertical="center"/>
    </xf>
    <xf numFmtId="3" fontId="10" fillId="0" borderId="5" xfId="0" applyNumberFormat="1" applyFont="1" applyBorder="1" applyAlignment="1">
      <alignment vertical="center"/>
    </xf>
    <xf numFmtId="184" fontId="10" fillId="0" borderId="5" xfId="0" applyNumberFormat="1" applyFont="1" applyBorder="1" applyAlignment="1">
      <alignment vertical="center"/>
    </xf>
    <xf numFmtId="184" fontId="10" fillId="0" borderId="5" xfId="0" quotePrefix="1" applyNumberFormat="1" applyFont="1" applyBorder="1" applyAlignment="1">
      <alignment horizontal="right" vertical="center"/>
    </xf>
    <xf numFmtId="3" fontId="10" fillId="0" borderId="16" xfId="0" quotePrefix="1" applyNumberFormat="1" applyFont="1" applyBorder="1" applyAlignment="1">
      <alignment horizontal="center" vertical="center"/>
    </xf>
    <xf numFmtId="3" fontId="10" fillId="0" borderId="14" xfId="0" applyNumberFormat="1" applyFont="1" applyBorder="1" applyAlignment="1">
      <alignment vertical="center"/>
    </xf>
    <xf numFmtId="3" fontId="10" fillId="0" borderId="5" xfId="0" quotePrefix="1" applyNumberFormat="1" applyFont="1" applyBorder="1" applyAlignment="1">
      <alignment vertical="center"/>
    </xf>
    <xf numFmtId="185" fontId="10" fillId="0" borderId="4" xfId="0" applyNumberFormat="1" applyFont="1" applyBorder="1" applyAlignment="1">
      <alignment horizontal="center" vertical="center"/>
    </xf>
    <xf numFmtId="185" fontId="10" fillId="0" borderId="4"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0" fontId="10" fillId="0" borderId="0" xfId="86" applyFont="1" applyAlignment="1">
      <alignment horizontal="center" vertical="center" shrinkToFit="1"/>
    </xf>
    <xf numFmtId="0" fontId="34" fillId="0" borderId="0" xfId="86" applyFont="1">
      <alignment vertical="center"/>
    </xf>
    <xf numFmtId="177" fontId="10" fillId="0" borderId="0" xfId="0" applyNumberFormat="1" applyFont="1" applyAlignment="1">
      <alignment vertical="center"/>
    </xf>
    <xf numFmtId="177" fontId="10" fillId="0" borderId="0" xfId="0" applyNumberFormat="1" applyFont="1" applyAlignment="1">
      <alignment horizontal="center" vertical="center"/>
    </xf>
    <xf numFmtId="177" fontId="10" fillId="0" borderId="0" xfId="0" applyNumberFormat="1" applyFont="1" applyAlignment="1">
      <alignment horizontal="right" vertical="center"/>
    </xf>
    <xf numFmtId="0" fontId="10" fillId="0" borderId="0" xfId="0" applyFont="1"/>
    <xf numFmtId="0" fontId="10"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38" fontId="10" fillId="0" borderId="0" xfId="56" applyFont="1" applyFill="1" applyAlignment="1">
      <alignment vertical="center"/>
    </xf>
    <xf numFmtId="0" fontId="41" fillId="0" borderId="0" xfId="87" applyFont="1" applyFill="1" applyAlignment="1" applyProtection="1">
      <alignment vertical="center"/>
    </xf>
    <xf numFmtId="186" fontId="6" fillId="0" borderId="21" xfId="84" applyNumberFormat="1" applyBorder="1">
      <alignment vertical="center"/>
    </xf>
    <xf numFmtId="0" fontId="6" fillId="0" borderId="24" xfId="84" applyBorder="1">
      <alignment vertical="center"/>
    </xf>
    <xf numFmtId="0" fontId="6" fillId="13" borderId="24" xfId="84" applyFill="1" applyBorder="1">
      <alignment vertical="center"/>
    </xf>
    <xf numFmtId="38" fontId="0" fillId="13" borderId="24" xfId="85" applyFont="1" applyFill="1" applyBorder="1">
      <alignment vertical="center"/>
    </xf>
    <xf numFmtId="0" fontId="6" fillId="13" borderId="0" xfId="84" applyFill="1">
      <alignment vertical="center"/>
    </xf>
    <xf numFmtId="38" fontId="0" fillId="13" borderId="0" xfId="85" applyFont="1" applyFill="1" applyBorder="1">
      <alignment vertical="center"/>
    </xf>
    <xf numFmtId="38" fontId="0" fillId="14" borderId="0" xfId="85" applyFont="1" applyFill="1" applyBorder="1">
      <alignment vertical="center"/>
    </xf>
    <xf numFmtId="0" fontId="6" fillId="0" borderId="3" xfId="84" applyBorder="1">
      <alignment vertical="center"/>
    </xf>
    <xf numFmtId="0" fontId="6" fillId="14" borderId="3" xfId="84" applyFill="1" applyBorder="1">
      <alignment vertical="center"/>
    </xf>
    <xf numFmtId="38" fontId="0" fillId="14" borderId="3" xfId="85" applyFont="1" applyFill="1" applyBorder="1">
      <alignment vertical="center"/>
    </xf>
    <xf numFmtId="0" fontId="6" fillId="15" borderId="0" xfId="84" applyFill="1">
      <alignment vertical="center"/>
    </xf>
    <xf numFmtId="38" fontId="42" fillId="15" borderId="0" xfId="85" applyFont="1" applyFill="1">
      <alignment vertical="center"/>
    </xf>
    <xf numFmtId="0" fontId="6" fillId="0" borderId="1" xfId="84" applyBorder="1">
      <alignment vertical="center"/>
    </xf>
    <xf numFmtId="0" fontId="6" fillId="0" borderId="1" xfId="84" applyBorder="1" applyAlignment="1">
      <alignment horizontal="right" vertical="center"/>
    </xf>
    <xf numFmtId="38" fontId="0" fillId="0" borderId="1" xfId="85" applyFont="1" applyBorder="1">
      <alignment vertical="center"/>
    </xf>
    <xf numFmtId="0" fontId="30" fillId="0" borderId="0" xfId="84" applyFont="1">
      <alignment vertical="center"/>
    </xf>
    <xf numFmtId="38" fontId="30" fillId="0" borderId="0" xfId="85" applyFont="1">
      <alignment vertical="center"/>
    </xf>
    <xf numFmtId="0" fontId="6" fillId="15" borderId="1" xfId="84" applyFill="1" applyBorder="1">
      <alignment vertical="center"/>
    </xf>
    <xf numFmtId="38" fontId="42" fillId="15" borderId="1" xfId="85" applyFont="1" applyFill="1" applyBorder="1">
      <alignment vertical="center"/>
    </xf>
    <xf numFmtId="3" fontId="10" fillId="0" borderId="13"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0" xfId="0" applyNumberFormat="1" applyFont="1" applyAlignment="1">
      <alignment horizontal="right" vertical="center"/>
    </xf>
    <xf numFmtId="3" fontId="10" fillId="0" borderId="0" xfId="0" applyNumberFormat="1" applyFont="1" applyAlignment="1">
      <alignment horizontal="center" vertical="center"/>
    </xf>
    <xf numFmtId="3" fontId="10" fillId="0" borderId="0" xfId="0" applyNumberFormat="1" applyFont="1" applyAlignment="1">
      <alignment horizontal="right"/>
    </xf>
    <xf numFmtId="3" fontId="10" fillId="9" borderId="0" xfId="0" applyNumberFormat="1" applyFont="1" applyFill="1" applyAlignment="1">
      <alignment vertical="center"/>
    </xf>
    <xf numFmtId="0" fontId="5" fillId="0" borderId="21" xfId="84" applyFont="1" applyBorder="1">
      <alignment vertical="center"/>
    </xf>
    <xf numFmtId="38" fontId="0" fillId="0" borderId="23" xfId="55" applyFont="1" applyBorder="1">
      <alignment vertical="center"/>
    </xf>
    <xf numFmtId="38" fontId="6" fillId="0" borderId="21" xfId="55" applyFont="1" applyBorder="1">
      <alignment vertical="center"/>
    </xf>
    <xf numFmtId="0" fontId="44" fillId="0" borderId="0" xfId="46" applyFont="1">
      <alignment vertical="center"/>
    </xf>
    <xf numFmtId="0" fontId="47" fillId="0" borderId="0" xfId="46" applyFont="1">
      <alignment vertical="center"/>
    </xf>
    <xf numFmtId="0" fontId="45" fillId="0" borderId="0" xfId="46" applyFont="1" applyAlignment="1">
      <alignment horizontal="left" vertical="center"/>
    </xf>
    <xf numFmtId="0" fontId="44" fillId="0" borderId="0" xfId="46" applyFont="1" applyAlignment="1">
      <alignment horizontal="right" vertical="center"/>
    </xf>
    <xf numFmtId="0" fontId="44" fillId="0" borderId="0" xfId="46" applyFont="1" applyAlignment="1">
      <alignment vertical="top" wrapText="1"/>
    </xf>
    <xf numFmtId="0" fontId="44" fillId="0" borderId="9" xfId="46" applyFont="1" applyBorder="1" applyAlignment="1">
      <alignment vertical="center" wrapText="1"/>
    </xf>
    <xf numFmtId="0" fontId="44" fillId="0" borderId="0" xfId="46" applyFont="1" applyAlignment="1">
      <alignment vertical="center" wrapText="1"/>
    </xf>
    <xf numFmtId="0" fontId="46" fillId="0" borderId="5" xfId="46" applyFont="1" applyBorder="1" applyAlignment="1">
      <alignment horizontal="center" vertical="center"/>
    </xf>
    <xf numFmtId="0" fontId="44" fillId="0" borderId="0" xfId="46" applyFont="1" applyAlignment="1">
      <alignment horizontal="left" vertical="center"/>
    </xf>
    <xf numFmtId="176" fontId="46" fillId="0" borderId="8" xfId="46" applyNumberFormat="1" applyFont="1" applyBorder="1" applyAlignment="1">
      <alignment horizontal="center" vertical="center"/>
    </xf>
    <xf numFmtId="184" fontId="44" fillId="0" borderId="12" xfId="89" applyNumberFormat="1" applyFont="1" applyBorder="1" applyAlignment="1">
      <alignment vertical="center" shrinkToFit="1"/>
    </xf>
    <xf numFmtId="184" fontId="44" fillId="0" borderId="0" xfId="89" applyNumberFormat="1" applyFont="1" applyAlignment="1">
      <alignment vertical="center" shrinkToFit="1"/>
    </xf>
    <xf numFmtId="0" fontId="46" fillId="0" borderId="0" xfId="46" applyFont="1" applyAlignment="1">
      <alignment horizontal="center" vertical="center"/>
    </xf>
    <xf numFmtId="176" fontId="46" fillId="0" borderId="0" xfId="46" applyNumberFormat="1" applyFont="1" applyAlignment="1">
      <alignment horizontal="center" vertical="center"/>
    </xf>
    <xf numFmtId="0" fontId="46" fillId="0" borderId="12" xfId="46" applyFont="1" applyBorder="1" applyAlignment="1">
      <alignment horizontal="center" vertical="center"/>
    </xf>
    <xf numFmtId="0" fontId="46" fillId="0" borderId="11" xfId="46" applyFont="1" applyBorder="1" applyAlignment="1">
      <alignment horizontal="center" vertical="center"/>
    </xf>
    <xf numFmtId="0" fontId="44" fillId="0" borderId="0" xfId="46" applyFont="1" applyAlignment="1">
      <alignment horizontal="left" vertical="center" wrapText="1"/>
    </xf>
    <xf numFmtId="176" fontId="46" fillId="0" borderId="8" xfId="46" applyNumberFormat="1" applyFont="1" applyBorder="1" applyAlignment="1">
      <alignment horizontal="right" vertical="center"/>
    </xf>
    <xf numFmtId="187" fontId="44" fillId="0" borderId="12" xfId="89" applyNumberFormat="1" applyFont="1" applyBorder="1" applyAlignment="1">
      <alignment vertical="center" wrapText="1"/>
    </xf>
    <xf numFmtId="187" fontId="44" fillId="0" borderId="0" xfId="89" applyNumberFormat="1" applyFont="1" applyAlignment="1">
      <alignment vertical="center" wrapText="1"/>
    </xf>
    <xf numFmtId="0" fontId="44" fillId="0" borderId="12" xfId="46" applyFont="1" applyBorder="1" applyAlignment="1">
      <alignment horizontal="left" vertical="center"/>
    </xf>
    <xf numFmtId="0" fontId="44" fillId="0" borderId="11" xfId="46" applyFont="1" applyBorder="1" applyAlignment="1">
      <alignment horizontal="left" vertical="center"/>
    </xf>
    <xf numFmtId="0" fontId="51" fillId="0" borderId="0" xfId="46" applyFont="1">
      <alignment vertical="center"/>
    </xf>
    <xf numFmtId="176" fontId="46" fillId="0" borderId="8" xfId="46" applyNumberFormat="1" applyFont="1" applyBorder="1" applyAlignment="1">
      <alignment vertical="center" wrapText="1"/>
    </xf>
    <xf numFmtId="0" fontId="44" fillId="0" borderId="12" xfId="46" applyFont="1" applyBorder="1" applyAlignment="1">
      <alignment horizontal="right" vertical="center"/>
    </xf>
    <xf numFmtId="0" fontId="44" fillId="0" borderId="11" xfId="46" applyFont="1" applyBorder="1" applyAlignment="1">
      <alignment horizontal="right" vertical="center"/>
    </xf>
    <xf numFmtId="176" fontId="46" fillId="0" borderId="20" xfId="46" applyNumberFormat="1" applyFont="1" applyBorder="1">
      <alignment vertical="center"/>
    </xf>
    <xf numFmtId="184" fontId="46" fillId="0" borderId="28" xfId="89" applyNumberFormat="1" applyFont="1" applyBorder="1" applyAlignment="1">
      <alignment horizontal="left" vertical="center"/>
    </xf>
    <xf numFmtId="0" fontId="44" fillId="0" borderId="28" xfId="46" applyFont="1" applyBorder="1">
      <alignment vertical="center"/>
    </xf>
    <xf numFmtId="176" fontId="44" fillId="0" borderId="28" xfId="90" applyNumberFormat="1" applyFont="1" applyBorder="1" applyAlignment="1">
      <alignment horizontal="right" vertical="center" wrapText="1"/>
    </xf>
    <xf numFmtId="0" fontId="44" fillId="0" borderId="26" xfId="46" applyFont="1" applyBorder="1" applyAlignment="1">
      <alignment horizontal="right" vertical="center"/>
    </xf>
    <xf numFmtId="0" fontId="44" fillId="0" borderId="27" xfId="46" applyFont="1" applyBorder="1" applyAlignment="1">
      <alignment horizontal="right" vertical="center"/>
    </xf>
    <xf numFmtId="0" fontId="44" fillId="0" borderId="11" xfId="46" applyFont="1" applyBorder="1">
      <alignment vertical="center"/>
    </xf>
    <xf numFmtId="0" fontId="44" fillId="0" borderId="12" xfId="46" applyFont="1" applyBorder="1">
      <alignment vertical="center"/>
    </xf>
    <xf numFmtId="0" fontId="44" fillId="0" borderId="11" xfId="46" applyFont="1" applyBorder="1" applyAlignment="1">
      <alignment horizontal="center" vertical="center"/>
    </xf>
    <xf numFmtId="0" fontId="46" fillId="0" borderId="0" xfId="46" applyFont="1" applyAlignment="1">
      <alignment horizontal="right" vertical="center"/>
    </xf>
    <xf numFmtId="187" fontId="44" fillId="0" borderId="12" xfId="89" applyNumberFormat="1" applyFont="1" applyBorder="1" applyAlignment="1">
      <alignment vertical="center"/>
    </xf>
    <xf numFmtId="0" fontId="44" fillId="0" borderId="12" xfId="46" applyFont="1" applyBorder="1" applyAlignment="1">
      <alignment horizontal="center" vertical="center"/>
    </xf>
    <xf numFmtId="176" fontId="44" fillId="0" borderId="8" xfId="46" applyNumberFormat="1" applyFont="1" applyBorder="1" applyAlignment="1">
      <alignment horizontal="right" vertical="center"/>
    </xf>
    <xf numFmtId="184" fontId="44" fillId="0" borderId="12" xfId="46" applyNumberFormat="1" applyFont="1" applyBorder="1">
      <alignment vertical="center"/>
    </xf>
    <xf numFmtId="189" fontId="46" fillId="0" borderId="8" xfId="46" applyNumberFormat="1" applyFont="1" applyBorder="1" applyAlignment="1">
      <alignment horizontal="right" vertical="center"/>
    </xf>
    <xf numFmtId="0" fontId="44" fillId="0" borderId="12" xfId="46" applyFont="1" applyBorder="1" applyAlignment="1">
      <alignment vertical="center" shrinkToFit="1"/>
    </xf>
    <xf numFmtId="189" fontId="44" fillId="0" borderId="8" xfId="46" applyNumberFormat="1" applyFont="1" applyBorder="1" applyAlignment="1">
      <alignment horizontal="right" vertical="center"/>
    </xf>
    <xf numFmtId="187" fontId="44" fillId="0" borderId="12" xfId="89" applyNumberFormat="1" applyFont="1" applyBorder="1" applyAlignment="1">
      <alignment vertical="center" shrinkToFit="1"/>
    </xf>
    <xf numFmtId="189" fontId="46" fillId="0" borderId="8" xfId="46" applyNumberFormat="1" applyFont="1" applyBorder="1" applyAlignment="1">
      <alignment vertical="center" wrapText="1"/>
    </xf>
    <xf numFmtId="0" fontId="44" fillId="0" borderId="12" xfId="0" applyFont="1" applyBorder="1" applyAlignment="1">
      <alignment vertical="center" shrinkToFit="1"/>
    </xf>
    <xf numFmtId="184" fontId="52" fillId="0" borderId="12" xfId="89" applyNumberFormat="1" applyFont="1" applyBorder="1" applyAlignment="1">
      <alignment vertical="center" shrinkToFit="1"/>
    </xf>
    <xf numFmtId="0" fontId="47" fillId="18" borderId="0" xfId="46" applyFont="1" applyFill="1">
      <alignment vertical="center"/>
    </xf>
    <xf numFmtId="0" fontId="48" fillId="0" borderId="0" xfId="46" applyFont="1" applyAlignment="1">
      <alignment horizontal="right" vertical="center"/>
    </xf>
    <xf numFmtId="0" fontId="48" fillId="0" borderId="0" xfId="46" applyFont="1">
      <alignment vertical="center"/>
    </xf>
    <xf numFmtId="0" fontId="48" fillId="0" borderId="0" xfId="91" applyFont="1" applyAlignment="1">
      <alignment vertical="center"/>
    </xf>
    <xf numFmtId="0" fontId="44" fillId="0" borderId="9" xfId="46" applyFont="1" applyBorder="1" applyAlignment="1">
      <alignment horizontal="right" vertical="center"/>
    </xf>
    <xf numFmtId="176" fontId="46" fillId="0" borderId="0" xfId="46" applyNumberFormat="1" applyFont="1" applyAlignment="1">
      <alignment horizontal="right" vertical="center"/>
    </xf>
    <xf numFmtId="0" fontId="44" fillId="0" borderId="0" xfId="46" applyFont="1" applyAlignment="1">
      <alignment horizontal="center" vertical="center"/>
    </xf>
    <xf numFmtId="176" fontId="44" fillId="0" borderId="12" xfId="56" applyNumberFormat="1" applyFont="1" applyFill="1" applyBorder="1" applyAlignment="1">
      <alignment vertical="center"/>
    </xf>
    <xf numFmtId="3" fontId="44" fillId="0" borderId="12" xfId="46" applyNumberFormat="1" applyFont="1" applyBorder="1">
      <alignment vertical="center"/>
    </xf>
    <xf numFmtId="176" fontId="44" fillId="0" borderId="12" xfId="46" quotePrefix="1" applyNumberFormat="1" applyFont="1" applyBorder="1" applyAlignment="1">
      <alignment horizontal="right" vertical="center"/>
    </xf>
    <xf numFmtId="0" fontId="44" fillId="0" borderId="7" xfId="46" applyFont="1" applyBorder="1" applyAlignment="1">
      <alignment horizontal="left" vertical="center" wrapText="1"/>
    </xf>
    <xf numFmtId="176" fontId="46" fillId="0" borderId="6" xfId="46" applyNumberFormat="1" applyFont="1" applyBorder="1" applyAlignment="1">
      <alignment vertical="center" wrapText="1"/>
    </xf>
    <xf numFmtId="0" fontId="44" fillId="0" borderId="7" xfId="46" applyFont="1" applyBorder="1">
      <alignment vertical="center"/>
    </xf>
    <xf numFmtId="0" fontId="44" fillId="0" borderId="7" xfId="90" applyFont="1" applyBorder="1" applyAlignment="1">
      <alignment horizontal="right" vertical="center"/>
    </xf>
    <xf numFmtId="176" fontId="44" fillId="0" borderId="7" xfId="46" applyNumberFormat="1" applyFont="1" applyBorder="1">
      <alignment vertical="center"/>
    </xf>
    <xf numFmtId="0" fontId="44" fillId="0" borderId="15" xfId="46" applyFont="1" applyBorder="1" applyAlignment="1">
      <alignment horizontal="right" vertical="center"/>
    </xf>
    <xf numFmtId="0" fontId="44" fillId="0" borderId="13" xfId="46" applyFont="1" applyBorder="1" applyAlignment="1">
      <alignment horizontal="right" vertical="center"/>
    </xf>
    <xf numFmtId="176" fontId="44" fillId="0" borderId="0" xfId="46" quotePrefix="1" applyNumberFormat="1" applyFont="1">
      <alignment vertical="center"/>
    </xf>
    <xf numFmtId="188" fontId="44" fillId="0" borderId="0" xfId="89" applyNumberFormat="1" applyFont="1" applyAlignment="1">
      <alignment horizontal="right" vertical="center"/>
    </xf>
    <xf numFmtId="0" fontId="44" fillId="0" borderId="0" xfId="46" applyFont="1" applyAlignment="1">
      <alignment vertical="center" shrinkToFit="1"/>
    </xf>
    <xf numFmtId="9" fontId="44" fillId="0" borderId="0" xfId="88" quotePrefix="1" applyFont="1" applyFill="1" applyBorder="1">
      <alignment vertical="center"/>
    </xf>
    <xf numFmtId="9" fontId="44" fillId="0" borderId="0" xfId="88" applyFont="1" applyFill="1" applyBorder="1">
      <alignment vertical="center"/>
    </xf>
    <xf numFmtId="187" fontId="44" fillId="0" borderId="0" xfId="89" applyNumberFormat="1" applyFont="1" applyAlignment="1">
      <alignment vertical="center" shrinkToFit="1"/>
    </xf>
    <xf numFmtId="187" fontId="44" fillId="0" borderId="0" xfId="89" applyNumberFormat="1" applyFont="1" applyAlignment="1">
      <alignment horizontal="left" vertical="center" shrinkToFit="1"/>
    </xf>
    <xf numFmtId="176" fontId="46" fillId="0" borderId="4" xfId="46" applyNumberFormat="1" applyFont="1" applyBorder="1" applyAlignment="1">
      <alignment horizontal="right" vertical="center"/>
    </xf>
    <xf numFmtId="184" fontId="44" fillId="0" borderId="9" xfId="89" applyNumberFormat="1" applyFont="1" applyBorder="1" applyAlignment="1">
      <alignment vertical="center" shrinkToFit="1"/>
    </xf>
    <xf numFmtId="188" fontId="44" fillId="0" borderId="9" xfId="89" applyNumberFormat="1" applyFont="1" applyBorder="1" applyAlignment="1">
      <alignment horizontal="right" vertical="center"/>
    </xf>
    <xf numFmtId="9" fontId="44" fillId="0" borderId="9" xfId="88" quotePrefix="1" applyFont="1" applyFill="1" applyBorder="1">
      <alignment vertical="center"/>
    </xf>
    <xf numFmtId="3" fontId="44" fillId="0" borderId="17" xfId="46" applyNumberFormat="1" applyFont="1" applyBorder="1">
      <alignment vertical="center"/>
    </xf>
    <xf numFmtId="0" fontId="44" fillId="0" borderId="10" xfId="46" applyFont="1" applyBorder="1">
      <alignment vertical="center"/>
    </xf>
    <xf numFmtId="0" fontId="44" fillId="0" borderId="2" xfId="46" applyFont="1" applyBorder="1">
      <alignment vertical="center"/>
    </xf>
    <xf numFmtId="0" fontId="44" fillId="0" borderId="2" xfId="46" applyFont="1" applyBorder="1" applyAlignment="1">
      <alignment horizontal="right" vertical="center" wrapText="1"/>
    </xf>
    <xf numFmtId="0" fontId="46" fillId="0" borderId="2" xfId="46" applyFont="1" applyBorder="1" applyAlignment="1">
      <alignment horizontal="right" vertical="center" wrapText="1"/>
    </xf>
    <xf numFmtId="190" fontId="46" fillId="0" borderId="2" xfId="56" applyNumberFormat="1" applyFont="1" applyFill="1" applyBorder="1" applyAlignment="1">
      <alignment horizontal="right" vertical="center"/>
    </xf>
    <xf numFmtId="0" fontId="44" fillId="0" borderId="14" xfId="46" applyFont="1" applyBorder="1">
      <alignment vertical="center"/>
    </xf>
    <xf numFmtId="0" fontId="44" fillId="0" borderId="16" xfId="46" applyFont="1" applyBorder="1">
      <alignment vertical="center"/>
    </xf>
    <xf numFmtId="0" fontId="44" fillId="0" borderId="9" xfId="46" applyFont="1" applyBorder="1">
      <alignment vertical="center"/>
    </xf>
    <xf numFmtId="0" fontId="44" fillId="0" borderId="6" xfId="46" applyFont="1" applyBorder="1">
      <alignment vertical="center"/>
    </xf>
    <xf numFmtId="0" fontId="44" fillId="0" borderId="7" xfId="46" applyFont="1" applyBorder="1" applyAlignment="1">
      <alignment horizontal="right" vertical="center"/>
    </xf>
    <xf numFmtId="0" fontId="44" fillId="0" borderId="15" xfId="46" applyFont="1" applyBorder="1" applyAlignment="1">
      <alignment horizontal="left" vertical="center"/>
    </xf>
    <xf numFmtId="0" fontId="44" fillId="0" borderId="13" xfId="46" applyFont="1" applyBorder="1" applyAlignment="1">
      <alignment horizontal="left" vertical="center"/>
    </xf>
    <xf numFmtId="0" fontId="44" fillId="0" borderId="8" xfId="46" applyFont="1" applyBorder="1" applyAlignment="1">
      <alignment horizontal="center" vertical="center"/>
    </xf>
    <xf numFmtId="0" fontId="44" fillId="0" borderId="17" xfId="46" applyFont="1" applyBorder="1" applyAlignment="1">
      <alignment horizontal="center" vertical="center"/>
    </xf>
    <xf numFmtId="184" fontId="44" fillId="0" borderId="15" xfId="89" applyNumberFormat="1" applyFont="1" applyBorder="1" applyAlignment="1">
      <alignment vertical="center" shrinkToFit="1"/>
    </xf>
    <xf numFmtId="184" fontId="44" fillId="0" borderId="7" xfId="89" applyNumberFormat="1" applyFont="1" applyBorder="1" applyAlignment="1">
      <alignment vertical="center" shrinkToFit="1"/>
    </xf>
    <xf numFmtId="0" fontId="44" fillId="0" borderId="8" xfId="46" applyFont="1" applyBorder="1">
      <alignment vertical="center"/>
    </xf>
    <xf numFmtId="176" fontId="44" fillId="0" borderId="9" xfId="46" quotePrefix="1" applyNumberFormat="1" applyFont="1" applyBorder="1">
      <alignment vertical="center"/>
    </xf>
    <xf numFmtId="184" fontId="44" fillId="0" borderId="0" xfId="89" applyNumberFormat="1" applyFont="1" applyAlignment="1">
      <alignment horizontal="right" vertical="center"/>
    </xf>
    <xf numFmtId="38" fontId="44" fillId="0" borderId="0" xfId="55" applyFont="1" applyFill="1" applyBorder="1" applyAlignment="1">
      <alignment horizontal="right" vertical="center"/>
    </xf>
    <xf numFmtId="0" fontId="44" fillId="0" borderId="2" xfId="46" applyFont="1" applyBorder="1" applyAlignment="1">
      <alignment horizontal="left" vertical="center"/>
    </xf>
    <xf numFmtId="191" fontId="46" fillId="0" borderId="16" xfId="56" applyNumberFormat="1" applyFont="1" applyFill="1" applyBorder="1" applyAlignment="1">
      <alignment horizontal="right" vertical="center"/>
    </xf>
    <xf numFmtId="38" fontId="46" fillId="15" borderId="5" xfId="56" applyFont="1" applyFill="1" applyBorder="1" applyAlignment="1">
      <alignment vertical="center"/>
    </xf>
    <xf numFmtId="176" fontId="44" fillId="15" borderId="11" xfId="46" applyNumberFormat="1" applyFont="1" applyFill="1" applyBorder="1" applyAlignment="1">
      <alignment horizontal="right" vertical="center"/>
    </xf>
    <xf numFmtId="176" fontId="44" fillId="15" borderId="10" xfId="90" applyNumberFormat="1" applyFont="1" applyFill="1" applyBorder="1" applyAlignment="1">
      <alignment horizontal="right" vertical="center"/>
    </xf>
    <xf numFmtId="176" fontId="46" fillId="15" borderId="0" xfId="90" applyNumberFormat="1" applyFont="1" applyFill="1" applyAlignment="1">
      <alignment horizontal="right" vertical="center"/>
    </xf>
    <xf numFmtId="176" fontId="46" fillId="15" borderId="8" xfId="46" applyNumberFormat="1" applyFont="1" applyFill="1" applyBorder="1" applyAlignment="1">
      <alignment horizontal="right" vertical="center"/>
    </xf>
    <xf numFmtId="176" fontId="44" fillId="15" borderId="0" xfId="46" quotePrefix="1" applyNumberFormat="1" applyFont="1" applyFill="1">
      <alignment vertical="center"/>
    </xf>
    <xf numFmtId="176" fontId="44" fillId="15" borderId="10" xfId="46" quotePrefix="1" applyNumberFormat="1" applyFont="1" applyFill="1" applyBorder="1">
      <alignment vertical="center"/>
    </xf>
    <xf numFmtId="176" fontId="46" fillId="15" borderId="0" xfId="46" applyNumberFormat="1" applyFont="1" applyFill="1" applyAlignment="1">
      <alignment horizontal="right" vertical="center"/>
    </xf>
    <xf numFmtId="176" fontId="44" fillId="15" borderId="7" xfId="46" quotePrefix="1" applyNumberFormat="1" applyFont="1" applyFill="1" applyBorder="1">
      <alignment vertical="center"/>
    </xf>
    <xf numFmtId="176" fontId="44" fillId="15" borderId="9" xfId="46" quotePrefix="1" applyNumberFormat="1" applyFont="1" applyFill="1" applyBorder="1">
      <alignment vertical="center"/>
    </xf>
    <xf numFmtId="176" fontId="46" fillId="15" borderId="6" xfId="46" applyNumberFormat="1" applyFont="1" applyFill="1" applyBorder="1" applyAlignment="1">
      <alignment horizontal="right" vertical="center"/>
    </xf>
    <xf numFmtId="38" fontId="44" fillId="0" borderId="9" xfId="55" applyFont="1" applyFill="1" applyBorder="1">
      <alignment vertical="center"/>
    </xf>
    <xf numFmtId="0" fontId="4" fillId="0" borderId="23" xfId="84" applyFont="1" applyBorder="1">
      <alignment vertical="center"/>
    </xf>
    <xf numFmtId="0" fontId="4" fillId="0" borderId="21" xfId="84" applyFont="1" applyBorder="1">
      <alignment vertical="center"/>
    </xf>
    <xf numFmtId="0" fontId="4" fillId="14" borderId="0" xfId="84" applyFont="1" applyFill="1">
      <alignment vertical="center"/>
    </xf>
    <xf numFmtId="0" fontId="4" fillId="13" borderId="0" xfId="84" applyFont="1" applyFill="1">
      <alignment vertical="center"/>
    </xf>
    <xf numFmtId="0" fontId="3" fillId="0" borderId="22" xfId="84" applyFont="1" applyBorder="1">
      <alignment vertical="center"/>
    </xf>
    <xf numFmtId="0" fontId="3" fillId="0" borderId="21" xfId="84" applyFont="1" applyBorder="1">
      <alignment vertical="center"/>
    </xf>
    <xf numFmtId="14" fontId="6" fillId="16" borderId="23" xfId="84" applyNumberFormat="1" applyFill="1" applyBorder="1">
      <alignment vertical="center"/>
    </xf>
    <xf numFmtId="0" fontId="6" fillId="16" borderId="23" xfId="84" applyFill="1" applyBorder="1">
      <alignment vertical="center"/>
    </xf>
    <xf numFmtId="14" fontId="6" fillId="16" borderId="21" xfId="84" applyNumberFormat="1" applyFill="1" applyBorder="1">
      <alignment vertical="center"/>
    </xf>
    <xf numFmtId="0" fontId="6" fillId="16" borderId="21" xfId="84" applyFill="1" applyBorder="1">
      <alignment vertical="center"/>
    </xf>
    <xf numFmtId="0" fontId="6" fillId="16" borderId="20" xfId="84" applyFill="1" applyBorder="1">
      <alignment vertical="center"/>
    </xf>
    <xf numFmtId="186" fontId="6" fillId="0" borderId="25" xfId="84" applyNumberFormat="1" applyBorder="1">
      <alignment vertical="center"/>
    </xf>
    <xf numFmtId="186" fontId="6" fillId="0" borderId="23" xfId="84" applyNumberFormat="1" applyBorder="1">
      <alignment vertical="center"/>
    </xf>
    <xf numFmtId="0" fontId="3" fillId="0" borderId="0" xfId="84" applyFont="1">
      <alignment vertical="center"/>
    </xf>
    <xf numFmtId="0" fontId="5" fillId="0" borderId="23" xfId="84" applyFont="1" applyBorder="1">
      <alignment vertical="center"/>
    </xf>
    <xf numFmtId="14" fontId="6" fillId="16" borderId="20" xfId="84" applyNumberFormat="1" applyFill="1" applyBorder="1">
      <alignment vertical="center"/>
    </xf>
    <xf numFmtId="38" fontId="0" fillId="0" borderId="20" xfId="85" applyFont="1" applyBorder="1">
      <alignment vertical="center"/>
    </xf>
    <xf numFmtId="0" fontId="3" fillId="0" borderId="23" xfId="84" applyFont="1" applyBorder="1">
      <alignment vertical="center"/>
    </xf>
    <xf numFmtId="38" fontId="6" fillId="0" borderId="6" xfId="55" applyFont="1" applyBorder="1">
      <alignment vertical="center"/>
    </xf>
    <xf numFmtId="0" fontId="10" fillId="0" borderId="0" xfId="45" applyFont="1" applyAlignment="1">
      <alignment horizontal="left" vertical="center"/>
    </xf>
    <xf numFmtId="0" fontId="54" fillId="0" borderId="0" xfId="45" applyFont="1">
      <alignment vertical="center"/>
    </xf>
    <xf numFmtId="0" fontId="54" fillId="0" borderId="0" xfId="45" applyFont="1" applyAlignment="1">
      <alignment horizontal="center" vertical="center"/>
    </xf>
    <xf numFmtId="3" fontId="54" fillId="0" borderId="0" xfId="45" applyNumberFormat="1" applyFont="1">
      <alignment vertical="center"/>
    </xf>
    <xf numFmtId="0" fontId="10" fillId="0" borderId="0" xfId="91" applyAlignment="1">
      <alignment horizontal="center" vertical="center"/>
    </xf>
    <xf numFmtId="0" fontId="34" fillId="0" borderId="0" xfId="91" applyFont="1" applyAlignment="1">
      <alignment vertical="center"/>
    </xf>
    <xf numFmtId="0" fontId="10" fillId="0" borderId="0" xfId="91" applyAlignment="1">
      <alignment vertical="center"/>
    </xf>
    <xf numFmtId="3" fontId="10" fillId="0" borderId="0" xfId="91" applyNumberFormat="1" applyAlignment="1">
      <alignment vertical="center"/>
    </xf>
    <xf numFmtId="3" fontId="35" fillId="0" borderId="0" xfId="91" applyNumberFormat="1" applyFont="1" applyAlignment="1">
      <alignment vertical="center"/>
    </xf>
    <xf numFmtId="3" fontId="34" fillId="0" borderId="0" xfId="91" applyNumberFormat="1" applyFont="1" applyAlignment="1">
      <alignment horizontal="right" vertical="center"/>
    </xf>
    <xf numFmtId="0" fontId="10" fillId="0" borderId="0" xfId="0" applyFont="1" applyAlignment="1">
      <alignment horizontal="center"/>
    </xf>
    <xf numFmtId="3" fontId="10" fillId="0" borderId="14" xfId="92" applyNumberFormat="1" applyFont="1" applyBorder="1" applyAlignment="1">
      <alignment horizontal="center" vertical="center"/>
    </xf>
    <xf numFmtId="0" fontId="10" fillId="0" borderId="0" xfId="92" applyFont="1">
      <alignment vertical="top"/>
    </xf>
    <xf numFmtId="0" fontId="10" fillId="0" borderId="0" xfId="92" applyFont="1" applyAlignment="1">
      <alignment horizontal="center" vertical="center"/>
    </xf>
    <xf numFmtId="3" fontId="10" fillId="0" borderId="4" xfId="92" applyNumberFormat="1" applyFont="1" applyBorder="1" applyAlignment="1">
      <alignment horizontal="center" vertical="center" wrapText="1"/>
    </xf>
    <xf numFmtId="3" fontId="10" fillId="0" borderId="5" xfId="92" applyNumberFormat="1" applyFont="1" applyBorder="1" applyAlignment="1">
      <alignment horizontal="center" vertical="center"/>
    </xf>
    <xf numFmtId="0" fontId="10" fillId="0" borderId="0" xfId="92" applyFont="1" applyAlignment="1">
      <alignment horizontal="center"/>
    </xf>
    <xf numFmtId="0" fontId="10" fillId="0" borderId="5" xfId="92" applyFont="1" applyBorder="1" applyAlignment="1">
      <alignment horizontal="center" vertical="center" shrinkToFit="1"/>
    </xf>
    <xf numFmtId="0" fontId="10" fillId="0" borderId="5" xfId="92" applyFont="1" applyBorder="1" applyAlignment="1">
      <alignment horizontal="center" vertical="center" wrapText="1"/>
    </xf>
    <xf numFmtId="0" fontId="10" fillId="0" borderId="14" xfId="92" applyFont="1" applyBorder="1" applyAlignment="1">
      <alignment horizontal="center" vertical="center" wrapText="1"/>
    </xf>
    <xf numFmtId="0" fontId="10" fillId="0" borderId="2" xfId="92" applyFont="1" applyBorder="1" applyAlignment="1">
      <alignment horizontal="center" vertical="center"/>
    </xf>
    <xf numFmtId="0" fontId="10" fillId="0" borderId="16" xfId="92" applyFont="1" applyBorder="1" applyAlignment="1">
      <alignment horizontal="center" vertical="center" wrapText="1"/>
    </xf>
    <xf numFmtId="0" fontId="10" fillId="0" borderId="2" xfId="92" applyFont="1" applyBorder="1" applyAlignment="1">
      <alignment horizontal="center" vertical="center" shrinkToFit="1"/>
    </xf>
    <xf numFmtId="0" fontId="10" fillId="0" borderId="16" xfId="92" applyFont="1" applyBorder="1" applyAlignment="1">
      <alignment horizontal="center" vertical="center" shrinkToFit="1"/>
    </xf>
    <xf numFmtId="192" fontId="10" fillId="0" borderId="5" xfId="92" applyNumberFormat="1" applyFont="1" applyBorder="1" applyAlignment="1">
      <alignment vertical="center" shrinkToFit="1"/>
    </xf>
    <xf numFmtId="3" fontId="10" fillId="0" borderId="5" xfId="92" applyNumberFormat="1" applyFont="1" applyBorder="1" applyAlignment="1">
      <alignment vertical="center"/>
    </xf>
    <xf numFmtId="3" fontId="10" fillId="19" borderId="5" xfId="92" applyNumberFormat="1" applyFont="1" applyFill="1" applyBorder="1" applyAlignment="1">
      <alignment vertical="center"/>
    </xf>
    <xf numFmtId="3" fontId="10" fillId="0" borderId="2" xfId="92" applyNumberFormat="1" applyFont="1" applyBorder="1" applyAlignment="1">
      <alignment vertical="center"/>
    </xf>
    <xf numFmtId="3" fontId="10" fillId="0" borderId="9" xfId="92" applyNumberFormat="1" applyFont="1" applyBorder="1" applyAlignment="1">
      <alignment vertical="center"/>
    </xf>
    <xf numFmtId="3" fontId="10" fillId="0" borderId="4" xfId="92" applyNumberFormat="1" applyFont="1" applyBorder="1" applyAlignment="1">
      <alignment vertical="center"/>
    </xf>
    <xf numFmtId="3" fontId="10" fillId="0" borderId="0" xfId="92" applyNumberFormat="1" applyFont="1" applyAlignment="1">
      <alignment vertical="center"/>
    </xf>
    <xf numFmtId="0" fontId="10" fillId="0" borderId="5" xfId="92" applyFont="1" applyBorder="1" applyAlignment="1">
      <alignment horizontal="center" vertical="top"/>
    </xf>
    <xf numFmtId="0" fontId="10" fillId="0" borderId="5" xfId="92" applyFont="1" applyBorder="1" applyAlignment="1">
      <alignment horizontal="center" vertical="center"/>
    </xf>
    <xf numFmtId="0" fontId="10" fillId="0" borderId="0" xfId="92" applyFont="1" applyAlignment="1">
      <alignment vertical="center"/>
    </xf>
    <xf numFmtId="0" fontId="55" fillId="0" borderId="0" xfId="91" applyFont="1" applyAlignment="1">
      <alignment horizontal="left" vertical="center"/>
    </xf>
    <xf numFmtId="0" fontId="55" fillId="0" borderId="0" xfId="91" applyFont="1" applyAlignment="1">
      <alignment vertical="center"/>
    </xf>
    <xf numFmtId="0" fontId="55" fillId="0" borderId="0" xfId="91" applyFont="1" applyAlignment="1">
      <alignment vertical="top"/>
    </xf>
    <xf numFmtId="0" fontId="10" fillId="0" borderId="0" xfId="91" applyAlignment="1">
      <alignment vertical="top"/>
    </xf>
    <xf numFmtId="0" fontId="55" fillId="0" borderId="0" xfId="45" applyFont="1">
      <alignment vertical="center"/>
    </xf>
    <xf numFmtId="0" fontId="55" fillId="0" borderId="0" xfId="45" applyFont="1" applyAlignment="1">
      <alignment vertical="top" wrapText="1"/>
    </xf>
    <xf numFmtId="0" fontId="10" fillId="0" borderId="0" xfId="45" applyFont="1" applyAlignment="1">
      <alignment vertical="top" wrapText="1"/>
    </xf>
    <xf numFmtId="0" fontId="10" fillId="0" borderId="0" xfId="45" applyFont="1" applyAlignment="1">
      <alignment vertical="top"/>
    </xf>
    <xf numFmtId="0" fontId="10" fillId="0" borderId="0" xfId="45" applyFont="1">
      <alignment vertical="center"/>
    </xf>
    <xf numFmtId="0" fontId="55" fillId="0" borderId="0" xfId="0" applyFont="1" applyAlignment="1">
      <alignment vertical="center"/>
    </xf>
    <xf numFmtId="0" fontId="55" fillId="0" borderId="0" xfId="0" applyFont="1" applyAlignment="1">
      <alignment horizontal="center" vertical="center"/>
    </xf>
    <xf numFmtId="0" fontId="55" fillId="0" borderId="0" xfId="0" applyFont="1"/>
    <xf numFmtId="0" fontId="55" fillId="0" borderId="0" xfId="0" applyFont="1" applyAlignment="1">
      <alignment horizontal="center"/>
    </xf>
    <xf numFmtId="3" fontId="10" fillId="0" borderId="0" xfId="92" applyNumberFormat="1" applyFont="1">
      <alignment vertical="top"/>
    </xf>
    <xf numFmtId="3" fontId="10" fillId="0" borderId="15" xfId="92" applyNumberFormat="1" applyFont="1" applyBorder="1" applyAlignment="1">
      <alignment horizontal="center" vertical="center" wrapText="1"/>
    </xf>
    <xf numFmtId="3" fontId="10" fillId="0" borderId="7" xfId="92" applyNumberFormat="1" applyFont="1" applyBorder="1" applyAlignment="1">
      <alignment horizontal="right" vertical="center"/>
    </xf>
    <xf numFmtId="3" fontId="10" fillId="0" borderId="7" xfId="92" applyNumberFormat="1" applyFont="1" applyBorder="1" applyAlignment="1">
      <alignment vertical="center"/>
    </xf>
    <xf numFmtId="0" fontId="55" fillId="0" borderId="0" xfId="92" applyFont="1" applyAlignment="1">
      <alignment vertical="center"/>
    </xf>
    <xf numFmtId="3" fontId="10" fillId="0" borderId="16" xfId="92" applyNumberFormat="1" applyFont="1" applyBorder="1" applyAlignment="1">
      <alignment vertical="center"/>
    </xf>
    <xf numFmtId="0" fontId="10" fillId="0" borderId="0" xfId="92" applyFont="1" applyAlignment="1">
      <alignment horizontal="right" vertical="center"/>
    </xf>
    <xf numFmtId="0" fontId="10" fillId="0" borderId="0" xfId="92" applyFont="1" applyAlignment="1">
      <alignment horizontal="left" vertical="center" wrapText="1"/>
    </xf>
    <xf numFmtId="0" fontId="10" fillId="0" borderId="0" xfId="92" applyFont="1" applyAlignment="1">
      <alignment horizontal="left" vertical="center"/>
    </xf>
    <xf numFmtId="3" fontId="10" fillId="0" borderId="0" xfId="92" applyNumberFormat="1" applyFont="1" applyAlignment="1">
      <alignment horizontal="center" vertical="center"/>
    </xf>
    <xf numFmtId="9" fontId="44" fillId="0" borderId="11" xfId="88" quotePrefix="1" applyFont="1" applyFill="1" applyBorder="1">
      <alignment vertical="center"/>
    </xf>
    <xf numFmtId="3" fontId="10" fillId="0" borderId="5" xfId="0" applyNumberFormat="1" applyFont="1" applyBorder="1" applyAlignment="1">
      <alignment horizontal="center" vertical="center" wrapText="1"/>
    </xf>
    <xf numFmtId="3" fontId="10" fillId="0" borderId="14" xfId="92" applyNumberFormat="1" applyFont="1" applyBorder="1" applyAlignment="1">
      <alignment vertical="center"/>
    </xf>
    <xf numFmtId="3" fontId="10" fillId="0" borderId="5" xfId="92" applyNumberFormat="1" applyFont="1" applyBorder="1" applyAlignment="1">
      <alignment horizontal="centerContinuous" vertical="center"/>
    </xf>
    <xf numFmtId="3" fontId="10" fillId="0" borderId="5" xfId="92" applyNumberFormat="1" applyFont="1" applyBorder="1" applyAlignment="1">
      <alignment horizontal="centerContinuous" vertical="center" wrapText="1"/>
    </xf>
    <xf numFmtId="0" fontId="10" fillId="0" borderId="0" xfId="92" applyFont="1" applyAlignment="1">
      <alignment horizontal="center" vertical="center" shrinkToFit="1"/>
    </xf>
    <xf numFmtId="0" fontId="10" fillId="0" borderId="0" xfId="92" applyFont="1" applyAlignment="1">
      <alignment horizontal="center" vertical="center" wrapText="1"/>
    </xf>
    <xf numFmtId="192" fontId="10" fillId="0" borderId="0" xfId="92" applyNumberFormat="1" applyFont="1" applyAlignment="1">
      <alignment horizontal="right" vertical="center" shrinkToFit="1"/>
    </xf>
    <xf numFmtId="3" fontId="10" fillId="0" borderId="0" xfId="92" applyNumberFormat="1" applyFont="1" applyAlignment="1">
      <alignment horizontal="right" vertical="center"/>
    </xf>
    <xf numFmtId="3" fontId="10" fillId="20" borderId="31" xfId="92" applyNumberFormat="1" applyFont="1" applyFill="1" applyBorder="1" applyAlignment="1">
      <alignment vertical="center"/>
    </xf>
    <xf numFmtId="3" fontId="10" fillId="0" borderId="15" xfId="92" applyNumberFormat="1" applyFont="1" applyBorder="1" applyAlignment="1">
      <alignment horizontal="center" vertical="center"/>
    </xf>
    <xf numFmtId="3" fontId="10" fillId="0" borderId="36" xfId="0" applyNumberFormat="1" applyFont="1" applyBorder="1" applyAlignment="1">
      <alignment horizontal="center" vertical="center"/>
    </xf>
    <xf numFmtId="3" fontId="10" fillId="0" borderId="31" xfId="0" applyNumberFormat="1" applyFont="1" applyBorder="1" applyAlignment="1">
      <alignment horizontal="center" vertical="center"/>
    </xf>
    <xf numFmtId="3" fontId="10" fillId="0" borderId="37" xfId="92" applyNumberFormat="1" applyFont="1" applyBorder="1" applyAlignment="1">
      <alignment vertical="center"/>
    </xf>
    <xf numFmtId="3" fontId="10" fillId="0" borderId="35" xfId="0" applyNumberFormat="1" applyFont="1" applyBorder="1" applyAlignment="1">
      <alignment vertical="center"/>
    </xf>
    <xf numFmtId="0" fontId="58" fillId="0" borderId="0" xfId="91" applyFont="1" applyAlignment="1">
      <alignment vertical="center"/>
    </xf>
    <xf numFmtId="3" fontId="58" fillId="0" borderId="29" xfId="0" applyNumberFormat="1" applyFont="1" applyBorder="1" applyAlignment="1">
      <alignment horizontal="centerContinuous" vertical="center" wrapText="1"/>
    </xf>
    <xf numFmtId="0" fontId="10" fillId="0" borderId="1" xfId="0" applyFont="1" applyBorder="1" applyAlignment="1">
      <alignment horizontal="centerContinuous"/>
    </xf>
    <xf numFmtId="0" fontId="58" fillId="0" borderId="1" xfId="0" applyFont="1" applyBorder="1" applyAlignment="1">
      <alignment horizontal="centerContinuous"/>
    </xf>
    <xf numFmtId="3" fontId="10" fillId="8" borderId="30" xfId="0" applyNumberFormat="1" applyFont="1" applyFill="1" applyBorder="1" applyAlignment="1">
      <alignment vertical="center"/>
    </xf>
    <xf numFmtId="176" fontId="44" fillId="15" borderId="10" xfId="46" applyNumberFormat="1" applyFont="1" applyFill="1" applyBorder="1" applyAlignment="1">
      <alignment horizontal="right" vertical="center"/>
    </xf>
    <xf numFmtId="0" fontId="58" fillId="0" borderId="34" xfId="0" applyFont="1" applyBorder="1" applyAlignment="1">
      <alignment horizontal="centerContinuous" vertical="center"/>
    </xf>
    <xf numFmtId="0" fontId="2" fillId="0" borderId="0" xfId="84" applyFont="1">
      <alignment vertical="center"/>
    </xf>
    <xf numFmtId="0" fontId="2" fillId="0" borderId="21" xfId="84" applyFont="1" applyBorder="1">
      <alignment vertical="center"/>
    </xf>
    <xf numFmtId="0" fontId="6" fillId="0" borderId="40" xfId="84" applyBorder="1">
      <alignment vertical="center"/>
    </xf>
    <xf numFmtId="0" fontId="6" fillId="0" borderId="15" xfId="84" applyBorder="1">
      <alignment vertical="center"/>
    </xf>
    <xf numFmtId="0" fontId="43" fillId="16" borderId="7" xfId="84" applyFont="1" applyFill="1" applyBorder="1">
      <alignment vertical="center"/>
    </xf>
    <xf numFmtId="0" fontId="6" fillId="0" borderId="12" xfId="84" applyBorder="1">
      <alignment vertical="center"/>
    </xf>
    <xf numFmtId="38" fontId="6" fillId="0" borderId="15" xfId="55" applyFont="1" applyBorder="1">
      <alignment vertical="center"/>
    </xf>
    <xf numFmtId="0" fontId="58" fillId="0" borderId="0" xfId="91" applyFont="1" applyAlignment="1">
      <alignment horizontal="left" vertical="center" indent="1"/>
    </xf>
    <xf numFmtId="0" fontId="58" fillId="0" borderId="0" xfId="91" applyFont="1" applyAlignment="1">
      <alignment horizontal="left" vertical="center"/>
    </xf>
    <xf numFmtId="0" fontId="60" fillId="0" borderId="0" xfId="84" applyFont="1">
      <alignment vertical="center"/>
    </xf>
    <xf numFmtId="0" fontId="61" fillId="0" borderId="0" xfId="84" applyFont="1">
      <alignment vertical="center"/>
    </xf>
    <xf numFmtId="0" fontId="62" fillId="0" borderId="0" xfId="84" applyFont="1">
      <alignment vertical="center"/>
    </xf>
    <xf numFmtId="0" fontId="6" fillId="7" borderId="5" xfId="84" applyFill="1" applyBorder="1" applyAlignment="1">
      <alignment horizontal="center" vertical="center"/>
    </xf>
    <xf numFmtId="0" fontId="6" fillId="7" borderId="5" xfId="84" applyFill="1" applyBorder="1" applyAlignment="1">
      <alignment horizontal="centerContinuous" vertical="center"/>
    </xf>
    <xf numFmtId="0" fontId="6" fillId="7" borderId="5" xfId="84" applyFill="1" applyBorder="1">
      <alignment vertical="center"/>
    </xf>
    <xf numFmtId="0" fontId="6" fillId="7" borderId="13" xfId="84" applyFill="1" applyBorder="1" applyAlignment="1">
      <alignment horizontal="center" vertical="center"/>
    </xf>
    <xf numFmtId="0" fontId="6" fillId="7" borderId="6" xfId="84" applyFill="1" applyBorder="1" applyAlignment="1">
      <alignment horizontal="center" vertical="center"/>
    </xf>
    <xf numFmtId="0" fontId="6" fillId="7" borderId="6" xfId="84" applyFill="1" applyBorder="1">
      <alignment vertical="center"/>
    </xf>
    <xf numFmtId="0" fontId="6" fillId="7" borderId="0" xfId="84" applyFill="1">
      <alignment vertical="center"/>
    </xf>
    <xf numFmtId="0" fontId="6" fillId="7" borderId="11" xfId="84" applyFill="1" applyBorder="1" applyAlignment="1">
      <alignment horizontal="center" vertical="center"/>
    </xf>
    <xf numFmtId="0" fontId="6" fillId="7" borderId="8" xfId="84" applyFill="1" applyBorder="1" applyAlignment="1">
      <alignment horizontal="center" vertical="center"/>
    </xf>
    <xf numFmtId="0" fontId="5" fillId="7" borderId="5" xfId="84" applyFont="1" applyFill="1" applyBorder="1" applyAlignment="1">
      <alignment horizontal="centerContinuous" vertical="center"/>
    </xf>
    <xf numFmtId="0" fontId="3" fillId="7" borderId="8" xfId="84" applyFont="1" applyFill="1" applyBorder="1" applyAlignment="1">
      <alignment horizontal="center" vertical="center"/>
    </xf>
    <xf numFmtId="0" fontId="6" fillId="7" borderId="10" xfId="84" applyFill="1" applyBorder="1" applyAlignment="1">
      <alignment horizontal="center" vertical="center"/>
    </xf>
    <xf numFmtId="9" fontId="5" fillId="7" borderId="6" xfId="84" applyNumberFormat="1" applyFont="1" applyFill="1" applyBorder="1" applyAlignment="1">
      <alignment horizontal="center" vertical="center"/>
    </xf>
    <xf numFmtId="0" fontId="6" fillId="7" borderId="4" xfId="84" applyFill="1" applyBorder="1">
      <alignment vertical="center"/>
    </xf>
    <xf numFmtId="0" fontId="42" fillId="7" borderId="5" xfId="84" applyFont="1" applyFill="1" applyBorder="1" applyAlignment="1">
      <alignment horizontal="center" vertical="center"/>
    </xf>
    <xf numFmtId="0" fontId="42" fillId="7" borderId="5" xfId="84" applyFont="1" applyFill="1" applyBorder="1" applyAlignment="1">
      <alignment horizontal="centerContinuous" vertical="center"/>
    </xf>
    <xf numFmtId="0" fontId="6" fillId="7" borderId="5" xfId="84" applyFill="1" applyBorder="1" applyAlignment="1">
      <alignment vertical="center" wrapText="1"/>
    </xf>
    <xf numFmtId="38" fontId="6" fillId="0" borderId="13" xfId="55" applyFont="1" applyBorder="1">
      <alignment vertical="center"/>
    </xf>
    <xf numFmtId="0" fontId="2" fillId="0" borderId="23" xfId="84" applyFont="1" applyBorder="1">
      <alignment vertical="center"/>
    </xf>
    <xf numFmtId="38" fontId="46" fillId="0" borderId="0" xfId="55" quotePrefix="1" applyFont="1" applyFill="1" applyBorder="1">
      <alignment vertical="center"/>
    </xf>
    <xf numFmtId="0" fontId="6" fillId="15" borderId="5" xfId="84" applyFill="1" applyBorder="1" applyAlignment="1">
      <alignment horizontal="center" vertical="center"/>
    </xf>
    <xf numFmtId="0" fontId="6" fillId="15" borderId="5" xfId="84" applyFill="1" applyBorder="1" applyAlignment="1">
      <alignment horizontal="centerContinuous" vertical="center"/>
    </xf>
    <xf numFmtId="176" fontId="46" fillId="15" borderId="5" xfId="46" applyNumberFormat="1" applyFont="1" applyFill="1" applyBorder="1" applyAlignment="1">
      <alignment horizontal="right" vertical="center"/>
    </xf>
    <xf numFmtId="3" fontId="10" fillId="0" borderId="2" xfId="92" applyNumberFormat="1" applyFont="1" applyBorder="1" applyAlignment="1">
      <alignment horizontal="center" vertical="center" shrinkToFit="1"/>
    </xf>
    <xf numFmtId="0" fontId="6" fillId="0" borderId="14" xfId="84" applyBorder="1">
      <alignment vertical="center"/>
    </xf>
    <xf numFmtId="0" fontId="6" fillId="0" borderId="2" xfId="84" applyBorder="1">
      <alignment vertical="center"/>
    </xf>
    <xf numFmtId="0" fontId="2" fillId="0" borderId="16" xfId="84" applyFont="1" applyBorder="1" applyAlignment="1">
      <alignment horizontal="right" vertical="center"/>
    </xf>
    <xf numFmtId="0" fontId="1" fillId="0" borderId="21" xfId="84" applyFont="1" applyBorder="1">
      <alignment vertical="center"/>
    </xf>
    <xf numFmtId="0" fontId="1" fillId="0" borderId="5" xfId="84" applyFont="1" applyBorder="1" applyAlignment="1">
      <alignment horizontal="right" vertical="center"/>
    </xf>
    <xf numFmtId="38" fontId="6" fillId="0" borderId="14" xfId="55" applyFont="1" applyBorder="1">
      <alignment vertical="center"/>
    </xf>
    <xf numFmtId="38" fontId="6" fillId="0" borderId="5" xfId="55" applyFont="1" applyBorder="1">
      <alignment vertical="center"/>
    </xf>
    <xf numFmtId="38" fontId="6" fillId="0" borderId="2" xfId="55" applyFont="1" applyBorder="1">
      <alignment vertical="center"/>
    </xf>
    <xf numFmtId="38" fontId="6" fillId="0" borderId="16" xfId="55" applyFont="1" applyBorder="1">
      <alignment vertical="center"/>
    </xf>
    <xf numFmtId="0" fontId="1" fillId="0" borderId="2" xfId="84" applyFont="1" applyBorder="1" applyAlignment="1">
      <alignment horizontal="right" vertical="center"/>
    </xf>
    <xf numFmtId="0" fontId="1" fillId="0" borderId="7" xfId="84" applyFont="1" applyBorder="1" applyAlignment="1">
      <alignment horizontal="right" vertical="center"/>
    </xf>
    <xf numFmtId="0" fontId="46" fillId="0" borderId="7" xfId="46" applyFont="1" applyBorder="1" applyAlignment="1">
      <alignment horizontal="center" vertical="center"/>
    </xf>
    <xf numFmtId="189" fontId="44" fillId="0" borderId="7" xfId="46" applyNumberFormat="1" applyFont="1" applyBorder="1" applyAlignment="1">
      <alignment horizontal="right" vertical="center"/>
    </xf>
    <xf numFmtId="193" fontId="44" fillId="0" borderId="0" xfId="46" applyNumberFormat="1" applyFont="1" applyAlignment="1">
      <alignment horizontal="right" vertical="center"/>
    </xf>
    <xf numFmtId="0" fontId="46" fillId="0" borderId="14" xfId="46" applyFont="1" applyBorder="1" applyAlignment="1">
      <alignment horizontal="center" vertical="center"/>
    </xf>
    <xf numFmtId="0" fontId="46" fillId="0" borderId="16" xfId="46" applyFont="1" applyBorder="1" applyAlignment="1">
      <alignment horizontal="center" vertical="center"/>
    </xf>
    <xf numFmtId="0" fontId="46" fillId="0" borderId="2" xfId="46" applyFont="1" applyBorder="1" applyAlignment="1">
      <alignment horizontal="center" vertical="center"/>
    </xf>
    <xf numFmtId="0" fontId="46" fillId="0" borderId="2" xfId="46" applyFont="1" applyBorder="1" applyAlignment="1">
      <alignment horizontal="right" vertical="center" wrapText="1"/>
    </xf>
    <xf numFmtId="0" fontId="6" fillId="7" borderId="5" xfId="84" applyFill="1" applyBorder="1" applyAlignment="1">
      <alignment horizontal="center" vertical="center"/>
    </xf>
    <xf numFmtId="0" fontId="3" fillId="7" borderId="5" xfId="84" applyFont="1" applyFill="1" applyBorder="1" applyAlignment="1">
      <alignment horizontal="center" vertical="center"/>
    </xf>
    <xf numFmtId="3" fontId="35" fillId="0" borderId="0" xfId="45" applyNumberFormat="1" applyFont="1" applyAlignment="1">
      <alignment horizontal="left" vertical="top" wrapText="1"/>
    </xf>
    <xf numFmtId="3" fontId="10" fillId="0" borderId="14" xfId="0" applyNumberFormat="1" applyFont="1" applyBorder="1" applyAlignment="1">
      <alignment vertical="center" shrinkToFit="1"/>
    </xf>
    <xf numFmtId="3" fontId="10" fillId="0" borderId="16" xfId="0" applyNumberFormat="1" applyFont="1" applyBorder="1" applyAlignment="1">
      <alignment vertical="center" shrinkToFit="1"/>
    </xf>
    <xf numFmtId="3" fontId="10" fillId="10" borderId="14" xfId="0" applyNumberFormat="1" applyFont="1" applyFill="1" applyBorder="1" applyAlignment="1">
      <alignment horizontal="right" vertical="center"/>
    </xf>
    <xf numFmtId="3" fontId="10" fillId="10" borderId="16" xfId="0" applyNumberFormat="1" applyFont="1" applyFill="1" applyBorder="1" applyAlignment="1">
      <alignment horizontal="right" vertical="center"/>
    </xf>
    <xf numFmtId="0" fontId="37" fillId="12" borderId="0" xfId="86" applyFont="1" applyFill="1" applyAlignment="1">
      <alignment horizontal="center" vertical="center"/>
    </xf>
    <xf numFmtId="0" fontId="37" fillId="12" borderId="0" xfId="86" applyFont="1" applyFill="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177" fontId="10" fillId="0" borderId="14"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10" fillId="0" borderId="16" xfId="0" applyFont="1" applyBorder="1" applyAlignment="1">
      <alignment vertical="center"/>
    </xf>
    <xf numFmtId="0" fontId="10" fillId="0" borderId="0" xfId="0" applyFont="1" applyAlignment="1">
      <alignment horizontal="distributed" vertical="center" shrinkToFit="1"/>
    </xf>
    <xf numFmtId="177" fontId="10" fillId="0" borderId="8"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177" fontId="10" fillId="0" borderId="6" xfId="0" applyNumberFormat="1" applyFont="1" applyBorder="1" applyAlignment="1">
      <alignment horizontal="center" vertical="center" shrinkToFit="1"/>
    </xf>
    <xf numFmtId="177" fontId="10" fillId="0" borderId="6" xfId="0" applyNumberFormat="1" applyFont="1" applyBorder="1" applyAlignment="1">
      <alignment horizontal="center" vertical="center" wrapText="1"/>
    </xf>
    <xf numFmtId="177" fontId="10" fillId="0" borderId="8" xfId="0" applyNumberFormat="1" applyFont="1" applyBorder="1" applyAlignment="1">
      <alignment horizontal="center" vertical="center" wrapText="1"/>
    </xf>
    <xf numFmtId="177" fontId="10" fillId="0" borderId="4" xfId="0" applyNumberFormat="1" applyFont="1" applyBorder="1" applyAlignment="1">
      <alignment horizontal="center" vertical="center" wrapText="1"/>
    </xf>
    <xf numFmtId="177" fontId="10" fillId="11" borderId="13" xfId="0" applyNumberFormat="1" applyFont="1" applyFill="1" applyBorder="1" applyAlignment="1">
      <alignment horizontal="left" vertical="center" shrinkToFit="1"/>
    </xf>
    <xf numFmtId="177" fontId="10" fillId="11" borderId="10" xfId="0" applyNumberFormat="1" applyFont="1" applyFill="1" applyBorder="1" applyAlignment="1">
      <alignment horizontal="left" vertical="center" shrinkToFit="1"/>
    </xf>
    <xf numFmtId="177" fontId="10" fillId="0" borderId="15"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7"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4" xfId="0" applyNumberFormat="1" applyFont="1" applyBorder="1" applyAlignment="1">
      <alignment horizontal="center" vertical="center"/>
    </xf>
    <xf numFmtId="3" fontId="10" fillId="0" borderId="8" xfId="45" applyNumberFormat="1" applyFont="1" applyBorder="1" applyAlignment="1">
      <alignment horizontal="center" vertical="center" shrinkToFit="1"/>
    </xf>
    <xf numFmtId="3" fontId="10" fillId="0" borderId="4" xfId="45" applyNumberFormat="1" applyFont="1" applyBorder="1" applyAlignment="1">
      <alignment horizontal="center" vertical="center" shrinkToFit="1"/>
    </xf>
    <xf numFmtId="9" fontId="10" fillId="0" borderId="6" xfId="88" applyFont="1" applyBorder="1" applyAlignment="1">
      <alignment horizontal="center" vertical="center"/>
    </xf>
    <xf numFmtId="9" fontId="10" fillId="0" borderId="4" xfId="88" applyFont="1" applyBorder="1" applyAlignment="1">
      <alignment horizontal="center" vertical="center"/>
    </xf>
    <xf numFmtId="0" fontId="10" fillId="0" borderId="6" xfId="92" applyFont="1" applyBorder="1" applyAlignment="1">
      <alignment horizontal="center" vertical="center"/>
    </xf>
    <xf numFmtId="0" fontId="10" fillId="0" borderId="8" xfId="92" applyFont="1" applyBorder="1" applyAlignment="1">
      <alignment horizontal="center" vertical="center"/>
    </xf>
    <xf numFmtId="0" fontId="10" fillId="0" borderId="4" xfId="92" applyFont="1" applyBorder="1" applyAlignment="1">
      <alignment horizontal="center" vertical="center"/>
    </xf>
    <xf numFmtId="0" fontId="10" fillId="0" borderId="15" xfId="92" applyFont="1" applyBorder="1" applyAlignment="1">
      <alignment horizontal="center" vertical="center"/>
    </xf>
    <xf numFmtId="0" fontId="10" fillId="0" borderId="7" xfId="92" applyFont="1" applyBorder="1" applyAlignment="1">
      <alignment horizontal="center" vertical="center"/>
    </xf>
    <xf numFmtId="0" fontId="10" fillId="0" borderId="13" xfId="92" applyFont="1" applyBorder="1" applyAlignment="1">
      <alignment horizontal="center" vertical="center"/>
    </xf>
    <xf numFmtId="0" fontId="10" fillId="0" borderId="12" xfId="92" applyFont="1" applyBorder="1" applyAlignment="1">
      <alignment horizontal="center" vertical="center"/>
    </xf>
    <xf numFmtId="0" fontId="10" fillId="0" borderId="0" xfId="92" applyFont="1" applyAlignment="1">
      <alignment horizontal="center" vertical="center"/>
    </xf>
    <xf numFmtId="0" fontId="10" fillId="0" borderId="11" xfId="92" applyFont="1" applyBorder="1" applyAlignment="1">
      <alignment horizontal="center" vertical="center"/>
    </xf>
    <xf numFmtId="0" fontId="10" fillId="0" borderId="17" xfId="92" applyFont="1" applyBorder="1" applyAlignment="1">
      <alignment horizontal="center" vertical="center"/>
    </xf>
    <xf numFmtId="0" fontId="10" fillId="0" borderId="9" xfId="92" applyFont="1" applyBorder="1" applyAlignment="1">
      <alignment horizontal="center" vertical="center"/>
    </xf>
    <xf numFmtId="0" fontId="10" fillId="0" borderId="10" xfId="92" applyFont="1" applyBorder="1" applyAlignment="1">
      <alignment horizontal="center" vertical="center"/>
    </xf>
    <xf numFmtId="0" fontId="10" fillId="0" borderId="5" xfId="92" applyFont="1" applyBorder="1" applyAlignment="1">
      <alignment horizontal="center" vertical="center"/>
    </xf>
    <xf numFmtId="0" fontId="10" fillId="0" borderId="5" xfId="92" applyFont="1" applyBorder="1" applyAlignment="1">
      <alignment horizontal="left" vertical="center" wrapText="1"/>
    </xf>
    <xf numFmtId="3" fontId="10" fillId="0" borderId="8" xfId="92" applyNumberFormat="1" applyFont="1" applyBorder="1" applyAlignment="1">
      <alignment horizontal="center" vertical="center" wrapText="1"/>
    </xf>
    <xf numFmtId="3" fontId="10" fillId="0" borderId="4" xfId="92" applyNumberFormat="1" applyFont="1" applyBorder="1" applyAlignment="1">
      <alignment horizontal="center" vertical="center"/>
    </xf>
    <xf numFmtId="3" fontId="57" fillId="0" borderId="4" xfId="92" applyNumberFormat="1" applyFont="1" applyBorder="1" applyAlignment="1">
      <alignment horizontal="center" vertical="center" wrapText="1"/>
    </xf>
    <xf numFmtId="3" fontId="57" fillId="0" borderId="5" xfId="92" applyNumberFormat="1" applyFont="1" applyBorder="1" applyAlignment="1">
      <alignment horizontal="center" vertical="center"/>
    </xf>
    <xf numFmtId="3" fontId="10" fillId="0" borderId="4" xfId="92" applyNumberFormat="1" applyFont="1" applyBorder="1" applyAlignment="1">
      <alignment horizontal="center" vertical="center" wrapText="1"/>
    </xf>
    <xf numFmtId="3" fontId="10" fillId="0" borderId="5" xfId="92" applyNumberFormat="1" applyFont="1" applyBorder="1" applyAlignment="1">
      <alignment horizontal="center" vertical="center"/>
    </xf>
    <xf numFmtId="3" fontId="10" fillId="0" borderId="6" xfId="92" applyNumberFormat="1" applyFont="1" applyBorder="1" applyAlignment="1">
      <alignment horizontal="center" vertical="center" wrapText="1"/>
    </xf>
    <xf numFmtId="3" fontId="57" fillId="0" borderId="8" xfId="92" applyNumberFormat="1" applyFont="1" applyBorder="1" applyAlignment="1">
      <alignment horizontal="center" vertical="center" wrapText="1"/>
    </xf>
    <xf numFmtId="3" fontId="35" fillId="0" borderId="4" xfId="92" applyNumberFormat="1" applyFont="1" applyBorder="1" applyAlignment="1">
      <alignment horizontal="center" vertical="center"/>
    </xf>
    <xf numFmtId="3" fontId="35" fillId="0" borderId="17" xfId="92" applyNumberFormat="1" applyFont="1" applyBorder="1" applyAlignment="1">
      <alignment horizontal="center" vertical="center"/>
    </xf>
    <xf numFmtId="3" fontId="10" fillId="0" borderId="12" xfId="92" applyNumberFormat="1" applyFont="1" applyBorder="1" applyAlignment="1">
      <alignment horizontal="center" vertical="center"/>
    </xf>
    <xf numFmtId="3" fontId="10" fillId="0" borderId="17" xfId="92" applyNumberFormat="1" applyFont="1" applyBorder="1" applyAlignment="1">
      <alignment horizontal="center" vertical="center"/>
    </xf>
    <xf numFmtId="3" fontId="10" fillId="0" borderId="14" xfId="92" applyNumberFormat="1" applyFont="1" applyBorder="1" applyAlignment="1">
      <alignment horizontal="center" vertical="center"/>
    </xf>
    <xf numFmtId="3" fontId="10" fillId="0" borderId="2" xfId="92" applyNumberFormat="1" applyFont="1" applyBorder="1" applyAlignment="1">
      <alignment horizontal="center" vertical="center"/>
    </xf>
    <xf numFmtId="3" fontId="10" fillId="0" borderId="16" xfId="92" applyNumberFormat="1" applyFont="1" applyBorder="1" applyAlignment="1">
      <alignment horizontal="center" vertical="center"/>
    </xf>
    <xf numFmtId="3" fontId="10" fillId="0" borderId="5" xfId="92" applyNumberFormat="1" applyFont="1" applyBorder="1" applyAlignment="1">
      <alignment horizontal="center" vertical="center" wrapText="1"/>
    </xf>
    <xf numFmtId="3" fontId="10" fillId="0" borderId="6" xfId="92" applyNumberFormat="1"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3" fontId="10" fillId="0" borderId="6" xfId="92" applyNumberFormat="1" applyFont="1" applyBorder="1" applyAlignment="1">
      <alignment vertical="center"/>
    </xf>
    <xf numFmtId="3" fontId="10" fillId="0" borderId="4" xfId="92" applyNumberFormat="1" applyFont="1" applyBorder="1" applyAlignment="1">
      <alignment vertical="center"/>
    </xf>
    <xf numFmtId="3" fontId="10" fillId="20" borderId="6" xfId="92" applyNumberFormat="1" applyFont="1" applyFill="1" applyBorder="1" applyAlignment="1">
      <alignment vertical="center"/>
    </xf>
    <xf numFmtId="0" fontId="10" fillId="20" borderId="4" xfId="92" applyFont="1" applyFill="1" applyBorder="1" applyAlignment="1">
      <alignment vertical="center"/>
    </xf>
    <xf numFmtId="0" fontId="10" fillId="0" borderId="13" xfId="92" applyFont="1" applyBorder="1" applyAlignment="1">
      <alignment horizontal="center" vertical="center" shrinkToFit="1"/>
    </xf>
    <xf numFmtId="0" fontId="10" fillId="0" borderId="10" xfId="92" applyFont="1" applyBorder="1" applyAlignment="1">
      <alignment horizontal="center" vertical="center" shrinkToFit="1"/>
    </xf>
    <xf numFmtId="192" fontId="10" fillId="0" borderId="6" xfId="92" applyNumberFormat="1" applyFont="1" applyBorder="1" applyAlignment="1">
      <alignment horizontal="right" vertical="center" shrinkToFit="1"/>
    </xf>
    <xf numFmtId="192" fontId="10" fillId="0" borderId="4" xfId="92" applyNumberFormat="1" applyFont="1" applyBorder="1" applyAlignment="1">
      <alignment horizontal="right" vertical="center" shrinkToFit="1"/>
    </xf>
    <xf numFmtId="3" fontId="10" fillId="20" borderId="4" xfId="92" applyNumberFormat="1" applyFont="1" applyFill="1" applyBorder="1" applyAlignment="1">
      <alignment vertical="center"/>
    </xf>
    <xf numFmtId="3" fontId="10" fillId="0" borderId="6" xfId="92" applyNumberFormat="1" applyFont="1" applyBorder="1" applyAlignment="1">
      <alignment horizontal="right" vertical="center"/>
    </xf>
    <xf numFmtId="3" fontId="10" fillId="0" borderId="4" xfId="92" applyNumberFormat="1" applyFont="1" applyBorder="1" applyAlignment="1">
      <alignment horizontal="right" vertical="center"/>
    </xf>
    <xf numFmtId="0" fontId="10" fillId="0" borderId="5" xfId="92" applyFont="1" applyBorder="1" applyAlignment="1">
      <alignment horizontal="center" vertical="center" shrinkToFit="1"/>
    </xf>
    <xf numFmtId="0" fontId="10" fillId="0" borderId="6" xfId="92" applyFont="1" applyBorder="1" applyAlignment="1">
      <alignment horizontal="center" vertical="center" wrapText="1"/>
    </xf>
    <xf numFmtId="0" fontId="10" fillId="0" borderId="4" xfId="92" applyFont="1" applyBorder="1" applyAlignment="1">
      <alignment horizontal="center" vertical="center" wrapText="1"/>
    </xf>
    <xf numFmtId="0" fontId="10" fillId="0" borderId="15" xfId="92" applyFont="1" applyBorder="1" applyAlignment="1">
      <alignment horizontal="center" vertical="center" wrapText="1"/>
    </xf>
    <xf numFmtId="0" fontId="10" fillId="0" borderId="17" xfId="92" applyFont="1" applyBorder="1" applyAlignment="1">
      <alignment horizontal="center" vertical="center" wrapText="1"/>
    </xf>
    <xf numFmtId="0" fontId="10" fillId="0" borderId="7" xfId="92" applyFont="1" applyBorder="1" applyAlignment="1">
      <alignment horizontal="center" vertical="center" wrapText="1"/>
    </xf>
    <xf numFmtId="0" fontId="10" fillId="0" borderId="9" xfId="92" applyFont="1" applyBorder="1" applyAlignment="1">
      <alignment horizontal="center" vertical="center" wrapText="1"/>
    </xf>
    <xf numFmtId="0" fontId="10" fillId="0" borderId="13" xfId="92" applyFont="1" applyBorder="1" applyAlignment="1">
      <alignment horizontal="center" vertical="center" wrapText="1"/>
    </xf>
    <xf numFmtId="0" fontId="10" fillId="0" borderId="10" xfId="92" applyFont="1" applyBorder="1" applyAlignment="1">
      <alignment horizontal="center" vertical="center" wrapText="1"/>
    </xf>
    <xf numFmtId="0" fontId="10" fillId="0" borderId="15" xfId="92" applyFont="1" applyBorder="1" applyAlignment="1">
      <alignment horizontal="center" vertical="center" shrinkToFit="1"/>
    </xf>
    <xf numFmtId="0" fontId="10" fillId="0" borderId="17" xfId="92" applyFont="1" applyBorder="1" applyAlignment="1">
      <alignment horizontal="center" vertical="center" shrinkToFit="1"/>
    </xf>
    <xf numFmtId="0" fontId="10" fillId="0" borderId="7" xfId="92" applyFont="1" applyBorder="1" applyAlignment="1">
      <alignment horizontal="center" vertical="center" shrinkToFit="1"/>
    </xf>
    <xf numFmtId="0" fontId="10" fillId="0" borderId="9" xfId="92" applyFont="1" applyBorder="1" applyAlignment="1">
      <alignment horizontal="center" vertical="center" shrinkToFit="1"/>
    </xf>
    <xf numFmtId="0" fontId="10" fillId="0" borderId="6" xfId="92" applyFont="1" applyBorder="1" applyAlignment="1">
      <alignment horizontal="center" vertical="center" shrinkToFit="1"/>
    </xf>
    <xf numFmtId="0" fontId="10" fillId="0" borderId="4" xfId="92" applyFont="1" applyBorder="1" applyAlignment="1">
      <alignment horizontal="center" vertical="center" shrinkToFit="1"/>
    </xf>
    <xf numFmtId="3" fontId="10" fillId="21" borderId="6" xfId="92" applyNumberFormat="1" applyFont="1" applyFill="1" applyBorder="1" applyAlignment="1">
      <alignment vertical="center"/>
    </xf>
    <xf numFmtId="3" fontId="10" fillId="21" borderId="4" xfId="92" applyNumberFormat="1" applyFont="1" applyFill="1" applyBorder="1" applyAlignment="1">
      <alignment vertical="center"/>
    </xf>
    <xf numFmtId="3" fontId="58" fillId="0" borderId="33" xfId="0" applyNumberFormat="1" applyFont="1" applyBorder="1" applyAlignment="1">
      <alignment horizontal="center" vertical="center" wrapText="1"/>
    </xf>
    <xf numFmtId="3" fontId="58" fillId="0" borderId="39" xfId="0" applyNumberFormat="1" applyFont="1" applyBorder="1" applyAlignment="1">
      <alignment horizontal="center" vertical="center" wrapText="1"/>
    </xf>
    <xf numFmtId="3" fontId="58" fillId="0" borderId="38" xfId="0" applyNumberFormat="1" applyFont="1" applyBorder="1" applyAlignment="1">
      <alignment horizontal="center" vertical="center" wrapText="1"/>
    </xf>
    <xf numFmtId="3" fontId="58" fillId="0" borderId="32" xfId="0" applyNumberFormat="1" applyFont="1" applyBorder="1" applyAlignment="1">
      <alignment horizontal="center" vertical="center" wrapText="1"/>
    </xf>
    <xf numFmtId="0" fontId="42" fillId="7" borderId="5" xfId="84" applyFont="1" applyFill="1" applyBorder="1" applyAlignment="1">
      <alignment horizontal="center" vertical="center"/>
    </xf>
    <xf numFmtId="0" fontId="2" fillId="7" borderId="6" xfId="84" applyFont="1" applyFill="1" applyBorder="1">
      <alignment vertical="center"/>
    </xf>
    <xf numFmtId="0" fontId="6" fillId="7" borderId="4" xfId="84" applyFill="1" applyBorder="1">
      <alignment vertical="center"/>
    </xf>
    <xf numFmtId="0" fontId="6" fillId="7" borderId="6" xfId="84" applyFill="1" applyBorder="1" applyAlignment="1">
      <alignment horizontal="center" vertical="center"/>
    </xf>
    <xf numFmtId="0" fontId="6" fillId="7" borderId="4" xfId="84" applyFill="1" applyBorder="1" applyAlignment="1">
      <alignment horizontal="center" vertical="center"/>
    </xf>
    <xf numFmtId="0" fontId="6" fillId="7" borderId="8" xfId="84" applyFill="1" applyBorder="1" applyAlignment="1">
      <alignment horizontal="center" vertical="center"/>
    </xf>
    <xf numFmtId="0" fontId="6" fillId="15" borderId="5" xfId="84" applyFill="1" applyBorder="1" applyAlignment="1">
      <alignment horizontal="center" vertical="center"/>
    </xf>
    <xf numFmtId="0" fontId="6" fillId="15" borderId="6" xfId="84" applyFill="1" applyBorder="1" applyAlignment="1">
      <alignment horizontal="center" vertical="center"/>
    </xf>
    <xf numFmtId="0" fontId="6" fillId="15" borderId="4" xfId="84" applyFill="1" applyBorder="1" applyAlignment="1">
      <alignment horizontal="center" vertical="center"/>
    </xf>
    <xf numFmtId="0" fontId="46" fillId="0" borderId="0" xfId="46" applyFont="1" applyBorder="1" applyAlignment="1">
      <alignment horizontal="center" vertical="center"/>
    </xf>
    <xf numFmtId="0" fontId="44" fillId="0" borderId="0" xfId="46" applyFont="1" applyBorder="1">
      <alignment vertical="center"/>
    </xf>
    <xf numFmtId="189" fontId="44" fillId="0" borderId="0" xfId="46" applyNumberFormat="1" applyFont="1" applyBorder="1" applyAlignment="1">
      <alignment horizontal="right" vertical="center"/>
    </xf>
    <xf numFmtId="0" fontId="44" fillId="0" borderId="0" xfId="46" applyFont="1" applyBorder="1" applyAlignment="1">
      <alignment vertical="center" wrapText="1"/>
    </xf>
    <xf numFmtId="184" fontId="44" fillId="0" borderId="0" xfId="89" applyNumberFormat="1" applyFont="1" applyBorder="1" applyAlignment="1">
      <alignment vertical="center" shrinkToFit="1"/>
    </xf>
    <xf numFmtId="187" fontId="44" fillId="0" borderId="0" xfId="89" applyNumberFormat="1" applyFont="1" applyBorder="1" applyAlignment="1">
      <alignment vertical="center" wrapText="1"/>
    </xf>
    <xf numFmtId="0" fontId="44" fillId="0" borderId="0" xfId="46" applyFont="1" applyBorder="1" applyAlignment="1">
      <alignment horizontal="left" vertical="center"/>
    </xf>
    <xf numFmtId="187" fontId="44" fillId="0" borderId="0" xfId="89" applyNumberFormat="1" applyFont="1" applyBorder="1" applyAlignment="1">
      <alignment vertical="center"/>
    </xf>
    <xf numFmtId="184" fontId="44" fillId="0" borderId="0" xfId="46" applyNumberFormat="1" applyFont="1" applyBorder="1">
      <alignment vertical="center"/>
    </xf>
    <xf numFmtId="0" fontId="44" fillId="0" borderId="0" xfId="46" applyFont="1" applyBorder="1" applyAlignment="1">
      <alignment vertical="center" shrinkToFit="1"/>
    </xf>
    <xf numFmtId="187" fontId="44" fillId="0" borderId="0" xfId="89" applyNumberFormat="1" applyFont="1" applyBorder="1" applyAlignment="1">
      <alignment vertical="center" shrinkToFit="1"/>
    </xf>
    <xf numFmtId="184" fontId="52" fillId="0" borderId="0" xfId="89" applyNumberFormat="1" applyFont="1" applyBorder="1" applyAlignment="1">
      <alignment vertical="center" shrinkToFit="1"/>
    </xf>
    <xf numFmtId="0" fontId="44" fillId="0" borderId="0" xfId="0" applyFont="1" applyBorder="1" applyAlignment="1">
      <alignment vertical="center" shrinkToFit="1"/>
    </xf>
    <xf numFmtId="0" fontId="44" fillId="0" borderId="5" xfId="46" applyFont="1" applyBorder="1" applyAlignment="1">
      <alignment horizontal="center" vertical="center"/>
    </xf>
    <xf numFmtId="0" fontId="46" fillId="0" borderId="5" xfId="46" applyFont="1" applyBorder="1" applyAlignment="1">
      <alignment horizontal="center" vertical="center"/>
    </xf>
    <xf numFmtId="0" fontId="46" fillId="0" borderId="5" xfId="46" applyFont="1" applyBorder="1" applyAlignment="1">
      <alignment horizontal="centerContinuous" vertical="center"/>
    </xf>
    <xf numFmtId="189" fontId="44" fillId="0" borderId="5" xfId="46" applyNumberFormat="1" applyFont="1" applyBorder="1" applyAlignment="1">
      <alignment horizontal="center" vertical="center"/>
    </xf>
    <xf numFmtId="0" fontId="48" fillId="0" borderId="5" xfId="46" applyFont="1" applyBorder="1" applyAlignment="1">
      <alignment horizontal="right" vertical="center"/>
    </xf>
    <xf numFmtId="0" fontId="46" fillId="0" borderId="0" xfId="46" applyFont="1" applyBorder="1" applyAlignment="1">
      <alignment horizontal="right" vertical="center"/>
    </xf>
    <xf numFmtId="0" fontId="47" fillId="0" borderId="0" xfId="46" applyFont="1" applyAlignment="1">
      <alignment horizontal="right" vertical="center"/>
    </xf>
    <xf numFmtId="0" fontId="63" fillId="17" borderId="0" xfId="45" applyFont="1" applyFill="1">
      <alignment vertical="center"/>
    </xf>
    <xf numFmtId="0" fontId="44" fillId="0" borderId="14" xfId="46" applyFont="1" applyBorder="1" applyAlignment="1">
      <alignment horizontal="center" vertical="center"/>
    </xf>
    <xf numFmtId="0" fontId="44" fillId="0" borderId="16" xfId="46" applyFont="1" applyBorder="1" applyAlignment="1">
      <alignment horizontal="center" vertical="center"/>
    </xf>
    <xf numFmtId="0" fontId="44" fillId="0" borderId="12" xfId="46" applyFont="1" applyBorder="1" applyAlignment="1">
      <alignment horizontal="left" vertical="center" wrapText="1"/>
    </xf>
    <xf numFmtId="0" fontId="44" fillId="0" borderId="26" xfId="46" applyFont="1" applyBorder="1" applyAlignment="1">
      <alignment horizontal="centerContinuous" vertical="center" wrapText="1"/>
    </xf>
    <xf numFmtId="0" fontId="44" fillId="0" borderId="27" xfId="46" applyFont="1" applyBorder="1" applyAlignment="1">
      <alignment horizontal="centerContinuous" vertical="center" wrapText="1"/>
    </xf>
    <xf numFmtId="0" fontId="44" fillId="0" borderId="17" xfId="46" applyFont="1" applyBorder="1">
      <alignment vertical="center"/>
    </xf>
    <xf numFmtId="0" fontId="44" fillId="0" borderId="14" xfId="46" applyFont="1" applyBorder="1" applyAlignment="1">
      <alignment horizontal="left" vertical="center"/>
    </xf>
    <xf numFmtId="0" fontId="44" fillId="15" borderId="14" xfId="46" applyFont="1" applyFill="1" applyBorder="1" applyAlignment="1">
      <alignment horizontal="center" vertical="center"/>
    </xf>
    <xf numFmtId="0" fontId="44" fillId="15" borderId="16" xfId="46" applyFont="1" applyFill="1" applyBorder="1" applyAlignment="1">
      <alignment horizontal="center" vertical="center"/>
    </xf>
    <xf numFmtId="0" fontId="65" fillId="0" borderId="0" xfId="0" applyFont="1" applyAlignment="1">
      <alignment horizontal="center" vertical="top" textRotation="255" wrapText="1"/>
    </xf>
  </cellXfs>
  <cellStyles count="93">
    <cellStyle name="，付 .0桁" xfId="1" xr:uid="{00000000-0005-0000-0000-000000000000}"/>
    <cellStyle name="blank" xfId="2" xr:uid="{00000000-0005-0000-0000-000001000000}"/>
    <cellStyle name="Calc Currency (0)" xfId="3" xr:uid="{00000000-0005-0000-0000-000002000000}"/>
    <cellStyle name="Comma  - Style1" xfId="4" xr:uid="{00000000-0005-0000-0000-000003000000}"/>
    <cellStyle name="Comma  - Style2" xfId="5" xr:uid="{00000000-0005-0000-0000-000004000000}"/>
    <cellStyle name="Comma  - Style3" xfId="6" xr:uid="{00000000-0005-0000-0000-000005000000}"/>
    <cellStyle name="Comma  - Style4" xfId="7" xr:uid="{00000000-0005-0000-0000-000006000000}"/>
    <cellStyle name="Comma  - Style5" xfId="8" xr:uid="{00000000-0005-0000-0000-000007000000}"/>
    <cellStyle name="Comma  - Style6" xfId="9" xr:uid="{00000000-0005-0000-0000-000008000000}"/>
    <cellStyle name="Comma  - Style7" xfId="10" xr:uid="{00000000-0005-0000-0000-000009000000}"/>
    <cellStyle name="Comma  - Style8" xfId="11" xr:uid="{00000000-0005-0000-0000-00000A000000}"/>
    <cellStyle name="entry" xfId="12" xr:uid="{00000000-0005-0000-0000-00000B000000}"/>
    <cellStyle name="Header" xfId="13" xr:uid="{00000000-0005-0000-0000-00000C000000}"/>
    <cellStyle name="Header1" xfId="14" xr:uid="{00000000-0005-0000-0000-00000D000000}"/>
    <cellStyle name="Header2" xfId="15" xr:uid="{00000000-0005-0000-0000-00000E000000}"/>
    <cellStyle name="Normal_#18-Internet" xfId="16" xr:uid="{00000000-0005-0000-0000-00000F000000}"/>
    <cellStyle name="NotApplicable" xfId="17" xr:uid="{00000000-0005-0000-0000-000010000000}"/>
    <cellStyle name="Percent (0)" xfId="18" xr:uid="{00000000-0005-0000-0000-000011000000}"/>
    <cellStyle name="price" xfId="19" xr:uid="{00000000-0005-0000-0000-000012000000}"/>
    <cellStyle name="ProblemFunc" xfId="20" xr:uid="{00000000-0005-0000-0000-000013000000}"/>
    <cellStyle name="PSChar" xfId="21" xr:uid="{00000000-0005-0000-0000-000014000000}"/>
    <cellStyle name="PSDate" xfId="22" xr:uid="{00000000-0005-0000-0000-000015000000}"/>
    <cellStyle name="PSDec" xfId="23" xr:uid="{00000000-0005-0000-0000-000016000000}"/>
    <cellStyle name="PSHeading" xfId="24" xr:uid="{00000000-0005-0000-0000-000017000000}"/>
    <cellStyle name="PSInt" xfId="25" xr:uid="{00000000-0005-0000-0000-000018000000}"/>
    <cellStyle name="PSSpacer" xfId="26" xr:uid="{00000000-0005-0000-0000-000019000000}"/>
    <cellStyle name="revised" xfId="27" xr:uid="{00000000-0005-0000-0000-00001A000000}"/>
    <cellStyle name="section" xfId="28" xr:uid="{00000000-0005-0000-0000-00001B000000}"/>
    <cellStyle name="TableBody" xfId="29" xr:uid="{00000000-0005-0000-0000-00001C000000}"/>
    <cellStyle name="TextEntry" xfId="30" xr:uid="{00000000-0005-0000-0000-00001D000000}"/>
    <cellStyle name="title" xfId="31" xr:uid="{00000000-0005-0000-0000-00001E000000}"/>
    <cellStyle name="パーセント" xfId="88" builtinId="5"/>
    <cellStyle name="パーセント 2" xfId="83" xr:uid="{00000000-0005-0000-0000-000020000000}"/>
    <cellStyle name="ハイパーリンク" xfId="87" builtinId="8"/>
    <cellStyle name="丸ゴシ" xfId="32" xr:uid="{00000000-0005-0000-0000-000021000000}"/>
    <cellStyle name="桁区切り" xfId="55" builtinId="6"/>
    <cellStyle name="桁区切り [0.000]" xfId="33" xr:uid="{00000000-0005-0000-0000-000023000000}"/>
    <cellStyle name="桁区切り 2" xfId="34" xr:uid="{00000000-0005-0000-0000-000024000000}"/>
    <cellStyle name="桁区切り 2 10" xfId="56" xr:uid="{00000000-0005-0000-0000-000025000000}"/>
    <cellStyle name="桁区切り 2 11" xfId="57" xr:uid="{00000000-0005-0000-0000-000026000000}"/>
    <cellStyle name="桁区切り 2 2" xfId="35" xr:uid="{00000000-0005-0000-0000-000027000000}"/>
    <cellStyle name="桁区切り 2 3" xfId="36" xr:uid="{00000000-0005-0000-0000-000028000000}"/>
    <cellStyle name="桁区切り 2 4" xfId="53" xr:uid="{00000000-0005-0000-0000-000029000000}"/>
    <cellStyle name="桁区切り 2 5" xfId="58" xr:uid="{00000000-0005-0000-0000-00002A000000}"/>
    <cellStyle name="桁区切り 2 6" xfId="59" xr:uid="{00000000-0005-0000-0000-00002B000000}"/>
    <cellStyle name="桁区切り 2 7" xfId="60" xr:uid="{00000000-0005-0000-0000-00002C000000}"/>
    <cellStyle name="桁区切り 2 8" xfId="61" xr:uid="{00000000-0005-0000-0000-00002D000000}"/>
    <cellStyle name="桁区切り 2 9" xfId="62" xr:uid="{00000000-0005-0000-0000-00002E000000}"/>
    <cellStyle name="桁区切り 3" xfId="37" xr:uid="{00000000-0005-0000-0000-00002F000000}"/>
    <cellStyle name="桁区切り 4" xfId="38" xr:uid="{00000000-0005-0000-0000-000030000000}"/>
    <cellStyle name="桁区切り 5" xfId="54" xr:uid="{00000000-0005-0000-0000-000031000000}"/>
    <cellStyle name="桁区切り 6" xfId="82" xr:uid="{00000000-0005-0000-0000-000032000000}"/>
    <cellStyle name="桁区切り 7" xfId="85" xr:uid="{43AF0D67-E5F5-4EAD-8570-75AEFBEAA5BF}"/>
    <cellStyle name="通貨 2" xfId="79" xr:uid="{00000000-0005-0000-0000-000033000000}"/>
    <cellStyle name="標準" xfId="0" builtinId="0"/>
    <cellStyle name="標準 10" xfId="51" xr:uid="{00000000-0005-0000-0000-000035000000}"/>
    <cellStyle name="標準 11" xfId="52" xr:uid="{00000000-0005-0000-0000-000036000000}"/>
    <cellStyle name="標準 12" xfId="80" xr:uid="{00000000-0005-0000-0000-000037000000}"/>
    <cellStyle name="標準 13" xfId="81" xr:uid="{00000000-0005-0000-0000-000038000000}"/>
    <cellStyle name="標準 14" xfId="84" xr:uid="{655AC096-9E01-46D1-B716-5AB17B427F8D}"/>
    <cellStyle name="標準 2" xfId="39" xr:uid="{00000000-0005-0000-0000-000039000000}"/>
    <cellStyle name="標準 2 10" xfId="63" xr:uid="{00000000-0005-0000-0000-00003A000000}"/>
    <cellStyle name="標準 2 11" xfId="64" xr:uid="{00000000-0005-0000-0000-00003B000000}"/>
    <cellStyle name="標準 2 2" xfId="40" xr:uid="{00000000-0005-0000-0000-00003C000000}"/>
    <cellStyle name="標準 2 2 2" xfId="65" xr:uid="{00000000-0005-0000-0000-00003D000000}"/>
    <cellStyle name="標準 2 2 3" xfId="66" xr:uid="{00000000-0005-0000-0000-00003E000000}"/>
    <cellStyle name="標準 2 3" xfId="67" xr:uid="{00000000-0005-0000-0000-00003F000000}"/>
    <cellStyle name="標準 2 4" xfId="68" xr:uid="{00000000-0005-0000-0000-000040000000}"/>
    <cellStyle name="標準 2 5" xfId="69" xr:uid="{00000000-0005-0000-0000-000041000000}"/>
    <cellStyle name="標準 2 6" xfId="70" xr:uid="{00000000-0005-0000-0000-000042000000}"/>
    <cellStyle name="標準 2 7" xfId="71" xr:uid="{00000000-0005-0000-0000-000043000000}"/>
    <cellStyle name="標準 2 8" xfId="72" xr:uid="{00000000-0005-0000-0000-000044000000}"/>
    <cellStyle name="標準 2 9" xfId="73" xr:uid="{00000000-0005-0000-0000-000045000000}"/>
    <cellStyle name="標準 3" xfId="41" xr:uid="{00000000-0005-0000-0000-000046000000}"/>
    <cellStyle name="標準 3 2" xfId="42" xr:uid="{00000000-0005-0000-0000-000047000000}"/>
    <cellStyle name="標準 3 2 2" xfId="74" xr:uid="{00000000-0005-0000-0000-000048000000}"/>
    <cellStyle name="標準 3 3" xfId="75" xr:uid="{00000000-0005-0000-0000-000049000000}"/>
    <cellStyle name="標準 4" xfId="43" xr:uid="{00000000-0005-0000-0000-00004A000000}"/>
    <cellStyle name="標準 4 2" xfId="44" xr:uid="{00000000-0005-0000-0000-00004B000000}"/>
    <cellStyle name="標準 4 3" xfId="76" xr:uid="{00000000-0005-0000-0000-00004C000000}"/>
    <cellStyle name="標準 5" xfId="45" xr:uid="{00000000-0005-0000-0000-00004D000000}"/>
    <cellStyle name="標準 6" xfId="46" xr:uid="{00000000-0005-0000-0000-00004E000000}"/>
    <cellStyle name="標準 6 2" xfId="77" xr:uid="{00000000-0005-0000-0000-00004F000000}"/>
    <cellStyle name="標準 7" xfId="47" xr:uid="{00000000-0005-0000-0000-000050000000}"/>
    <cellStyle name="標準 7 2" xfId="78" xr:uid="{00000000-0005-0000-0000-000051000000}"/>
    <cellStyle name="標準 8" xfId="48" xr:uid="{00000000-0005-0000-0000-000052000000}"/>
    <cellStyle name="標準 9" xfId="50" xr:uid="{00000000-0005-0000-0000-000053000000}"/>
    <cellStyle name="標準_（参考）様式6" xfId="90" xr:uid="{A102B084-36CF-495B-8D43-17A338263B5C}"/>
    <cellStyle name="標準_（様式）旅費内訳" xfId="92" xr:uid="{ADF73BD6-FED2-4131-B66A-629E5DB55251}"/>
    <cellStyle name="標準_H16・様式D(15.7.7)提出分" xfId="89" xr:uid="{965BB9B8-3221-40D4-BB66-8E060C55A43A}"/>
    <cellStyle name="標準_件費内訳" xfId="91" xr:uid="{B3F77A2C-9F2A-4747-BB6E-E5935F798F25}"/>
    <cellStyle name="標準_渡辺：人件費積算" xfId="86" xr:uid="{F2D201B9-B4E2-4CF1-B3D8-A83208914A46}"/>
    <cellStyle name="未定義" xfId="49" xr:uid="{00000000-0005-0000-0000-000058000000}"/>
  </cellStyles>
  <dxfs count="19">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9" defaultPivotStyle="PivotStyleLight16"/>
  <colors>
    <mruColors>
      <color rgb="FFFF99CC"/>
      <color rgb="FFE2EC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644073</xdr:colOff>
      <xdr:row>2</xdr:row>
      <xdr:rowOff>154215</xdr:rowOff>
    </xdr:from>
    <xdr:to>
      <xdr:col>5</xdr:col>
      <xdr:colOff>535215</xdr:colOff>
      <xdr:row>5</xdr:row>
      <xdr:rowOff>9490</xdr:rowOff>
    </xdr:to>
    <xdr:sp macro="" textlink="">
      <xdr:nvSpPr>
        <xdr:cNvPr id="2" name="角丸四角形吹き出し 5">
          <a:extLst>
            <a:ext uri="{FF2B5EF4-FFF2-40B4-BE49-F238E27FC236}">
              <a16:creationId xmlns:a16="http://schemas.microsoft.com/office/drawing/2014/main" id="{996463AF-5A06-4C17-BFA3-BD131650F6B9}"/>
            </a:ext>
          </a:extLst>
        </xdr:cNvPr>
        <xdr:cNvSpPr/>
      </xdr:nvSpPr>
      <xdr:spPr>
        <a:xfrm>
          <a:off x="2866573" y="598715"/>
          <a:ext cx="2285999" cy="508418"/>
        </a:xfrm>
        <a:prstGeom prst="wedgeRoundRectCallout">
          <a:avLst>
            <a:gd name="adj1" fmla="val -72552"/>
            <a:gd name="adj2" fmla="val 532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a:t>
          </a:r>
          <a:endParaRPr kumimoji="1" lang="en-US" altLang="ja-JP" sz="1100"/>
        </a:p>
        <a:p>
          <a:pPr algn="l"/>
          <a:r>
            <a:rPr kumimoji="1" lang="ja-JP" altLang="en-US" sz="1100"/>
            <a:t>併せて提出してください。</a:t>
          </a:r>
          <a:endParaRPr kumimoji="1" lang="en-US" altLang="ja-JP" sz="1100"/>
        </a:p>
      </xdr:txBody>
    </xdr:sp>
    <xdr:clientData fPrintsWithSheet="0"/>
  </xdr:twoCellAnchor>
  <xdr:twoCellAnchor>
    <xdr:from>
      <xdr:col>3</xdr:col>
      <xdr:colOff>145141</xdr:colOff>
      <xdr:row>26</xdr:row>
      <xdr:rowOff>36286</xdr:rowOff>
    </xdr:from>
    <xdr:to>
      <xdr:col>4</xdr:col>
      <xdr:colOff>988785</xdr:colOff>
      <xdr:row>28</xdr:row>
      <xdr:rowOff>190500</xdr:rowOff>
    </xdr:to>
    <xdr:sp macro="" textlink="">
      <xdr:nvSpPr>
        <xdr:cNvPr id="4" name="角丸四角形吹き出し 10">
          <a:extLst>
            <a:ext uri="{FF2B5EF4-FFF2-40B4-BE49-F238E27FC236}">
              <a16:creationId xmlns:a16="http://schemas.microsoft.com/office/drawing/2014/main" id="{1DC79F69-4BAC-4ED9-B53B-20314854CCD2}"/>
            </a:ext>
          </a:extLst>
        </xdr:cNvPr>
        <xdr:cNvSpPr/>
      </xdr:nvSpPr>
      <xdr:spPr>
        <a:xfrm>
          <a:off x="2367641" y="6277429"/>
          <a:ext cx="1995715" cy="644071"/>
        </a:xfrm>
        <a:prstGeom prst="wedgeRoundRectCallout">
          <a:avLst>
            <a:gd name="adj1" fmla="val -57363"/>
            <a:gd name="adj2" fmla="val 1526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賃金単価根拠資料を</a:t>
          </a:r>
          <a:endParaRPr kumimoji="1" lang="en-US" altLang="ja-JP" sz="1100">
            <a:solidFill>
              <a:sysClr val="windowText" lastClr="000000"/>
            </a:solidFill>
          </a:endParaRPr>
        </a:p>
        <a:p>
          <a:pPr algn="l"/>
          <a:r>
            <a:rPr kumimoji="1" lang="ja-JP" altLang="en-US" sz="1100">
              <a:solidFill>
                <a:sysClr val="windowText" lastClr="000000"/>
              </a:solidFill>
            </a:rPr>
            <a:t>併せて提出してください。</a:t>
          </a:r>
          <a:endParaRPr kumimoji="1" lang="en-US" altLang="ja-JP" sz="1100">
            <a:solidFill>
              <a:sysClr val="windowText" lastClr="000000"/>
            </a:solidFill>
          </a:endParaRPr>
        </a:p>
      </xdr:txBody>
    </xdr:sp>
    <xdr:clientData fPrintsWithSheet="0"/>
  </xdr:twoCellAnchor>
  <xdr:twoCellAnchor>
    <xdr:from>
      <xdr:col>6</xdr:col>
      <xdr:colOff>226785</xdr:colOff>
      <xdr:row>81</xdr:row>
      <xdr:rowOff>208643</xdr:rowOff>
    </xdr:from>
    <xdr:to>
      <xdr:col>9</xdr:col>
      <xdr:colOff>126999</xdr:colOff>
      <xdr:row>88</xdr:row>
      <xdr:rowOff>90715</xdr:rowOff>
    </xdr:to>
    <xdr:sp macro="" textlink="">
      <xdr:nvSpPr>
        <xdr:cNvPr id="3" name="テキスト ボックス 2">
          <a:extLst>
            <a:ext uri="{FF2B5EF4-FFF2-40B4-BE49-F238E27FC236}">
              <a16:creationId xmlns:a16="http://schemas.microsoft.com/office/drawing/2014/main" id="{91409E37-E24E-58A4-65C9-743530CAE3D6}"/>
            </a:ext>
          </a:extLst>
        </xdr:cNvPr>
        <xdr:cNvSpPr txBox="1"/>
      </xdr:nvSpPr>
      <xdr:spPr>
        <a:xfrm>
          <a:off x="6086928" y="20846143"/>
          <a:ext cx="3592285" cy="124278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n>
                <a:noFill/>
              </a:ln>
            </a:rPr>
            <a:t>担当者：</a:t>
          </a:r>
          <a:endParaRPr kumimoji="1" lang="en-US" altLang="ja-JP" sz="1100" kern="1200">
            <a:ln>
              <a:noFill/>
            </a:ln>
          </a:endParaRPr>
        </a:p>
        <a:p>
          <a:r>
            <a:rPr kumimoji="1" lang="ja-JP" altLang="en-US" sz="1100" kern="1200">
              <a:ln>
                <a:noFill/>
              </a:ln>
            </a:rPr>
            <a:t>部署名：</a:t>
          </a:r>
          <a:endParaRPr kumimoji="1" lang="en-US" altLang="ja-JP" sz="1100" kern="1200">
            <a:ln>
              <a:noFill/>
            </a:ln>
          </a:endParaRPr>
        </a:p>
        <a:p>
          <a:r>
            <a:rPr kumimoji="1" lang="ja-JP" altLang="en-US" sz="1100" kern="1200">
              <a:ln>
                <a:noFill/>
              </a:ln>
            </a:rPr>
            <a:t>責任者名：</a:t>
          </a:r>
          <a:endParaRPr kumimoji="1" lang="en-US" altLang="ja-JP" sz="1100" kern="1200">
            <a:ln>
              <a:noFill/>
            </a:ln>
          </a:endParaRPr>
        </a:p>
        <a:p>
          <a:r>
            <a:rPr kumimoji="1" lang="ja-JP" altLang="en-US" sz="1100" kern="1200">
              <a:ln>
                <a:noFill/>
              </a:ln>
            </a:rPr>
            <a:t>担当者名：</a:t>
          </a:r>
          <a:endParaRPr kumimoji="1" lang="en-US" altLang="ja-JP" sz="1100" kern="1200">
            <a:ln>
              <a:noFill/>
            </a:ln>
          </a:endParaRPr>
        </a:p>
        <a:p>
          <a:r>
            <a:rPr kumimoji="1" lang="en-US" altLang="ja-JP" sz="1100" kern="1200">
              <a:ln>
                <a:noFill/>
              </a:ln>
            </a:rPr>
            <a:t>TEL</a:t>
          </a:r>
          <a:r>
            <a:rPr kumimoji="1" lang="ja-JP" altLang="en-US" sz="1100" kern="1200">
              <a:ln>
                <a:noFill/>
              </a:ln>
            </a:rPr>
            <a:t>：</a:t>
          </a:r>
          <a:endParaRPr kumimoji="1" lang="en-US" altLang="ja-JP" sz="1100" kern="1200">
            <a:ln>
              <a:noFill/>
            </a:ln>
          </a:endParaRPr>
        </a:p>
        <a:p>
          <a:r>
            <a:rPr kumimoji="1" lang="en-US" altLang="ja-JP" sz="1100" kern="1200">
              <a:ln>
                <a:noFill/>
              </a:ln>
            </a:rPr>
            <a:t>E-Mail</a:t>
          </a:r>
          <a:r>
            <a:rPr kumimoji="1" lang="ja-JP" altLang="en-US" sz="1100" kern="1200">
              <a:ln>
                <a:noFill/>
              </a:ln>
            </a:rPr>
            <a:t>：</a:t>
          </a:r>
        </a:p>
      </xdr:txBody>
    </xdr:sp>
    <xdr:clientData/>
  </xdr:twoCellAnchor>
  <xdr:twoCellAnchor>
    <xdr:from>
      <xdr:col>6</xdr:col>
      <xdr:colOff>272142</xdr:colOff>
      <xdr:row>76</xdr:row>
      <xdr:rowOff>616857</xdr:rowOff>
    </xdr:from>
    <xdr:to>
      <xdr:col>7</xdr:col>
      <xdr:colOff>644071</xdr:colOff>
      <xdr:row>79</xdr:row>
      <xdr:rowOff>54428</xdr:rowOff>
    </xdr:to>
    <xdr:sp macro="" textlink="">
      <xdr:nvSpPr>
        <xdr:cNvPr id="5" name="角丸四角形吹き出し 10">
          <a:extLst>
            <a:ext uri="{FF2B5EF4-FFF2-40B4-BE49-F238E27FC236}">
              <a16:creationId xmlns:a16="http://schemas.microsoft.com/office/drawing/2014/main" id="{AF276FCE-0931-48AA-BA9C-166FFE03840A}"/>
            </a:ext>
          </a:extLst>
        </xdr:cNvPr>
        <xdr:cNvSpPr/>
      </xdr:nvSpPr>
      <xdr:spPr>
        <a:xfrm>
          <a:off x="6413499" y="19576143"/>
          <a:ext cx="1995715" cy="752928"/>
        </a:xfrm>
        <a:prstGeom prst="wedgeRoundRectCallout">
          <a:avLst>
            <a:gd name="adj1" fmla="val -65090"/>
            <a:gd name="adj2" fmla="val 63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実施要領に沿って、部数を入力して下さい。</a:t>
          </a:r>
          <a:endParaRPr kumimoji="1" lang="en-US" altLang="ja-JP" sz="1100">
            <a:solidFill>
              <a:sysClr val="windowText" lastClr="000000"/>
            </a:solidFill>
          </a:endParaRPr>
        </a:p>
      </xdr:txBody>
    </xdr:sp>
    <xdr:clientData fPrintsWithSheet="0"/>
  </xdr:twoCellAnchor>
  <xdr:twoCellAnchor>
    <xdr:from>
      <xdr:col>1</xdr:col>
      <xdr:colOff>816430</xdr:colOff>
      <xdr:row>82</xdr:row>
      <xdr:rowOff>199571</xdr:rowOff>
    </xdr:from>
    <xdr:to>
      <xdr:col>3</xdr:col>
      <xdr:colOff>807359</xdr:colOff>
      <xdr:row>86</xdr:row>
      <xdr:rowOff>45356</xdr:rowOff>
    </xdr:to>
    <xdr:sp macro="" textlink="">
      <xdr:nvSpPr>
        <xdr:cNvPr id="6" name="角丸四角形吹き出し 10">
          <a:extLst>
            <a:ext uri="{FF2B5EF4-FFF2-40B4-BE49-F238E27FC236}">
              <a16:creationId xmlns:a16="http://schemas.microsoft.com/office/drawing/2014/main" id="{EF6510EE-5D4F-43CF-BA91-758FF44565F4}"/>
            </a:ext>
          </a:extLst>
        </xdr:cNvPr>
        <xdr:cNvSpPr/>
      </xdr:nvSpPr>
      <xdr:spPr>
        <a:xfrm>
          <a:off x="1034144" y="21072928"/>
          <a:ext cx="1995715" cy="644071"/>
        </a:xfrm>
        <a:prstGeom prst="wedgeRoundRectCallout">
          <a:avLst>
            <a:gd name="adj1" fmla="val -56909"/>
            <a:gd name="adj2" fmla="val -1515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実施要領の履行期限限に沿って、入力してください。</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2105C9C2-C6C9-4F50-9F63-BB22696413DA}"/>
            </a:ext>
          </a:extLst>
        </xdr:cNvPr>
        <xdr:cNvSpPr/>
      </xdr:nvSpPr>
      <xdr:spPr>
        <a:xfrm>
          <a:off x="1270000" y="6281616"/>
          <a:ext cx="3359897" cy="524060"/>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7E1B2567-6DE7-4C53-85E9-87B1A13F2745}"/>
            </a:ext>
          </a:extLst>
        </xdr:cNvPr>
        <xdr:cNvSpPr/>
      </xdr:nvSpPr>
      <xdr:spPr>
        <a:xfrm>
          <a:off x="6017847" y="6174153"/>
          <a:ext cx="3492527" cy="951406"/>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EFE0EE6A-2C14-46C7-B3B0-FD6C801199E9}"/>
            </a:ext>
          </a:extLst>
        </xdr:cNvPr>
        <xdr:cNvSpPr/>
      </xdr:nvSpPr>
      <xdr:spPr>
        <a:xfrm>
          <a:off x="1277815" y="6303108"/>
          <a:ext cx="3358432" cy="522106"/>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C69291A6-9B58-4A9C-BFA2-59AB33C8FD0F}"/>
            </a:ext>
          </a:extLst>
        </xdr:cNvPr>
        <xdr:cNvSpPr/>
      </xdr:nvSpPr>
      <xdr:spPr>
        <a:xfrm>
          <a:off x="6025174" y="6195645"/>
          <a:ext cx="3485688" cy="947987"/>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45573</xdr:colOff>
      <xdr:row>16</xdr:row>
      <xdr:rowOff>0</xdr:rowOff>
    </xdr:from>
    <xdr:to>
      <xdr:col>7</xdr:col>
      <xdr:colOff>255123</xdr:colOff>
      <xdr:row>23</xdr:row>
      <xdr:rowOff>747</xdr:rowOff>
    </xdr:to>
    <xdr:sp macro="" textlink="">
      <xdr:nvSpPr>
        <xdr:cNvPr id="2" name="右中かっこ 1">
          <a:extLst>
            <a:ext uri="{FF2B5EF4-FFF2-40B4-BE49-F238E27FC236}">
              <a16:creationId xmlns:a16="http://schemas.microsoft.com/office/drawing/2014/main" id="{685981A3-D79E-4982-8567-F2B6096874D4}"/>
            </a:ext>
          </a:extLst>
        </xdr:cNvPr>
        <xdr:cNvSpPr/>
      </xdr:nvSpPr>
      <xdr:spPr>
        <a:xfrm>
          <a:off x="7150102" y="2667000"/>
          <a:ext cx="209550" cy="115121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175932</xdr:colOff>
      <xdr:row>3</xdr:row>
      <xdr:rowOff>7097</xdr:rowOff>
    </xdr:from>
    <xdr:to>
      <xdr:col>4</xdr:col>
      <xdr:colOff>263338</xdr:colOff>
      <xdr:row>9</xdr:row>
      <xdr:rowOff>8217</xdr:rowOff>
    </xdr:to>
    <xdr:sp macro="" textlink="">
      <xdr:nvSpPr>
        <xdr:cNvPr id="3" name="右中かっこ 2">
          <a:extLst>
            <a:ext uri="{FF2B5EF4-FFF2-40B4-BE49-F238E27FC236}">
              <a16:creationId xmlns:a16="http://schemas.microsoft.com/office/drawing/2014/main" id="{FAD4735D-E50E-4A73-A69D-E92C66FC7C15}"/>
            </a:ext>
          </a:extLst>
        </xdr:cNvPr>
        <xdr:cNvSpPr/>
      </xdr:nvSpPr>
      <xdr:spPr>
        <a:xfrm>
          <a:off x="3903756" y="507626"/>
          <a:ext cx="266700" cy="98723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210296</xdr:colOff>
      <xdr:row>18</xdr:row>
      <xdr:rowOff>112805</xdr:rowOff>
    </xdr:from>
    <xdr:to>
      <xdr:col>9</xdr:col>
      <xdr:colOff>291352</xdr:colOff>
      <xdr:row>21</xdr:row>
      <xdr:rowOff>97117</xdr:rowOff>
    </xdr:to>
    <xdr:sp macro="" textlink="">
      <xdr:nvSpPr>
        <xdr:cNvPr id="4" name="テキスト ボックス 3">
          <a:extLst>
            <a:ext uri="{FF2B5EF4-FFF2-40B4-BE49-F238E27FC236}">
              <a16:creationId xmlns:a16="http://schemas.microsoft.com/office/drawing/2014/main" id="{4C0FC81C-F587-44B3-B29F-1DAE58AEC3B2}"/>
            </a:ext>
          </a:extLst>
        </xdr:cNvPr>
        <xdr:cNvSpPr txBox="1"/>
      </xdr:nvSpPr>
      <xdr:spPr>
        <a:xfrm>
          <a:off x="7314825" y="3108511"/>
          <a:ext cx="1306233" cy="477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一般管理費算定</a:t>
          </a:r>
          <a:endParaRPr kumimoji="1" lang="en-US" altLang="ja-JP" sz="1100"/>
        </a:p>
        <a:p>
          <a:r>
            <a:rPr kumimoji="1" lang="ja-JP" altLang="en-US" sz="1100"/>
            <a:t>対象額</a:t>
          </a:r>
        </a:p>
      </xdr:txBody>
    </xdr:sp>
    <xdr:clientData/>
  </xdr:twoCellAnchor>
  <xdr:twoCellAnchor>
    <xdr:from>
      <xdr:col>4</xdr:col>
      <xdr:colOff>298450</xdr:colOff>
      <xdr:row>5</xdr:row>
      <xdr:rowOff>63500</xdr:rowOff>
    </xdr:from>
    <xdr:to>
      <xdr:col>4</xdr:col>
      <xdr:colOff>1725706</xdr:colOff>
      <xdr:row>8</xdr:row>
      <xdr:rowOff>112059</xdr:rowOff>
    </xdr:to>
    <xdr:sp macro="" textlink="">
      <xdr:nvSpPr>
        <xdr:cNvPr id="5" name="テキスト ボックス 4">
          <a:extLst>
            <a:ext uri="{FF2B5EF4-FFF2-40B4-BE49-F238E27FC236}">
              <a16:creationId xmlns:a16="http://schemas.microsoft.com/office/drawing/2014/main" id="{CADEF2F7-B02E-4585-AA96-71A0471585E9}"/>
            </a:ext>
          </a:extLst>
        </xdr:cNvPr>
        <xdr:cNvSpPr txBox="1"/>
      </xdr:nvSpPr>
      <xdr:spPr>
        <a:xfrm>
          <a:off x="4205568" y="892735"/>
          <a:ext cx="1427256" cy="541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一般管理費算定</a:t>
          </a:r>
          <a:endParaRPr kumimoji="1" lang="en-US" altLang="ja-JP" sz="1100"/>
        </a:p>
        <a:p>
          <a:r>
            <a:rPr kumimoji="1" lang="ja-JP" altLang="en-US" sz="1100"/>
            <a:t>対象額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e.go.jp\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0AEJ4CSA\&#12304;6.22&#12305;&#24179;&#25104;21&#24180;&#24230;&#35211;&#31309;&#20869;&#35379;&#26360;&#65288;&#2036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id-whfs\fs02\1aa\mailTmp\2007_7\&#22806;&#22269;&#26053;&#36027;&#23455;&#3855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sv104e\&#32207;&#21512;&#29872;&#22659;&#25919;&#31574;&#23616;$\DATA\&#29872;&#22659;&#30740;&#31350;&#25216;&#34899;&#23460;\&#20107;&#26989;&#12521;&#12452;&#12531;\2.&#22996;&#35351;&#12539;&#35531;&#36000;&#22865;&#32004;\&#12304;&#21508;&#24180;&#24230;&#20849;&#36890;&#12305;&#25512;&#36914;&#36027;&#26360;&#39006;&#9733;&#27096;&#24335;&#38598;&#20316;&#25104;&#20013;\&#27096;&#24335;&#38598;&#65288;&#26696;&#65289;&#24179;24&#24180;&#24230;&#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JLVNZIRN\&#12304;&#22269;&#29872;&#30740;&#12305;H20&#31309;&#31639;&#12304;&#27096;&#24335;&#65315;&#65292;&#65316;&#27096;&#24335;&#65298;&#65374;&#65304;&#12305;&#65288;&#26408;&#2416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3)外国旅費内訳_ (2)"/>
      <sheetName val="_記入例__様式6_旅費単価_参考用_"/>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_記入例__様式6_旅費単価_参考用_"/>
      <sheetName val="(3)外国旅費内訳_ (2)"/>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1)国内旅費内訳_"/>
      <sheetName val="(2)委員等旅費"/>
      <sheetName val="(3)外国旅費内訳_"/>
      <sheetName val="(4)外国人招聘)"/>
      <sheetName val="(5)内訳書"/>
      <sheetName val="(5)内訳書２"/>
      <sheetName val="単価"/>
      <sheetName val="再委託先見積内訳書"/>
      <sheetName val="別紙１"/>
      <sheetName val="別紙３"/>
    </sheetNames>
    <sheetDataSet>
      <sheetData sheetId="0"/>
      <sheetData sheetId="1"/>
      <sheetData sheetId="2"/>
      <sheetData sheetId="3"/>
      <sheetData sheetId="4"/>
      <sheetData sheetId="5"/>
      <sheetData sheetId="6"/>
      <sheetData sheetId="7">
        <row r="2">
          <cell r="B2">
            <v>2200</v>
          </cell>
        </row>
        <row r="3">
          <cell r="B3">
            <v>9800</v>
          </cell>
        </row>
        <row r="5">
          <cell r="B5">
            <v>5200</v>
          </cell>
        </row>
        <row r="6">
          <cell r="B6">
            <v>16100</v>
          </cell>
        </row>
        <row r="8">
          <cell r="B8">
            <v>9420</v>
          </cell>
        </row>
        <row r="19">
          <cell r="B19">
            <v>945</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 val="消耗品＿仲井環境省用.mer (2)"/>
      <sheetName val="消耗品＿仲井環境省用.mer"/>
      <sheetName val="単価表"/>
    </sheetNames>
    <sheetDataSet>
      <sheetData sheetId="0" refreshError="1"/>
      <sheetData sheetId="1"/>
      <sheetData sheetId="2" refreshError="1"/>
      <sheetData sheetId="3" refreshError="1"/>
      <sheetData sheetId="4" refreshError="1"/>
      <sheetData sheetId="5" refreshError="1"/>
      <sheetData sheetId="6" refreshError="1"/>
      <sheetData sheetId="7" refreshError="1">
        <row r="2">
          <cell r="B2">
            <v>2200</v>
          </cell>
        </row>
        <row r="3">
          <cell r="B3">
            <v>9800</v>
          </cell>
        </row>
        <row r="5">
          <cell r="B5">
            <v>5200</v>
          </cell>
        </row>
        <row r="6">
          <cell r="B6">
            <v>16100</v>
          </cell>
        </row>
        <row r="8">
          <cell r="B8">
            <v>9420</v>
          </cell>
        </row>
        <row r="19">
          <cell r="B19">
            <v>945</v>
          </cell>
        </row>
      </sheetData>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外国旅費内訳_ (2)"/>
      <sheetName val="Sheet1"/>
      <sheetName val="_3_外国旅費内訳_ _2_"/>
      <sheetName val="（記入例）【様式6】旅費単価（参考用）"/>
    </sheetNames>
    <sheetDataSet>
      <sheetData sheetId="0">
        <row r="2">
          <cell r="K2">
            <v>0.55000000000000004</v>
          </cell>
        </row>
      </sheetData>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契約代表者変更通知書"/>
      <sheetName val="事務担当者登録票・振込口座登録票"/>
      <sheetName val="研究体制・組織"/>
      <sheetName val="研究体制変更理由書"/>
      <sheetName val="【取得物品取扱要領】"/>
      <sheetName val="物品の継続使用許可申請書"/>
      <sheetName val="【物品の無償貸付及び譲与に関する省令】"/>
      <sheetName val="物品の無償貸付申請書"/>
      <sheetName val="（別紙）物品明細"/>
      <sheetName val="取得物品一覧表"/>
      <sheetName val="経費変更理由書"/>
      <sheetName val="特許権等取得報告書"/>
      <sheetName val="情報セキュリティ対策"/>
      <sheetName val="Sheet9"/>
      <sheetName val="委託業務取得物品返還"/>
      <sheetName val="情報セキュリティ対策(記入例１)"/>
      <sheetName val="情報セキュリティ対策(記入例２)"/>
    </sheetNames>
    <sheetDataSet>
      <sheetData sheetId="0">
        <row r="2">
          <cell r="B2">
            <v>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sz="1100" b="0" i="0" u="none" strike="noStrike" baseline="0" smtClean="0">
            <a:solidFill>
              <a:schemeClr val="dk1"/>
            </a:solidFill>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581A2-8A11-423B-9FDB-141F16D268EC}">
  <sheetPr>
    <pageSetUpPr fitToPage="1"/>
  </sheetPr>
  <dimension ref="A1:S84"/>
  <sheetViews>
    <sheetView tabSelected="1" view="pageBreakPreview" zoomScale="70" zoomScaleNormal="85" zoomScaleSheetLayoutView="70" workbookViewId="0">
      <selection activeCell="X78" sqref="X78"/>
    </sheetView>
  </sheetViews>
  <sheetFormatPr defaultColWidth="9" defaultRowHeight="13"/>
  <cols>
    <col min="1" max="1" width="3.08984375" style="77" customWidth="1"/>
    <col min="2" max="2" width="14.36328125" style="77" customWidth="1"/>
    <col min="3" max="3" width="14.26953125" style="77" customWidth="1"/>
    <col min="4" max="6" width="18.6328125" style="77" customWidth="1"/>
    <col min="7" max="7" width="23.26953125" style="77" bestFit="1" customWidth="1"/>
    <col min="8" max="8" width="18.90625" style="77" customWidth="1"/>
    <col min="9" max="9" width="10.6328125" style="77" customWidth="1"/>
    <col min="10" max="10" width="7.1796875" style="77" customWidth="1"/>
    <col min="11" max="16384" width="9" style="77"/>
  </cols>
  <sheetData>
    <row r="1" spans="1:19" ht="21" customHeight="1">
      <c r="A1" s="474" t="s">
        <v>305</v>
      </c>
    </row>
    <row r="2" spans="1:19" ht="14">
      <c r="A2" s="79" t="s">
        <v>288</v>
      </c>
      <c r="J2" s="80"/>
    </row>
    <row r="3" spans="1:19">
      <c r="A3" s="81"/>
      <c r="B3" s="81"/>
      <c r="C3" s="81"/>
      <c r="D3" s="82"/>
      <c r="E3" s="457"/>
      <c r="F3" s="83"/>
      <c r="G3" s="81"/>
      <c r="H3" s="81"/>
      <c r="J3" s="80" t="s">
        <v>106</v>
      </c>
    </row>
    <row r="4" spans="1:19" ht="19.899999999999999" customHeight="1">
      <c r="A4" s="475" t="s">
        <v>107</v>
      </c>
      <c r="B4" s="476"/>
      <c r="C4" s="84" t="s">
        <v>137</v>
      </c>
      <c r="D4" s="335" t="s">
        <v>111</v>
      </c>
      <c r="E4" s="337"/>
      <c r="F4" s="337"/>
      <c r="G4" s="337"/>
      <c r="H4" s="336"/>
      <c r="I4" s="335" t="s">
        <v>112</v>
      </c>
      <c r="J4" s="336"/>
    </row>
    <row r="5" spans="1:19" ht="19.899999999999999" customHeight="1">
      <c r="A5" s="97" t="s">
        <v>1</v>
      </c>
      <c r="B5" s="85"/>
      <c r="C5" s="86"/>
      <c r="D5" s="87"/>
      <c r="E5" s="458"/>
      <c r="F5" s="88"/>
      <c r="G5" s="89"/>
      <c r="H5" s="90"/>
      <c r="I5" s="91"/>
      <c r="J5" s="92"/>
    </row>
    <row r="6" spans="1:19" ht="19.899999999999999" customHeight="1">
      <c r="A6" s="477"/>
      <c r="B6" s="93" t="s">
        <v>1</v>
      </c>
      <c r="C6" s="179">
        <f>H8</f>
        <v>4478112</v>
      </c>
      <c r="D6" s="95" t="s">
        <v>113</v>
      </c>
      <c r="E6" s="459"/>
      <c r="F6" s="96"/>
      <c r="G6" s="80" t="s">
        <v>102</v>
      </c>
      <c r="H6" s="176">
        <f>+①人件費!E26</f>
        <v>50400</v>
      </c>
      <c r="I6" s="97" t="s">
        <v>114</v>
      </c>
      <c r="J6" s="98" t="s">
        <v>115</v>
      </c>
      <c r="K6" s="99"/>
      <c r="L6" s="99"/>
      <c r="M6" s="99"/>
      <c r="N6" s="99"/>
      <c r="O6" s="99"/>
      <c r="P6" s="99"/>
      <c r="Q6" s="99"/>
      <c r="R6" s="99"/>
      <c r="S6" s="99"/>
    </row>
    <row r="7" spans="1:19" ht="19.899999999999999" customHeight="1">
      <c r="A7" s="477"/>
      <c r="B7" s="93"/>
      <c r="C7" s="100"/>
      <c r="D7" s="87"/>
      <c r="E7" s="458"/>
      <c r="F7" s="88"/>
      <c r="G7" s="128" t="s">
        <v>136</v>
      </c>
      <c r="H7" s="177">
        <f>+①人件費!F26</f>
        <v>4427712</v>
      </c>
      <c r="I7" s="101"/>
      <c r="J7" s="102"/>
    </row>
    <row r="8" spans="1:19" ht="19.899999999999999" customHeight="1">
      <c r="A8" s="477"/>
      <c r="B8" s="93"/>
      <c r="C8" s="100"/>
      <c r="D8" s="88"/>
      <c r="E8" s="88"/>
      <c r="F8" s="88"/>
      <c r="G8" s="112" t="s">
        <v>28</v>
      </c>
      <c r="H8" s="178">
        <f>SUM(H6:H7)</f>
        <v>4478112</v>
      </c>
      <c r="I8" s="101"/>
      <c r="J8" s="102"/>
    </row>
    <row r="9" spans="1:19" ht="19.899999999999999" customHeight="1">
      <c r="A9" s="478" t="s">
        <v>116</v>
      </c>
      <c r="B9" s="479"/>
      <c r="C9" s="103">
        <f>C6</f>
        <v>4478112</v>
      </c>
      <c r="D9" s="104"/>
      <c r="E9" s="104"/>
      <c r="F9" s="104"/>
      <c r="G9" s="105"/>
      <c r="H9" s="106"/>
      <c r="I9" s="107"/>
      <c r="J9" s="108"/>
    </row>
    <row r="10" spans="1:19" ht="19.899999999999999" customHeight="1">
      <c r="A10" s="163" t="s">
        <v>117</v>
      </c>
      <c r="B10" s="134"/>
      <c r="C10" s="135"/>
      <c r="D10" s="136"/>
      <c r="E10" s="136"/>
      <c r="F10" s="136"/>
      <c r="G10" s="137"/>
      <c r="H10" s="138"/>
      <c r="I10" s="139"/>
      <c r="J10" s="140"/>
    </row>
    <row r="11" spans="1:19" ht="19.899999999999999" customHeight="1">
      <c r="A11" s="114"/>
      <c r="B11" s="109" t="s">
        <v>2</v>
      </c>
      <c r="C11" s="179">
        <f>+H12+H16</f>
        <v>305650</v>
      </c>
      <c r="D11" s="110" t="s">
        <v>215</v>
      </c>
      <c r="E11" s="455"/>
      <c r="F11" s="96"/>
      <c r="G11" s="128" t="s">
        <v>102</v>
      </c>
      <c r="H11" s="283">
        <f>+'②－１国内旅費'!X38</f>
        <v>146160</v>
      </c>
      <c r="I11" s="97" t="s">
        <v>114</v>
      </c>
      <c r="J11" s="98" t="s">
        <v>227</v>
      </c>
    </row>
    <row r="12" spans="1:19" ht="19.899999999999999" customHeight="1">
      <c r="A12" s="114"/>
      <c r="B12" s="109"/>
      <c r="C12" s="94"/>
      <c r="D12" s="97"/>
      <c r="E12" s="460"/>
      <c r="F12" s="96"/>
      <c r="G12" s="112" t="s">
        <v>28</v>
      </c>
      <c r="H12" s="178">
        <f>SUM(H11:H11)</f>
        <v>146160</v>
      </c>
      <c r="I12" s="101"/>
      <c r="J12" s="102"/>
    </row>
    <row r="13" spans="1:19" ht="19.899999999999999" customHeight="1">
      <c r="A13" s="114"/>
      <c r="B13" s="111"/>
      <c r="C13" s="119"/>
      <c r="D13" s="87"/>
      <c r="E13" s="458"/>
      <c r="F13" s="143"/>
      <c r="G13" s="142"/>
      <c r="H13" s="263"/>
      <c r="I13" s="131"/>
      <c r="J13" s="109"/>
    </row>
    <row r="14" spans="1:19" ht="19.899999999999999" customHeight="1">
      <c r="A14" s="114"/>
      <c r="B14" s="109"/>
      <c r="C14" s="94"/>
      <c r="D14" s="110" t="s">
        <v>216</v>
      </c>
      <c r="E14" s="455"/>
      <c r="F14" s="96"/>
      <c r="G14" s="80" t="s">
        <v>102</v>
      </c>
      <c r="H14" s="176">
        <f>+'②－２外国旅費'!AG39</f>
        <v>36010</v>
      </c>
      <c r="I14" s="97" t="s">
        <v>114</v>
      </c>
      <c r="J14" s="98" t="s">
        <v>228</v>
      </c>
    </row>
    <row r="15" spans="1:19" ht="19.899999999999999" customHeight="1">
      <c r="A15" s="114"/>
      <c r="B15" s="111"/>
      <c r="C15" s="94"/>
      <c r="D15" s="110"/>
      <c r="E15" s="455"/>
      <c r="F15" s="96"/>
      <c r="G15" s="128" t="s">
        <v>136</v>
      </c>
      <c r="H15" s="177">
        <f>+'②－２外国旅費'!AG40</f>
        <v>123480</v>
      </c>
      <c r="I15" s="110"/>
      <c r="J15" s="109"/>
    </row>
    <row r="16" spans="1:19" ht="19.899999999999999" customHeight="1">
      <c r="A16" s="114"/>
      <c r="B16" s="109"/>
      <c r="C16" s="94"/>
      <c r="D16" s="97"/>
      <c r="E16" s="460"/>
      <c r="F16" s="96"/>
      <c r="G16" s="112" t="s">
        <v>28</v>
      </c>
      <c r="H16" s="178">
        <f>SUM(H14:H15)</f>
        <v>159490</v>
      </c>
      <c r="I16" s="101"/>
      <c r="J16" s="102"/>
    </row>
    <row r="17" spans="1:10" ht="19.899999999999999" customHeight="1">
      <c r="A17" s="110"/>
      <c r="B17" s="111"/>
      <c r="C17" s="94"/>
      <c r="D17" s="110"/>
      <c r="E17" s="455"/>
      <c r="G17" s="112"/>
      <c r="H17" s="129"/>
      <c r="I17" s="110"/>
      <c r="J17" s="109"/>
    </row>
    <row r="18" spans="1:10" ht="19.899999999999999" customHeight="1">
      <c r="A18" s="110"/>
      <c r="B18" s="109" t="s">
        <v>118</v>
      </c>
      <c r="C18" s="179">
        <f>H20</f>
        <v>185000</v>
      </c>
      <c r="D18" s="113"/>
      <c r="E18" s="461"/>
      <c r="F18" s="96"/>
      <c r="G18" s="80" t="s">
        <v>102</v>
      </c>
      <c r="H18" s="180">
        <f>+③諸謝金!C30</f>
        <v>0</v>
      </c>
      <c r="I18" s="97" t="s">
        <v>114</v>
      </c>
      <c r="J18" s="98" t="s">
        <v>119</v>
      </c>
    </row>
    <row r="19" spans="1:10" ht="19.899999999999999" customHeight="1">
      <c r="A19" s="114"/>
      <c r="B19" s="111"/>
      <c r="C19" s="115"/>
      <c r="D19" s="116"/>
      <c r="E19" s="462"/>
      <c r="F19" s="96"/>
      <c r="G19" s="128" t="s">
        <v>136</v>
      </c>
      <c r="H19" s="181">
        <f>+③諸謝金!D30</f>
        <v>185000</v>
      </c>
      <c r="I19" s="110"/>
      <c r="J19" s="109"/>
    </row>
    <row r="20" spans="1:10" ht="19.899999999999999" customHeight="1">
      <c r="A20" s="110"/>
      <c r="B20" s="111"/>
      <c r="C20" s="117"/>
      <c r="D20" s="87"/>
      <c r="E20" s="458"/>
      <c r="F20" s="88"/>
      <c r="G20" s="112" t="s">
        <v>28</v>
      </c>
      <c r="H20" s="182">
        <f>SUM(H18:H19)</f>
        <v>185000</v>
      </c>
      <c r="I20" s="110"/>
      <c r="J20" s="109"/>
    </row>
    <row r="21" spans="1:10" ht="19.899999999999999" customHeight="1">
      <c r="A21" s="110"/>
      <c r="B21" s="111"/>
      <c r="C21" s="117"/>
      <c r="D21" s="87"/>
      <c r="E21" s="458"/>
      <c r="F21" s="88"/>
      <c r="G21" s="142"/>
      <c r="H21" s="141"/>
      <c r="I21" s="110"/>
      <c r="J21" s="109"/>
    </row>
    <row r="22" spans="1:10" ht="19.899999999999999" customHeight="1">
      <c r="A22" s="110"/>
      <c r="B22" s="109" t="s">
        <v>108</v>
      </c>
      <c r="C22" s="179">
        <f>+H24</f>
        <v>396000</v>
      </c>
      <c r="D22" s="87"/>
      <c r="E22" s="458"/>
      <c r="F22" s="88"/>
      <c r="G22" s="80" t="s">
        <v>102</v>
      </c>
      <c r="H22" s="180">
        <f>+④備品費!C28</f>
        <v>396000</v>
      </c>
      <c r="I22" s="97" t="s">
        <v>114</v>
      </c>
      <c r="J22" s="98" t="s">
        <v>120</v>
      </c>
    </row>
    <row r="23" spans="1:10" ht="19.899999999999999" customHeight="1">
      <c r="A23" s="114"/>
      <c r="B23" s="111"/>
      <c r="C23" s="94"/>
      <c r="D23" s="118"/>
      <c r="E23" s="463"/>
      <c r="F23" s="143"/>
      <c r="G23" s="128" t="s">
        <v>136</v>
      </c>
      <c r="H23" s="181">
        <f>+④備品費!D28</f>
        <v>0</v>
      </c>
      <c r="I23" s="110"/>
      <c r="J23" s="109"/>
    </row>
    <row r="24" spans="1:10" ht="19.899999999999999" customHeight="1">
      <c r="A24" s="114"/>
      <c r="B24" s="111"/>
      <c r="C24" s="94"/>
      <c r="D24" s="118"/>
      <c r="E24" s="463"/>
      <c r="F24" s="143"/>
      <c r="G24" s="112" t="s">
        <v>28</v>
      </c>
      <c r="H24" s="182">
        <f>SUM(H22:H23)</f>
        <v>396000</v>
      </c>
      <c r="I24" s="110"/>
      <c r="J24" s="109"/>
    </row>
    <row r="25" spans="1:10" ht="19.899999999999999" customHeight="1">
      <c r="A25" s="114"/>
      <c r="B25" s="130"/>
      <c r="C25" s="119"/>
      <c r="D25" s="87"/>
      <c r="E25" s="458"/>
      <c r="F25" s="143"/>
      <c r="G25" s="142"/>
      <c r="H25" s="144"/>
      <c r="I25" s="131"/>
      <c r="J25" s="109"/>
    </row>
    <row r="26" spans="1:10" ht="19.899999999999999" customHeight="1">
      <c r="A26" s="477"/>
      <c r="B26" s="93" t="s">
        <v>121</v>
      </c>
      <c r="C26" s="179">
        <f>H30</f>
        <v>48528.1</v>
      </c>
      <c r="D26" s="120"/>
      <c r="E26" s="464"/>
      <c r="F26" s="96"/>
      <c r="G26" s="80" t="s">
        <v>102</v>
      </c>
      <c r="H26" s="180">
        <f>+⑤消耗品費!C29</f>
        <v>13200.1</v>
      </c>
      <c r="I26" s="97" t="s">
        <v>114</v>
      </c>
      <c r="J26" s="98" t="s">
        <v>122</v>
      </c>
    </row>
    <row r="27" spans="1:10" ht="19.899999999999999" customHeight="1">
      <c r="A27" s="477"/>
      <c r="B27" s="93"/>
      <c r="C27" s="94"/>
      <c r="D27" s="120"/>
      <c r="E27" s="464"/>
      <c r="F27" s="96"/>
      <c r="G27" s="80" t="s">
        <v>159</v>
      </c>
      <c r="H27" s="141">
        <f>+⑤消耗品費!D29</f>
        <v>3072.08</v>
      </c>
      <c r="I27" s="97"/>
      <c r="J27" s="98"/>
    </row>
    <row r="28" spans="1:10" ht="19.899999999999999" customHeight="1">
      <c r="A28" s="477"/>
      <c r="B28" s="93"/>
      <c r="C28" s="94"/>
      <c r="D28" s="120"/>
      <c r="E28" s="464"/>
      <c r="F28" s="96"/>
      <c r="G28" s="80" t="s">
        <v>140</v>
      </c>
      <c r="H28" s="180">
        <f>+ROUNDDOWN(H27/1.08*1.1,0)</f>
        <v>3128</v>
      </c>
      <c r="I28" s="97"/>
      <c r="J28" s="98"/>
    </row>
    <row r="29" spans="1:10" ht="19.899999999999999" customHeight="1">
      <c r="A29" s="477"/>
      <c r="B29" s="93"/>
      <c r="C29" s="94"/>
      <c r="D29" s="120"/>
      <c r="E29" s="464"/>
      <c r="F29" s="96"/>
      <c r="G29" s="128" t="s">
        <v>136</v>
      </c>
      <c r="H29" s="181">
        <f>+⑤消耗品費!E29</f>
        <v>32200</v>
      </c>
      <c r="I29" s="97"/>
      <c r="J29" s="98"/>
    </row>
    <row r="30" spans="1:10" ht="19.899999999999999" customHeight="1">
      <c r="A30" s="477"/>
      <c r="B30" s="93"/>
      <c r="C30" s="94"/>
      <c r="D30" s="120"/>
      <c r="E30" s="464"/>
      <c r="F30" s="96"/>
      <c r="G30" s="112" t="s">
        <v>28</v>
      </c>
      <c r="H30" s="182">
        <f>SUM(H26:H29)-H27</f>
        <v>48528.1</v>
      </c>
      <c r="I30" s="97"/>
      <c r="J30" s="98"/>
    </row>
    <row r="31" spans="1:10" ht="19.899999999999999" customHeight="1">
      <c r="A31" s="477"/>
      <c r="B31" s="93"/>
      <c r="C31" s="121"/>
      <c r="D31" s="123"/>
      <c r="E31" s="465"/>
      <c r="F31" s="96"/>
      <c r="G31" s="142"/>
      <c r="H31" s="145"/>
      <c r="I31" s="133"/>
      <c r="J31" s="102"/>
    </row>
    <row r="32" spans="1:10" ht="19.899999999999999" customHeight="1">
      <c r="A32" s="110"/>
      <c r="B32" s="98" t="s">
        <v>123</v>
      </c>
      <c r="C32" s="179">
        <f>+H34</f>
        <v>1032800</v>
      </c>
      <c r="D32" s="122"/>
      <c r="E32" s="466"/>
      <c r="F32" s="96"/>
      <c r="G32" s="80" t="s">
        <v>102</v>
      </c>
      <c r="H32" s="180">
        <f>+⑥賃金!E26</f>
        <v>12800</v>
      </c>
      <c r="I32" s="97" t="s">
        <v>114</v>
      </c>
      <c r="J32" s="98" t="s">
        <v>124</v>
      </c>
    </row>
    <row r="33" spans="1:13" ht="19.899999999999999" customHeight="1">
      <c r="A33" s="110"/>
      <c r="B33" s="98"/>
      <c r="C33" s="94"/>
      <c r="D33" s="122"/>
      <c r="E33" s="466"/>
      <c r="F33" s="96"/>
      <c r="G33" s="128" t="s">
        <v>136</v>
      </c>
      <c r="H33" s="181">
        <f>+⑥賃金!F26</f>
        <v>1020000</v>
      </c>
      <c r="I33" s="97"/>
      <c r="J33" s="98"/>
    </row>
    <row r="34" spans="1:13" ht="19.899999999999999" customHeight="1">
      <c r="A34" s="110"/>
      <c r="B34" s="98"/>
      <c r="C34" s="94"/>
      <c r="D34" s="122"/>
      <c r="E34" s="466"/>
      <c r="F34" s="96"/>
      <c r="G34" s="112" t="s">
        <v>28</v>
      </c>
      <c r="H34" s="182">
        <f>SUM(H32:H33)</f>
        <v>1032800</v>
      </c>
      <c r="I34" s="97"/>
      <c r="J34" s="98"/>
    </row>
    <row r="35" spans="1:13" ht="19.899999999999999" customHeight="1">
      <c r="A35" s="114"/>
      <c r="B35" s="111"/>
      <c r="C35" s="94"/>
      <c r="D35" s="123"/>
      <c r="E35" s="465"/>
      <c r="F35" s="146"/>
      <c r="G35" s="142"/>
      <c r="H35" s="141"/>
      <c r="I35" s="110"/>
      <c r="J35" s="109"/>
    </row>
    <row r="36" spans="1:13" ht="19.899999999999999" customHeight="1">
      <c r="A36" s="114"/>
      <c r="B36" s="98" t="s">
        <v>125</v>
      </c>
      <c r="C36" s="179">
        <f>H38</f>
        <v>12000</v>
      </c>
      <c r="D36" s="120"/>
      <c r="E36" s="464"/>
      <c r="F36" s="96"/>
      <c r="G36" s="80" t="s">
        <v>102</v>
      </c>
      <c r="H36" s="180">
        <f>+⑦借料損料!C27</f>
        <v>12000</v>
      </c>
      <c r="I36" s="97" t="s">
        <v>114</v>
      </c>
      <c r="J36" s="98" t="s">
        <v>126</v>
      </c>
    </row>
    <row r="37" spans="1:13" ht="19.899999999999999" customHeight="1">
      <c r="A37" s="114"/>
      <c r="B37" s="98"/>
      <c r="C37" s="94"/>
      <c r="D37" s="120"/>
      <c r="E37" s="464"/>
      <c r="F37" s="96"/>
      <c r="G37" s="128" t="s">
        <v>136</v>
      </c>
      <c r="H37" s="181">
        <f>+⑦借料損料!D27</f>
        <v>0</v>
      </c>
      <c r="I37" s="97"/>
      <c r="J37" s="98"/>
    </row>
    <row r="38" spans="1:13" ht="19.899999999999999" customHeight="1">
      <c r="A38" s="114"/>
      <c r="B38" s="98"/>
      <c r="C38" s="94"/>
      <c r="D38" s="120"/>
      <c r="E38" s="464"/>
      <c r="F38" s="96"/>
      <c r="G38" s="112" t="s">
        <v>28</v>
      </c>
      <c r="H38" s="182">
        <f>SUM(H36:H37)</f>
        <v>12000</v>
      </c>
      <c r="I38" s="97"/>
      <c r="J38" s="98"/>
    </row>
    <row r="39" spans="1:13" ht="19.899999999999999" customHeight="1">
      <c r="A39" s="110"/>
      <c r="B39" s="111"/>
      <c r="C39" s="94"/>
      <c r="D39" s="87"/>
      <c r="E39" s="458"/>
      <c r="F39" s="88"/>
      <c r="G39" s="142"/>
      <c r="H39" s="144"/>
      <c r="I39" s="132"/>
      <c r="J39" s="109"/>
      <c r="K39" s="124"/>
    </row>
    <row r="40" spans="1:13" ht="19.899999999999999" customHeight="1">
      <c r="A40" s="114"/>
      <c r="B40" s="109" t="s">
        <v>130</v>
      </c>
      <c r="C40" s="179">
        <f>H42</f>
        <v>132000</v>
      </c>
      <c r="D40" s="120"/>
      <c r="E40" s="464"/>
      <c r="F40" s="96"/>
      <c r="G40" s="80" t="s">
        <v>102</v>
      </c>
      <c r="H40" s="180">
        <f>+⑧雑役務費!E28</f>
        <v>132000</v>
      </c>
      <c r="I40" s="97" t="s">
        <v>114</v>
      </c>
      <c r="J40" s="98" t="s">
        <v>127</v>
      </c>
    </row>
    <row r="41" spans="1:13" ht="19.899999999999999" customHeight="1">
      <c r="A41" s="114"/>
      <c r="B41" s="109"/>
      <c r="C41" s="94"/>
      <c r="D41" s="120"/>
      <c r="E41" s="464"/>
      <c r="F41" s="96"/>
      <c r="G41" s="128" t="s">
        <v>136</v>
      </c>
      <c r="H41" s="181">
        <f>+⑧雑役務費!F28</f>
        <v>0</v>
      </c>
      <c r="I41" s="97"/>
      <c r="J41" s="98"/>
    </row>
    <row r="42" spans="1:13" ht="19.899999999999999" customHeight="1">
      <c r="A42" s="114"/>
      <c r="B42" s="109"/>
      <c r="C42" s="94"/>
      <c r="D42" s="120"/>
      <c r="E42" s="464"/>
      <c r="F42" s="96"/>
      <c r="G42" s="112" t="s">
        <v>28</v>
      </c>
      <c r="H42" s="182">
        <f>SUM(H40:H41)</f>
        <v>132000</v>
      </c>
      <c r="I42" s="97"/>
      <c r="J42" s="98"/>
      <c r="M42" s="83"/>
    </row>
    <row r="43" spans="1:13" ht="19.899999999999999" customHeight="1">
      <c r="A43" s="110"/>
      <c r="B43" s="111"/>
      <c r="C43" s="94"/>
      <c r="D43" s="87"/>
      <c r="E43" s="458"/>
      <c r="F43" s="96"/>
      <c r="H43" s="144"/>
      <c r="I43" s="132"/>
      <c r="J43" s="109"/>
    </row>
    <row r="44" spans="1:13" ht="19.899999999999999" customHeight="1">
      <c r="A44" s="114"/>
      <c r="B44" s="109" t="s">
        <v>109</v>
      </c>
      <c r="C44" s="179">
        <f>H46</f>
        <v>63800</v>
      </c>
      <c r="D44" s="120"/>
      <c r="E44" s="464"/>
      <c r="F44" s="96"/>
      <c r="G44" s="80" t="s">
        <v>102</v>
      </c>
      <c r="H44" s="180">
        <f>⑨印刷製本費!C28</f>
        <v>63800</v>
      </c>
      <c r="I44" s="97" t="s">
        <v>114</v>
      </c>
      <c r="J44" s="98" t="s">
        <v>128</v>
      </c>
    </row>
    <row r="45" spans="1:13" ht="19.899999999999999" customHeight="1">
      <c r="A45" s="114"/>
      <c r="B45" s="109"/>
      <c r="C45" s="94"/>
      <c r="D45" s="120"/>
      <c r="E45" s="464"/>
      <c r="F45" s="96"/>
      <c r="G45" s="128" t="s">
        <v>136</v>
      </c>
      <c r="H45" s="181">
        <f>⑨印刷製本費!D28</f>
        <v>0</v>
      </c>
      <c r="I45" s="97"/>
      <c r="J45" s="98"/>
    </row>
    <row r="46" spans="1:13" ht="19.899999999999999" customHeight="1">
      <c r="A46" s="114"/>
      <c r="B46" s="109"/>
      <c r="C46" s="94"/>
      <c r="D46" s="120"/>
      <c r="E46" s="464"/>
      <c r="F46" s="96"/>
      <c r="G46" s="112" t="s">
        <v>28</v>
      </c>
      <c r="H46" s="182">
        <f>SUM(H44:H45)</f>
        <v>63800</v>
      </c>
      <c r="I46" s="97"/>
      <c r="J46" s="98"/>
    </row>
    <row r="47" spans="1:13" ht="19.899999999999999" customHeight="1">
      <c r="A47" s="114"/>
      <c r="B47" s="109"/>
      <c r="C47" s="94"/>
      <c r="D47" s="87"/>
      <c r="E47" s="458"/>
      <c r="F47" s="88"/>
      <c r="G47" s="80"/>
      <c r="H47" s="144"/>
      <c r="I47" s="132"/>
      <c r="J47" s="109"/>
      <c r="K47" s="78"/>
    </row>
    <row r="48" spans="1:13" ht="19.899999999999999" customHeight="1">
      <c r="A48" s="114"/>
      <c r="B48" s="109" t="s">
        <v>163</v>
      </c>
      <c r="C48" s="179">
        <f>H52</f>
        <v>122287.1</v>
      </c>
      <c r="D48" s="120"/>
      <c r="E48" s="464"/>
      <c r="F48" s="96"/>
      <c r="G48" s="80" t="s">
        <v>102</v>
      </c>
      <c r="H48" s="180">
        <f>+⑩その他!C29</f>
        <v>120632.1</v>
      </c>
      <c r="I48" s="97" t="s">
        <v>114</v>
      </c>
      <c r="J48" s="98" t="s">
        <v>129</v>
      </c>
    </row>
    <row r="49" spans="1:11" ht="19.899999999999999" customHeight="1">
      <c r="A49" s="114"/>
      <c r="B49" s="109"/>
      <c r="C49" s="94"/>
      <c r="D49" s="120"/>
      <c r="E49" s="464"/>
      <c r="F49" s="96"/>
      <c r="G49" s="80" t="s">
        <v>159</v>
      </c>
      <c r="H49" s="141">
        <f>+⑩その他!D29</f>
        <v>1625.08</v>
      </c>
      <c r="I49" s="97"/>
      <c r="J49" s="98"/>
    </row>
    <row r="50" spans="1:11" ht="19.899999999999999" customHeight="1">
      <c r="A50" s="477"/>
      <c r="B50" s="93"/>
      <c r="C50" s="94"/>
      <c r="D50" s="120"/>
      <c r="E50" s="464"/>
      <c r="F50" s="96"/>
      <c r="G50" s="80" t="s">
        <v>140</v>
      </c>
      <c r="H50" s="180">
        <f>+ROUNDDOWN(H49/1.08*1.1,0)</f>
        <v>1655</v>
      </c>
      <c r="I50" s="97"/>
      <c r="J50" s="98"/>
    </row>
    <row r="51" spans="1:11" ht="19.899999999999999" customHeight="1">
      <c r="A51" s="114"/>
      <c r="B51" s="109"/>
      <c r="C51" s="94"/>
      <c r="D51" s="120"/>
      <c r="E51" s="464"/>
      <c r="F51" s="96"/>
      <c r="G51" s="128" t="s">
        <v>136</v>
      </c>
      <c r="H51" s="181">
        <f>+⑩その他!E29</f>
        <v>0</v>
      </c>
      <c r="I51" s="97"/>
      <c r="J51" s="98"/>
    </row>
    <row r="52" spans="1:11" ht="19.899999999999999" customHeight="1">
      <c r="A52" s="110"/>
      <c r="B52" s="111"/>
      <c r="C52" s="94"/>
      <c r="D52" s="87"/>
      <c r="E52" s="458"/>
      <c r="F52" s="88"/>
      <c r="G52" s="112" t="s">
        <v>28</v>
      </c>
      <c r="H52" s="182">
        <f>SUM(H48:H51)-H49</f>
        <v>122287.1</v>
      </c>
      <c r="I52" s="132"/>
      <c r="J52" s="109"/>
    </row>
    <row r="53" spans="1:11" ht="19.899999999999999" customHeight="1">
      <c r="A53" s="114"/>
      <c r="B53" s="109"/>
      <c r="C53" s="94"/>
      <c r="D53" s="87"/>
      <c r="E53" s="458"/>
      <c r="F53" s="88"/>
      <c r="H53" s="144"/>
      <c r="I53" s="132"/>
      <c r="J53" s="109"/>
      <c r="K53" s="78"/>
    </row>
    <row r="54" spans="1:11" ht="19" customHeight="1">
      <c r="A54" s="114"/>
      <c r="B54" s="111" t="s">
        <v>139</v>
      </c>
      <c r="C54" s="94">
        <f>+H54</f>
        <v>578839</v>
      </c>
      <c r="D54" s="88"/>
      <c r="E54" s="88"/>
      <c r="F54" s="171" t="s">
        <v>136</v>
      </c>
      <c r="G54" s="172">
        <f>SUMIF(G5:G53,F54,H5:H53)</f>
        <v>5788392</v>
      </c>
      <c r="H54" s="316">
        <f>+ROUNDDOWN(G54*0.1,0)</f>
        <v>578839</v>
      </c>
      <c r="I54" s="132"/>
      <c r="J54" s="109"/>
    </row>
    <row r="55" spans="1:11" ht="19.899999999999999" customHeight="1">
      <c r="A55" s="114"/>
      <c r="B55" s="111"/>
      <c r="C55" s="94"/>
      <c r="D55" s="120"/>
      <c r="E55" s="464"/>
      <c r="F55" s="146"/>
      <c r="G55" s="142"/>
      <c r="H55" s="141"/>
      <c r="I55" s="132"/>
      <c r="J55" s="109"/>
    </row>
    <row r="56" spans="1:11" ht="19.899999999999999" customHeight="1">
      <c r="A56" s="114"/>
      <c r="B56" s="111"/>
      <c r="C56" s="94"/>
      <c r="D56" s="120"/>
      <c r="E56" s="464"/>
      <c r="F56" s="146"/>
      <c r="G56" s="142"/>
      <c r="H56" s="141"/>
      <c r="I56" s="132"/>
      <c r="J56" s="109"/>
    </row>
    <row r="57" spans="1:11" ht="19.899999999999999" customHeight="1">
      <c r="A57" s="110"/>
      <c r="B57" s="161" t="s">
        <v>132</v>
      </c>
      <c r="C57" s="185">
        <f>+H59</f>
        <v>1550000</v>
      </c>
      <c r="D57" s="167"/>
      <c r="E57" s="168"/>
      <c r="F57" s="168"/>
      <c r="G57" s="162" t="s">
        <v>102</v>
      </c>
      <c r="H57" s="183">
        <f>+⑪外注費!C28</f>
        <v>330000</v>
      </c>
      <c r="I57" s="163" t="s">
        <v>114</v>
      </c>
      <c r="J57" s="164" t="s">
        <v>131</v>
      </c>
    </row>
    <row r="58" spans="1:11" ht="19.899999999999999" customHeight="1">
      <c r="A58" s="110"/>
      <c r="B58" s="169"/>
      <c r="C58" s="94"/>
      <c r="D58" s="87"/>
      <c r="E58" s="458"/>
      <c r="F58" s="88"/>
      <c r="G58" s="128" t="s">
        <v>136</v>
      </c>
      <c r="H58" s="184">
        <f>+⑪外注費!D28</f>
        <v>1220000</v>
      </c>
      <c r="I58" s="97"/>
      <c r="J58" s="98"/>
    </row>
    <row r="59" spans="1:11" ht="19.899999999999999" customHeight="1">
      <c r="A59" s="110"/>
      <c r="B59" s="169"/>
      <c r="C59" s="94"/>
      <c r="D59" s="87"/>
      <c r="E59" s="458"/>
      <c r="F59" s="88"/>
      <c r="G59" s="112" t="s">
        <v>28</v>
      </c>
      <c r="H59" s="182">
        <f>SUM(H57:H58)</f>
        <v>1550000</v>
      </c>
      <c r="I59" s="97"/>
      <c r="J59" s="98"/>
    </row>
    <row r="60" spans="1:11" ht="19.899999999999999" customHeight="1">
      <c r="A60" s="114"/>
      <c r="B60" s="110"/>
      <c r="C60" s="94"/>
      <c r="I60" s="110"/>
      <c r="J60" s="109"/>
    </row>
    <row r="61" spans="1:11" ht="19.899999999999999" customHeight="1">
      <c r="A61" s="110"/>
      <c r="B61" s="169" t="s">
        <v>133</v>
      </c>
      <c r="C61" s="179">
        <f>+H66</f>
        <v>5500000</v>
      </c>
      <c r="D61" s="147"/>
      <c r="E61" s="147"/>
      <c r="F61" s="147"/>
      <c r="G61" s="80" t="s">
        <v>102</v>
      </c>
      <c r="H61" s="180">
        <f>+⑫再委託費!C28</f>
        <v>2750000</v>
      </c>
      <c r="I61" s="97" t="s">
        <v>114</v>
      </c>
      <c r="J61" s="98" t="s">
        <v>281</v>
      </c>
    </row>
    <row r="62" spans="1:11" ht="19.899999999999999" hidden="1" customHeight="1">
      <c r="A62" s="110"/>
      <c r="B62" s="165"/>
      <c r="C62" s="94" t="e">
        <f>#REF!</f>
        <v>#REF!</v>
      </c>
      <c r="D62" s="147"/>
      <c r="E62" s="147"/>
      <c r="F62" s="147"/>
      <c r="G62" s="128" t="s">
        <v>136</v>
      </c>
      <c r="H62" s="170">
        <f>+⑥賃金!F64</f>
        <v>0</v>
      </c>
      <c r="I62" s="110"/>
      <c r="J62" s="109"/>
    </row>
    <row r="63" spans="1:11" ht="19.899999999999999" hidden="1" customHeight="1">
      <c r="A63" s="110"/>
      <c r="B63" s="165"/>
      <c r="C63" s="94"/>
      <c r="D63" s="147"/>
      <c r="E63" s="147"/>
      <c r="F63" s="147"/>
      <c r="G63" s="112" t="s">
        <v>28</v>
      </c>
      <c r="H63" s="129">
        <f t="shared" ref="H63" si="0">SUM(H61:H62)</f>
        <v>2750000</v>
      </c>
      <c r="I63" s="110"/>
      <c r="J63" s="109"/>
    </row>
    <row r="64" spans="1:11" ht="19.899999999999999" hidden="1" customHeight="1">
      <c r="A64" s="110"/>
      <c r="B64" s="165"/>
      <c r="C64" s="94"/>
      <c r="D64" s="147"/>
      <c r="E64" s="147"/>
      <c r="F64" s="147"/>
      <c r="G64" s="80" t="s">
        <v>102</v>
      </c>
      <c r="H64" s="141">
        <f>+⑥賃金!E67</f>
        <v>0</v>
      </c>
      <c r="I64" s="110"/>
      <c r="J64" s="109"/>
    </row>
    <row r="65" spans="1:10" ht="19.899999999999999" customHeight="1">
      <c r="A65" s="110"/>
      <c r="B65" s="165"/>
      <c r="C65" s="94"/>
      <c r="D65" s="147"/>
      <c r="E65" s="147"/>
      <c r="F65" s="147"/>
      <c r="G65" s="128" t="s">
        <v>136</v>
      </c>
      <c r="H65" s="184">
        <f>+⑫再委託費!D28</f>
        <v>0</v>
      </c>
      <c r="I65" s="110"/>
      <c r="J65" s="109"/>
    </row>
    <row r="66" spans="1:10" ht="19.899999999999999" customHeight="1">
      <c r="A66" s="110"/>
      <c r="B66" s="165"/>
      <c r="C66" s="94"/>
      <c r="D66" s="87"/>
      <c r="E66" s="458"/>
      <c r="F66" s="88"/>
      <c r="G66" s="112" t="s">
        <v>28</v>
      </c>
      <c r="H66" s="182">
        <f>SUM(H61:H65)</f>
        <v>5500000</v>
      </c>
      <c r="I66" s="110"/>
      <c r="J66" s="109"/>
    </row>
    <row r="67" spans="1:10" ht="19.899999999999999" customHeight="1">
      <c r="A67" s="110"/>
      <c r="B67" s="114"/>
      <c r="C67" s="94"/>
      <c r="D67" s="88"/>
      <c r="E67" s="88"/>
      <c r="F67" s="88"/>
      <c r="G67" s="142"/>
      <c r="H67" s="144"/>
      <c r="I67" s="132"/>
      <c r="J67" s="109"/>
    </row>
    <row r="68" spans="1:10" ht="19.899999999999999" customHeight="1">
      <c r="A68" s="110"/>
      <c r="B68" s="114" t="s">
        <v>138</v>
      </c>
      <c r="C68" s="94">
        <f>+H68</f>
        <v>122000</v>
      </c>
      <c r="D68" s="88"/>
      <c r="E68" s="88"/>
      <c r="F68" s="171" t="s">
        <v>136</v>
      </c>
      <c r="G68" s="172">
        <f>SUMIF(G57:G66,F68,H57:H66)</f>
        <v>1220000</v>
      </c>
      <c r="H68" s="316">
        <f>+ROUNDDOWN(G68*0.1,0)</f>
        <v>122000</v>
      </c>
      <c r="I68" s="132"/>
      <c r="J68" s="109"/>
    </row>
    <row r="69" spans="1:10" ht="19.899999999999999" customHeight="1">
      <c r="A69" s="480"/>
      <c r="B69" s="166"/>
      <c r="C69" s="148"/>
      <c r="D69" s="149"/>
      <c r="E69" s="149"/>
      <c r="F69" s="149"/>
      <c r="G69" s="150"/>
      <c r="H69" s="151"/>
      <c r="I69" s="152"/>
      <c r="J69" s="153"/>
    </row>
    <row r="70" spans="1:10" ht="45" customHeight="1">
      <c r="A70" s="481" t="s">
        <v>134</v>
      </c>
      <c r="B70" s="154"/>
      <c r="C70" s="148">
        <f>SUBTOTAL(109,C10:C69)</f>
        <v>10048904.199999999</v>
      </c>
      <c r="D70" s="155"/>
      <c r="E70" s="155"/>
      <c r="F70" s="338"/>
      <c r="G70" s="338"/>
      <c r="H70" s="157"/>
      <c r="I70" s="158"/>
      <c r="J70" s="159"/>
    </row>
    <row r="71" spans="1:10" ht="45" customHeight="1">
      <c r="A71" s="481" t="s">
        <v>110</v>
      </c>
      <c r="B71" s="154"/>
      <c r="C71" s="319">
        <v>1055552</v>
      </c>
      <c r="D71" s="173" t="s">
        <v>162</v>
      </c>
      <c r="E71" s="173"/>
      <c r="F71" s="156"/>
      <c r="G71" s="156"/>
      <c r="H71" s="174">
        <f>+ROUNDDOWN((C9+C70-C57-C61-C68)*0.15,0)</f>
        <v>1103252</v>
      </c>
      <c r="I71" s="158"/>
      <c r="J71" s="159"/>
    </row>
    <row r="72" spans="1:10" ht="38.5" customHeight="1">
      <c r="A72" s="482" t="s">
        <v>135</v>
      </c>
      <c r="B72" s="483"/>
      <c r="C72" s="175">
        <f>+C71+C70+C9</f>
        <v>15582568.199999999</v>
      </c>
      <c r="D72" s="128"/>
      <c r="E72" s="128"/>
      <c r="F72" s="160"/>
      <c r="G72" s="186"/>
      <c r="H72" s="186"/>
      <c r="I72" s="158"/>
      <c r="J72" s="159"/>
    </row>
    <row r="73" spans="1:10" ht="30.75" customHeight="1">
      <c r="B73" s="130"/>
      <c r="C73" s="125"/>
      <c r="D73" s="332"/>
      <c r="E73" s="332"/>
      <c r="F73" s="332"/>
      <c r="G73" s="136"/>
      <c r="H73" s="333"/>
    </row>
    <row r="74" spans="1:10" ht="29.5" customHeight="1">
      <c r="A74" s="77" t="s">
        <v>303</v>
      </c>
      <c r="B74" s="130"/>
      <c r="C74" s="125"/>
      <c r="D74" s="454"/>
      <c r="F74" s="454"/>
      <c r="G74" s="455"/>
      <c r="H74" s="456"/>
      <c r="J74" s="472" t="s">
        <v>304</v>
      </c>
    </row>
    <row r="75" spans="1:10" ht="21" customHeight="1">
      <c r="A75" s="467" t="s">
        <v>294</v>
      </c>
      <c r="B75" s="467"/>
      <c r="C75" s="468" t="s">
        <v>295</v>
      </c>
      <c r="D75" s="467" t="s">
        <v>296</v>
      </c>
      <c r="E75" s="469" t="s">
        <v>297</v>
      </c>
      <c r="F75" s="469"/>
      <c r="G75" s="467" t="s">
        <v>298</v>
      </c>
      <c r="H75" s="467"/>
      <c r="I75" s="470" t="s">
        <v>299</v>
      </c>
      <c r="J75" s="470"/>
    </row>
    <row r="76" spans="1:10" ht="21" customHeight="1">
      <c r="A76" s="467"/>
      <c r="B76" s="467"/>
      <c r="C76" s="468"/>
      <c r="D76" s="467"/>
      <c r="E76" s="84" t="s">
        <v>300</v>
      </c>
      <c r="F76" s="84" t="s">
        <v>301</v>
      </c>
      <c r="G76" s="467"/>
      <c r="H76" s="467"/>
      <c r="I76" s="470"/>
      <c r="J76" s="470"/>
    </row>
    <row r="77" spans="1:10" ht="49" customHeight="1">
      <c r="A77" s="467"/>
      <c r="B77" s="467"/>
      <c r="C77" s="84"/>
      <c r="D77" s="471"/>
      <c r="E77" s="471"/>
      <c r="F77" s="84"/>
      <c r="G77" s="468"/>
      <c r="H77" s="468"/>
      <c r="I77" s="470"/>
      <c r="J77" s="470"/>
    </row>
    <row r="78" spans="1:10" ht="30" customHeight="1">
      <c r="A78" s="77" t="s">
        <v>302</v>
      </c>
      <c r="B78" s="130"/>
      <c r="C78" s="125"/>
      <c r="D78" s="454"/>
      <c r="E78" s="454"/>
      <c r="F78" s="454"/>
      <c r="G78" s="455"/>
      <c r="H78" s="456"/>
    </row>
    <row r="79" spans="1:10" ht="24.5" customHeight="1">
      <c r="A79" s="77" t="s">
        <v>289</v>
      </c>
      <c r="C79" s="473"/>
      <c r="D79" s="126"/>
      <c r="E79" s="126"/>
      <c r="F79" s="126"/>
    </row>
    <row r="80" spans="1:10" ht="18.75" customHeight="1">
      <c r="B80" s="77" t="s">
        <v>290</v>
      </c>
      <c r="C80" s="125"/>
      <c r="D80" s="77" t="s">
        <v>291</v>
      </c>
      <c r="F80" s="334">
        <v>0</v>
      </c>
    </row>
    <row r="81" spans="2:6" ht="18.75" customHeight="1">
      <c r="C81" s="125"/>
      <c r="D81" s="77" t="s">
        <v>292</v>
      </c>
      <c r="F81" s="80" t="s">
        <v>293</v>
      </c>
    </row>
    <row r="82" spans="2:6" ht="18.75" customHeight="1">
      <c r="C82" s="125"/>
      <c r="D82" s="127"/>
      <c r="E82" s="127"/>
      <c r="F82" s="127"/>
    </row>
    <row r="83" spans="2:6" ht="18.75" customHeight="1">
      <c r="C83" s="125"/>
    </row>
    <row r="84" spans="2:6" ht="18.75" customHeight="1">
      <c r="B84" s="484"/>
    </row>
  </sheetData>
  <mergeCells count="12">
    <mergeCell ref="A77:B77"/>
    <mergeCell ref="I77:J77"/>
    <mergeCell ref="D75:D76"/>
    <mergeCell ref="G75:H76"/>
    <mergeCell ref="G77:H77"/>
    <mergeCell ref="C75:C76"/>
    <mergeCell ref="A4:B4"/>
    <mergeCell ref="D4:H4"/>
    <mergeCell ref="I4:J4"/>
    <mergeCell ref="F70:G70"/>
    <mergeCell ref="I75:J76"/>
    <mergeCell ref="A75:B76"/>
  </mergeCells>
  <phoneticPr fontId="8"/>
  <pageMargins left="0.70866141732283472" right="0.70866141732283472" top="0.74803149606299213" bottom="0.74803149606299213" header="0.31496062992125984" footer="0.31496062992125984"/>
  <pageSetup paperSize="9" scale="59" fitToHeight="0" orientation="portrait" cellComments="asDisplayed" r:id="rId1"/>
  <rowBreaks count="1" manualBreakCount="1">
    <brk id="56" max="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C20B0-9E5A-4EDF-9ECD-77681381557B}">
  <dimension ref="A1:F29"/>
  <sheetViews>
    <sheetView topLeftCell="C2" workbookViewId="0">
      <selection activeCell="H8" sqref="H8"/>
    </sheetView>
  </sheetViews>
  <sheetFormatPr defaultRowHeight="13"/>
  <cols>
    <col min="1" max="1" width="6.81640625" style="1" customWidth="1"/>
    <col min="2" max="2" width="34.54296875" style="1" customWidth="1"/>
    <col min="3" max="4" width="14.453125" style="1" customWidth="1"/>
    <col min="5" max="5" width="17.90625" style="1" bestFit="1" customWidth="1"/>
    <col min="6" max="6" width="30.36328125" style="1" customWidth="1"/>
    <col min="7" max="16384" width="8.7265625" style="1"/>
  </cols>
  <sheetData>
    <row r="1" spans="1:6" hidden="1">
      <c r="A1" s="200" t="s">
        <v>157</v>
      </c>
    </row>
    <row r="2" spans="1:6" s="294" customFormat="1" ht="16.5">
      <c r="A2" s="296" t="s">
        <v>242</v>
      </c>
    </row>
    <row r="3" spans="1:6" ht="16.5">
      <c r="A3" s="295" t="s">
        <v>103</v>
      </c>
    </row>
    <row r="4" spans="1:6">
      <c r="A4" s="300"/>
      <c r="B4" s="301"/>
      <c r="C4" s="298" t="s">
        <v>6</v>
      </c>
      <c r="D4" s="298"/>
      <c r="E4" s="298"/>
      <c r="F4" s="302"/>
    </row>
    <row r="5" spans="1:6">
      <c r="A5" s="304" t="s">
        <v>74</v>
      </c>
      <c r="B5" s="305" t="s">
        <v>7</v>
      </c>
      <c r="C5" s="306" t="s">
        <v>4</v>
      </c>
      <c r="D5" s="306"/>
      <c r="E5" s="446" t="s">
        <v>3</v>
      </c>
      <c r="F5" s="307" t="s">
        <v>151</v>
      </c>
    </row>
    <row r="6" spans="1:6">
      <c r="A6" s="308"/>
      <c r="B6" s="305"/>
      <c r="C6" s="309">
        <v>0.1</v>
      </c>
      <c r="D6" s="309">
        <v>0.08</v>
      </c>
      <c r="E6" s="447"/>
      <c r="F6" s="310"/>
    </row>
    <row r="7" spans="1:6">
      <c r="A7" s="198">
        <v>1</v>
      </c>
      <c r="B7" s="204" t="s">
        <v>158</v>
      </c>
      <c r="C7" s="75">
        <v>13200</v>
      </c>
      <c r="D7" s="75"/>
      <c r="E7" s="14"/>
      <c r="F7" s="14" t="s">
        <v>17</v>
      </c>
    </row>
    <row r="8" spans="1:6">
      <c r="A8" s="49">
        <v>2</v>
      </c>
      <c r="B8" s="10" t="s">
        <v>16</v>
      </c>
      <c r="C8" s="76"/>
      <c r="D8" s="76"/>
      <c r="E8" s="11">
        <v>32200</v>
      </c>
      <c r="F8" s="10" t="s">
        <v>15</v>
      </c>
    </row>
    <row r="9" spans="1:6">
      <c r="A9" s="49">
        <v>3</v>
      </c>
      <c r="B9" s="286" t="s">
        <v>249</v>
      </c>
      <c r="C9" s="76"/>
      <c r="D9" s="76">
        <v>3072</v>
      </c>
      <c r="E9" s="10"/>
      <c r="F9" s="286" t="s">
        <v>250</v>
      </c>
    </row>
    <row r="10" spans="1:6">
      <c r="A10" s="10"/>
      <c r="B10" s="10"/>
      <c r="C10" s="10"/>
      <c r="D10" s="10"/>
      <c r="E10" s="10"/>
      <c r="F10" s="10"/>
    </row>
    <row r="11" spans="1:6">
      <c r="A11" s="10"/>
      <c r="B11" s="10"/>
      <c r="C11" s="10"/>
      <c r="D11" s="10"/>
      <c r="E11" s="10"/>
      <c r="F11" s="10"/>
    </row>
    <row r="12" spans="1:6">
      <c r="A12" s="10"/>
      <c r="B12" s="10"/>
      <c r="C12" s="10"/>
      <c r="D12" s="10"/>
      <c r="E12" s="10"/>
      <c r="F12" s="10"/>
    </row>
    <row r="13" spans="1:6">
      <c r="A13" s="10"/>
      <c r="B13" s="10"/>
      <c r="C13" s="10"/>
      <c r="D13" s="10"/>
      <c r="E13" s="10"/>
      <c r="F13" s="10"/>
    </row>
    <row r="14" spans="1:6">
      <c r="A14" s="10"/>
      <c r="B14" s="10"/>
      <c r="C14" s="10"/>
      <c r="D14" s="10"/>
      <c r="E14" s="10"/>
      <c r="F14" s="10"/>
    </row>
    <row r="15" spans="1:6">
      <c r="A15" s="10"/>
      <c r="B15" s="10"/>
      <c r="C15" s="10"/>
      <c r="D15" s="10"/>
      <c r="E15" s="10"/>
      <c r="F15" s="10"/>
    </row>
    <row r="16" spans="1:6">
      <c r="A16" s="10"/>
      <c r="B16" s="10"/>
      <c r="C16" s="10"/>
      <c r="D16" s="10"/>
      <c r="E16" s="10"/>
      <c r="F16" s="10"/>
    </row>
    <row r="17" spans="1:6">
      <c r="A17" s="10"/>
      <c r="B17" s="10"/>
      <c r="C17" s="10"/>
      <c r="D17" s="10"/>
      <c r="E17" s="10"/>
      <c r="F17" s="10"/>
    </row>
    <row r="18" spans="1:6">
      <c r="A18" s="10"/>
      <c r="B18" s="10"/>
      <c r="C18" s="10"/>
      <c r="D18" s="10"/>
      <c r="E18" s="10"/>
      <c r="F18" s="10"/>
    </row>
    <row r="19" spans="1:6">
      <c r="A19" s="10"/>
      <c r="B19" s="10"/>
      <c r="C19" s="10"/>
      <c r="D19" s="10"/>
      <c r="E19" s="10"/>
      <c r="F19" s="10"/>
    </row>
    <row r="20" spans="1:6">
      <c r="A20" s="10"/>
      <c r="B20" s="10"/>
      <c r="C20" s="10"/>
      <c r="D20" s="10"/>
      <c r="E20" s="10"/>
      <c r="F20" s="10"/>
    </row>
    <row r="21" spans="1:6">
      <c r="A21" s="10"/>
      <c r="B21" s="10"/>
      <c r="C21" s="10"/>
      <c r="D21" s="10"/>
      <c r="E21" s="10"/>
      <c r="F21" s="10"/>
    </row>
    <row r="22" spans="1:6">
      <c r="A22" s="10"/>
      <c r="B22" s="10"/>
      <c r="C22" s="10"/>
      <c r="D22" s="10"/>
      <c r="E22" s="10"/>
      <c r="F22" s="10"/>
    </row>
    <row r="23" spans="1:6">
      <c r="A23" s="10"/>
      <c r="B23" s="10"/>
      <c r="C23" s="10"/>
      <c r="D23" s="10"/>
      <c r="E23" s="10"/>
      <c r="F23" s="10"/>
    </row>
    <row r="24" spans="1:6">
      <c r="A24" s="10"/>
      <c r="B24" s="10"/>
      <c r="C24" s="10"/>
      <c r="D24" s="10"/>
      <c r="E24" s="10"/>
      <c r="F24" s="10"/>
    </row>
    <row r="25" spans="1:6">
      <c r="A25" s="10"/>
      <c r="B25" s="10"/>
      <c r="C25" s="10"/>
      <c r="D25" s="10"/>
      <c r="E25" s="10"/>
      <c r="F25" s="10"/>
    </row>
    <row r="26" spans="1:6">
      <c r="A26" s="10"/>
      <c r="B26" s="10"/>
      <c r="C26" s="10"/>
      <c r="D26" s="10"/>
      <c r="E26" s="10"/>
      <c r="F26" s="10"/>
    </row>
    <row r="27" spans="1:6">
      <c r="A27" s="10"/>
      <c r="B27" s="10"/>
      <c r="C27" s="10"/>
      <c r="D27" s="10"/>
      <c r="E27" s="10"/>
      <c r="F27" s="10"/>
    </row>
    <row r="28" spans="1:6">
      <c r="A28" s="287"/>
      <c r="B28" s="287"/>
      <c r="C28" s="287"/>
      <c r="D28" s="287"/>
      <c r="E28" s="287"/>
      <c r="F28" s="287"/>
    </row>
    <row r="29" spans="1:6">
      <c r="A29" s="321"/>
      <c r="B29" s="322"/>
      <c r="C29" s="326">
        <f>SUM(C5:C28)</f>
        <v>13200.1</v>
      </c>
      <c r="D29" s="327">
        <f>SUM(D5:D28)</f>
        <v>3072.08</v>
      </c>
      <c r="E29" s="328">
        <f>SUM(E7:E28)</f>
        <v>32200</v>
      </c>
      <c r="F29" s="3"/>
    </row>
  </sheetData>
  <mergeCells count="1">
    <mergeCell ref="E5:E6"/>
  </mergeCells>
  <phoneticPr fontId="8"/>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29E7-EFFD-4519-9F83-8ECC30AAA58D}">
  <dimension ref="A1:G26"/>
  <sheetViews>
    <sheetView zoomScale="70" zoomScaleNormal="70" workbookViewId="0">
      <selection activeCell="D5" sqref="D5"/>
    </sheetView>
  </sheetViews>
  <sheetFormatPr defaultRowHeight="13"/>
  <cols>
    <col min="1" max="1" width="15.90625" style="1" bestFit="1" customWidth="1"/>
    <col min="2" max="2" width="17.7265625" style="1" hidden="1" customWidth="1"/>
    <col min="3" max="3" width="22.81640625" style="1" hidden="1" customWidth="1"/>
    <col min="4" max="4" width="23.453125" style="1" bestFit="1" customWidth="1"/>
    <col min="5" max="5" width="19.36328125" style="1" bestFit="1" customWidth="1"/>
    <col min="6" max="6" width="18" style="1" bestFit="1" customWidth="1"/>
    <col min="7" max="7" width="30.36328125" style="1" customWidth="1"/>
    <col min="8" max="16384" width="8.7265625" style="1"/>
  </cols>
  <sheetData>
    <row r="1" spans="1:7" s="295" customFormat="1" ht="16.5">
      <c r="A1" s="295" t="s">
        <v>243</v>
      </c>
    </row>
    <row r="2" spans="1:7" s="294" customFormat="1" ht="16.5">
      <c r="A2" s="295" t="s">
        <v>19</v>
      </c>
    </row>
    <row r="3" spans="1:7">
      <c r="A3" s="340" t="s">
        <v>74</v>
      </c>
      <c r="B3" s="339" t="s">
        <v>9</v>
      </c>
      <c r="C3" s="339" t="s">
        <v>8</v>
      </c>
      <c r="D3" s="339" t="s">
        <v>7</v>
      </c>
      <c r="E3" s="298" t="s">
        <v>6</v>
      </c>
      <c r="F3" s="298"/>
      <c r="G3" s="339" t="s">
        <v>5</v>
      </c>
    </row>
    <row r="4" spans="1:7">
      <c r="A4" s="339"/>
      <c r="B4" s="339"/>
      <c r="C4" s="339"/>
      <c r="D4" s="339"/>
      <c r="E4" s="299" t="s">
        <v>4</v>
      </c>
      <c r="F4" s="299" t="s">
        <v>3</v>
      </c>
      <c r="G4" s="339"/>
    </row>
    <row r="5" spans="1:7">
      <c r="A5" s="14">
        <v>1</v>
      </c>
      <c r="B5" s="193"/>
      <c r="C5" s="194"/>
      <c r="D5" s="201" t="s">
        <v>104</v>
      </c>
      <c r="E5" s="15"/>
      <c r="F5" s="15">
        <v>1020000</v>
      </c>
      <c r="G5" s="14" t="s">
        <v>18</v>
      </c>
    </row>
    <row r="6" spans="1:7">
      <c r="A6" s="10">
        <v>2</v>
      </c>
      <c r="B6" s="195"/>
      <c r="C6" s="196"/>
      <c r="D6" s="74" t="s">
        <v>105</v>
      </c>
      <c r="E6" s="11">
        <v>12800</v>
      </c>
      <c r="F6" s="11"/>
      <c r="G6" s="10" t="s">
        <v>18</v>
      </c>
    </row>
    <row r="7" spans="1:7">
      <c r="A7" s="10"/>
      <c r="B7" s="195"/>
      <c r="C7" s="196"/>
      <c r="D7" s="10"/>
      <c r="E7" s="11"/>
      <c r="F7" s="11"/>
      <c r="G7" s="10"/>
    </row>
    <row r="8" spans="1:7">
      <c r="A8" s="10"/>
      <c r="B8" s="195"/>
      <c r="C8" s="196"/>
      <c r="D8" s="10"/>
      <c r="E8" s="11"/>
      <c r="F8" s="11"/>
      <c r="G8" s="10"/>
    </row>
    <row r="9" spans="1:7">
      <c r="A9" s="10"/>
      <c r="B9" s="195"/>
      <c r="C9" s="196"/>
      <c r="D9" s="10"/>
      <c r="E9" s="11"/>
      <c r="F9" s="11"/>
      <c r="G9" s="10"/>
    </row>
    <row r="10" spans="1:7">
      <c r="A10" s="10"/>
      <c r="B10" s="195"/>
      <c r="C10" s="196"/>
      <c r="D10" s="10"/>
      <c r="E10" s="11"/>
      <c r="F10" s="11"/>
      <c r="G10" s="10"/>
    </row>
    <row r="11" spans="1:7">
      <c r="A11" s="10"/>
      <c r="B11" s="195"/>
      <c r="C11" s="196"/>
      <c r="D11" s="10"/>
      <c r="E11" s="11"/>
      <c r="F11" s="11"/>
      <c r="G11" s="10"/>
    </row>
    <row r="12" spans="1:7">
      <c r="A12" s="10"/>
      <c r="B12" s="195"/>
      <c r="C12" s="196"/>
      <c r="D12" s="10"/>
      <c r="E12" s="11"/>
      <c r="F12" s="11"/>
      <c r="G12" s="10"/>
    </row>
    <row r="13" spans="1:7">
      <c r="A13" s="10"/>
      <c r="B13" s="195"/>
      <c r="C13" s="196"/>
      <c r="D13" s="10"/>
      <c r="E13" s="11"/>
      <c r="F13" s="11"/>
      <c r="G13" s="10"/>
    </row>
    <row r="14" spans="1:7">
      <c r="A14" s="10"/>
      <c r="B14" s="195"/>
      <c r="C14" s="196"/>
      <c r="D14" s="10"/>
      <c r="E14" s="11"/>
      <c r="F14" s="11"/>
      <c r="G14" s="10"/>
    </row>
    <row r="15" spans="1:7">
      <c r="A15" s="10"/>
      <c r="B15" s="195"/>
      <c r="C15" s="196"/>
      <c r="D15" s="10"/>
      <c r="E15" s="11"/>
      <c r="F15" s="11"/>
      <c r="G15" s="10"/>
    </row>
    <row r="16" spans="1:7">
      <c r="A16" s="10"/>
      <c r="B16" s="195"/>
      <c r="C16" s="196"/>
      <c r="D16" s="10"/>
      <c r="E16" s="11"/>
      <c r="F16" s="11"/>
      <c r="G16" s="10"/>
    </row>
    <row r="17" spans="1:7">
      <c r="A17" s="10"/>
      <c r="B17" s="195"/>
      <c r="C17" s="196"/>
      <c r="D17" s="10"/>
      <c r="E17" s="11"/>
      <c r="F17" s="11"/>
      <c r="G17" s="10"/>
    </row>
    <row r="18" spans="1:7">
      <c r="A18" s="10"/>
      <c r="B18" s="195"/>
      <c r="C18" s="196"/>
      <c r="D18" s="10"/>
      <c r="E18" s="11"/>
      <c r="F18" s="11"/>
      <c r="G18" s="10"/>
    </row>
    <row r="19" spans="1:7">
      <c r="A19" s="10"/>
      <c r="B19" s="195"/>
      <c r="C19" s="196"/>
      <c r="D19" s="10"/>
      <c r="E19" s="11"/>
      <c r="F19" s="11"/>
      <c r="G19" s="10"/>
    </row>
    <row r="20" spans="1:7">
      <c r="A20" s="10"/>
      <c r="B20" s="195"/>
      <c r="C20" s="196"/>
      <c r="D20" s="10"/>
      <c r="E20" s="11"/>
      <c r="F20" s="11"/>
      <c r="G20" s="10"/>
    </row>
    <row r="21" spans="1:7">
      <c r="A21" s="10"/>
      <c r="B21" s="195"/>
      <c r="C21" s="196"/>
      <c r="D21" s="10"/>
      <c r="E21" s="11"/>
      <c r="F21" s="11"/>
      <c r="G21" s="10"/>
    </row>
    <row r="22" spans="1:7">
      <c r="A22" s="10"/>
      <c r="B22" s="195"/>
      <c r="C22" s="196"/>
      <c r="D22" s="10"/>
      <c r="E22" s="11"/>
      <c r="F22" s="11"/>
      <c r="G22" s="10"/>
    </row>
    <row r="23" spans="1:7">
      <c r="A23" s="10"/>
      <c r="B23" s="195"/>
      <c r="C23" s="196"/>
      <c r="D23" s="10"/>
      <c r="E23" s="11"/>
      <c r="F23" s="11"/>
      <c r="G23" s="10"/>
    </row>
    <row r="24" spans="1:7">
      <c r="A24" s="10"/>
      <c r="B24" s="195"/>
      <c r="C24" s="196"/>
      <c r="D24" s="10"/>
      <c r="E24" s="11"/>
      <c r="F24" s="11"/>
      <c r="G24" s="10"/>
    </row>
    <row r="25" spans="1:7">
      <c r="A25" s="9"/>
      <c r="B25" s="202"/>
      <c r="C25" s="197"/>
      <c r="D25" s="9"/>
      <c r="E25" s="203"/>
      <c r="F25" s="203"/>
      <c r="G25" s="9"/>
    </row>
    <row r="26" spans="1:7">
      <c r="A26" s="3"/>
      <c r="B26" s="3"/>
      <c r="C26" s="3"/>
      <c r="D26" s="3"/>
      <c r="E26" s="4">
        <f>SUM(E5:E25)</f>
        <v>12800</v>
      </c>
      <c r="F26" s="4">
        <f>SUM(F5:F25)</f>
        <v>1020000</v>
      </c>
      <c r="G26" s="3"/>
    </row>
  </sheetData>
  <mergeCells count="5">
    <mergeCell ref="B3:B4"/>
    <mergeCell ref="C3:C4"/>
    <mergeCell ref="D3:D4"/>
    <mergeCell ref="G3:G4"/>
    <mergeCell ref="A3:A4"/>
  </mergeCells>
  <phoneticPr fontId="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2576-2580-49CE-BD7E-BCFE451EC940}">
  <sheetPr>
    <tabColor rgb="FFFFC000"/>
    <pageSetUpPr fitToPage="1"/>
  </sheetPr>
  <dimension ref="A1:T28"/>
  <sheetViews>
    <sheetView view="pageBreakPreview" topLeftCell="B1" zoomScale="65" zoomScaleNormal="75" zoomScaleSheetLayoutView="65" workbookViewId="0">
      <selection activeCell="J9" sqref="J9"/>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346" t="s">
        <v>235</v>
      </c>
      <c r="C3" s="346"/>
      <c r="D3" s="346"/>
      <c r="E3" s="346"/>
      <c r="F3" s="346"/>
      <c r="G3" s="346"/>
      <c r="H3" s="346"/>
      <c r="I3" s="346"/>
      <c r="J3" s="346"/>
      <c r="K3" s="346"/>
      <c r="L3" s="346"/>
      <c r="M3" s="346"/>
      <c r="N3" s="346"/>
      <c r="O3" s="346"/>
      <c r="P3" s="346"/>
      <c r="Q3" s="347"/>
      <c r="R3" s="347"/>
      <c r="S3" s="347"/>
      <c r="T3" s="347"/>
    </row>
    <row r="4" spans="1:20" ht="19.899999999999999" customHeight="1">
      <c r="B4" s="354" t="s">
        <v>70</v>
      </c>
      <c r="C4" s="354"/>
      <c r="D4" s="40" t="s">
        <v>236</v>
      </c>
      <c r="E4" s="40"/>
      <c r="F4" s="40"/>
      <c r="G4" s="40"/>
      <c r="H4" s="42" t="s">
        <v>68</v>
      </c>
      <c r="I4" s="40" t="s">
        <v>67</v>
      </c>
      <c r="J4" s="41"/>
      <c r="K4" s="41"/>
      <c r="L4" s="40"/>
      <c r="M4" s="40"/>
      <c r="N4" s="39"/>
      <c r="O4" s="16"/>
      <c r="P4" s="16"/>
    </row>
    <row r="5" spans="1:20" ht="19.5" customHeight="1">
      <c r="A5" s="38"/>
      <c r="B5" s="348" t="s">
        <v>66</v>
      </c>
      <c r="C5" s="357" t="s">
        <v>65</v>
      </c>
      <c r="D5" s="363" t="s">
        <v>64</v>
      </c>
      <c r="E5" s="364"/>
      <c r="F5" s="367" t="s">
        <v>63</v>
      </c>
      <c r="G5" s="367" t="s">
        <v>62</v>
      </c>
      <c r="H5" s="358" t="s">
        <v>61</v>
      </c>
      <c r="I5" s="367" t="s">
        <v>60</v>
      </c>
      <c r="J5" s="358" t="s">
        <v>59</v>
      </c>
      <c r="K5" s="358" t="s">
        <v>58</v>
      </c>
      <c r="L5" s="351" t="s">
        <v>57</v>
      </c>
      <c r="M5" s="352"/>
      <c r="N5" s="352"/>
      <c r="O5" s="352"/>
      <c r="P5" s="352"/>
      <c r="Q5" s="352"/>
      <c r="R5" s="352"/>
      <c r="S5" s="353"/>
      <c r="T5" s="348" t="s">
        <v>56</v>
      </c>
    </row>
    <row r="6" spans="1:20" ht="19.5" customHeight="1">
      <c r="A6" s="38"/>
      <c r="B6" s="349"/>
      <c r="C6" s="355"/>
      <c r="D6" s="365"/>
      <c r="E6" s="366"/>
      <c r="F6" s="368"/>
      <c r="G6" s="368"/>
      <c r="H6" s="359"/>
      <c r="I6" s="368"/>
      <c r="J6" s="359"/>
      <c r="K6" s="359"/>
      <c r="L6" s="37" t="s">
        <v>55</v>
      </c>
      <c r="M6" s="37" t="s">
        <v>54</v>
      </c>
      <c r="N6" s="37" t="s">
        <v>53</v>
      </c>
      <c r="O6" s="37" t="s">
        <v>52</v>
      </c>
      <c r="P6" s="37" t="s">
        <v>51</v>
      </c>
      <c r="Q6" s="37" t="s">
        <v>50</v>
      </c>
      <c r="R6" s="37" t="s">
        <v>49</v>
      </c>
      <c r="S6" s="348" t="s">
        <v>28</v>
      </c>
      <c r="T6" s="349"/>
    </row>
    <row r="7" spans="1:20" ht="19.5" customHeight="1">
      <c r="A7" s="38"/>
      <c r="B7" s="349"/>
      <c r="C7" s="355" t="s">
        <v>48</v>
      </c>
      <c r="D7" s="363" t="s">
        <v>47</v>
      </c>
      <c r="E7" s="361">
        <v>15800</v>
      </c>
      <c r="F7" s="370" t="s">
        <v>46</v>
      </c>
      <c r="G7" s="368"/>
      <c r="H7" s="359"/>
      <c r="I7" s="368"/>
      <c r="J7" s="359"/>
      <c r="K7" s="359"/>
      <c r="L7" s="36">
        <v>9.7699999999999995E-2</v>
      </c>
      <c r="M7" s="36">
        <v>1.7899999999999999E-2</v>
      </c>
      <c r="N7" s="36">
        <v>0.183</v>
      </c>
      <c r="O7" s="35">
        <v>3.5999999999999999E-3</v>
      </c>
      <c r="P7" s="35">
        <v>6.0000000000000001E-3</v>
      </c>
      <c r="Q7" s="35">
        <v>2.0000000000000002E-5</v>
      </c>
      <c r="R7" s="35">
        <v>3.7200000000000002E-3</v>
      </c>
      <c r="S7" s="349"/>
      <c r="T7" s="349"/>
    </row>
    <row r="8" spans="1:20" ht="19.5" customHeight="1">
      <c r="A8" s="38"/>
      <c r="B8" s="350"/>
      <c r="C8" s="356"/>
      <c r="D8" s="365"/>
      <c r="E8" s="362"/>
      <c r="F8" s="371"/>
      <c r="G8" s="369"/>
      <c r="H8" s="360"/>
      <c r="I8" s="369"/>
      <c r="J8" s="360"/>
      <c r="K8" s="360"/>
      <c r="L8" s="36"/>
      <c r="M8" s="36"/>
      <c r="N8" s="36"/>
      <c r="O8" s="35"/>
      <c r="P8" s="35"/>
      <c r="Q8" s="35"/>
      <c r="R8" s="35"/>
      <c r="S8" s="350"/>
      <c r="T8" s="350"/>
    </row>
    <row r="9" spans="1:20" ht="20.149999999999999" customHeight="1">
      <c r="A9" s="28"/>
      <c r="B9" s="27" t="s">
        <v>45</v>
      </c>
      <c r="C9" s="29">
        <v>21</v>
      </c>
      <c r="D9" s="344">
        <f t="shared" ref="D9:D20" si="0">$E$7*C9</f>
        <v>331800</v>
      </c>
      <c r="E9" s="345"/>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344">
        <f t="shared" si="0"/>
        <v>331800</v>
      </c>
      <c r="E10" s="345"/>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344">
        <f t="shared" si="0"/>
        <v>316000</v>
      </c>
      <c r="E11" s="345"/>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344">
        <f t="shared" si="0"/>
        <v>347600</v>
      </c>
      <c r="E12" s="345"/>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344">
        <f t="shared" si="0"/>
        <v>331800</v>
      </c>
      <c r="E13" s="345"/>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344">
        <f t="shared" si="0"/>
        <v>300200</v>
      </c>
      <c r="E14" s="345"/>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344">
        <f t="shared" si="0"/>
        <v>347600</v>
      </c>
      <c r="E15" s="345"/>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344">
        <f t="shared" si="0"/>
        <v>316000</v>
      </c>
      <c r="E16" s="345"/>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344">
        <f t="shared" si="0"/>
        <v>316000</v>
      </c>
      <c r="E17" s="345"/>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344">
        <f t="shared" si="0"/>
        <v>300200</v>
      </c>
      <c r="E18" s="345"/>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344">
        <f t="shared" si="0"/>
        <v>284400</v>
      </c>
      <c r="E19" s="345"/>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344">
        <f t="shared" si="0"/>
        <v>316000</v>
      </c>
      <c r="E20" s="345"/>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23"/>
      <c r="I24" s="23"/>
      <c r="J24" s="23"/>
      <c r="K24" s="23"/>
      <c r="L24" s="23"/>
      <c r="M24" s="23"/>
      <c r="N24" s="23"/>
      <c r="O24" s="23"/>
      <c r="P24" s="23"/>
      <c r="Q24" s="68"/>
      <c r="R24" s="342" t="s">
        <v>91</v>
      </c>
      <c r="S24" s="343"/>
      <c r="T24" s="22">
        <f>T23-F23</f>
        <v>4427712</v>
      </c>
    </row>
    <row r="25" spans="1:20" ht="17.5" customHeight="1">
      <c r="B25" s="21"/>
      <c r="C25" s="23"/>
      <c r="D25" s="23"/>
      <c r="E25" s="23"/>
      <c r="F25" s="23"/>
      <c r="G25" s="23"/>
      <c r="H25" s="23"/>
      <c r="I25" s="23"/>
      <c r="J25" s="23"/>
      <c r="K25" s="23"/>
      <c r="L25" s="23"/>
      <c r="M25" s="23"/>
      <c r="N25" s="23"/>
      <c r="O25" s="23"/>
      <c r="P25" s="23"/>
      <c r="Q25" s="69"/>
      <c r="R25" s="342" t="s">
        <v>92</v>
      </c>
      <c r="S25" s="343"/>
      <c r="T25" s="22">
        <f>+F23</f>
        <v>50400</v>
      </c>
    </row>
    <row r="26" spans="1:20" ht="34.5" customHeight="1">
      <c r="B26" s="21"/>
      <c r="C26" s="20"/>
      <c r="D26" s="20"/>
      <c r="E26" s="20"/>
      <c r="F26" s="20"/>
      <c r="G26" s="20"/>
      <c r="H26" s="20"/>
      <c r="I26" s="20"/>
      <c r="J26" s="20"/>
      <c r="K26" s="20"/>
      <c r="L26" s="20"/>
      <c r="M26" s="20"/>
      <c r="N26" s="20"/>
      <c r="O26" s="20"/>
      <c r="P26" s="20"/>
      <c r="Q26" s="20"/>
      <c r="R26" s="20"/>
      <c r="S26" s="20"/>
      <c r="T26" s="20"/>
    </row>
    <row r="27" spans="1:20" ht="120.75" customHeight="1">
      <c r="B27" s="341" t="s">
        <v>29</v>
      </c>
      <c r="C27" s="341"/>
      <c r="D27" s="341"/>
      <c r="E27" s="341"/>
      <c r="F27" s="341"/>
      <c r="G27" s="341"/>
      <c r="H27" s="341"/>
      <c r="I27" s="341"/>
      <c r="J27" s="341"/>
      <c r="K27" s="341"/>
      <c r="L27" s="341"/>
      <c r="M27" s="341"/>
      <c r="N27" s="341"/>
      <c r="O27" s="341"/>
      <c r="P27" s="341"/>
      <c r="Q27" s="341"/>
      <c r="R27" s="341"/>
      <c r="S27" s="341"/>
      <c r="T27" s="341"/>
    </row>
    <row r="28" spans="1:20">
      <c r="C28" s="19"/>
    </row>
  </sheetData>
  <mergeCells count="33">
    <mergeCell ref="R24:S24"/>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5" priority="2" stopIfTrue="1" operator="equal">
      <formula>"ﾌﾟﾙﾀﾞｳﾝで選択"</formula>
    </cfRule>
  </conditionalFormatting>
  <conditionalFormatting sqref="F7">
    <cfRule type="cellIs" dxfId="4"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7A6603C-1C72-4890-9D92-784746501CC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5EDF3-AA32-4820-8BF7-35DA7E252A80}">
  <sheetPr>
    <tabColor rgb="FFFFC000"/>
    <pageSetUpPr fitToPage="1"/>
  </sheetPr>
  <dimension ref="A1:T28"/>
  <sheetViews>
    <sheetView view="pageBreakPreview" zoomScale="65" zoomScaleNormal="75" zoomScaleSheetLayoutView="65" workbookViewId="0">
      <selection activeCell="D5" sqref="D5:E6"/>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346" t="s">
        <v>235</v>
      </c>
      <c r="C3" s="346"/>
      <c r="D3" s="346"/>
      <c r="E3" s="346"/>
      <c r="F3" s="346"/>
      <c r="G3" s="346"/>
      <c r="H3" s="346"/>
      <c r="I3" s="346"/>
      <c r="J3" s="346"/>
      <c r="K3" s="346"/>
      <c r="L3" s="346"/>
      <c r="M3" s="346"/>
      <c r="N3" s="346"/>
      <c r="O3" s="346"/>
      <c r="P3" s="346"/>
      <c r="Q3" s="347"/>
      <c r="R3" s="347"/>
      <c r="S3" s="347"/>
      <c r="T3" s="347"/>
    </row>
    <row r="4" spans="1:20" ht="19.899999999999999" customHeight="1">
      <c r="B4" s="354" t="s">
        <v>70</v>
      </c>
      <c r="C4" s="354"/>
      <c r="D4" s="40" t="s">
        <v>284</v>
      </c>
      <c r="E4" s="40"/>
      <c r="F4" s="40"/>
      <c r="G4" s="40"/>
      <c r="H4" s="42" t="s">
        <v>68</v>
      </c>
      <c r="I4" s="40" t="s">
        <v>67</v>
      </c>
      <c r="J4" s="41"/>
      <c r="K4" s="41"/>
      <c r="L4" s="40"/>
      <c r="M4" s="40"/>
      <c r="N4" s="39"/>
      <c r="O4" s="16"/>
      <c r="P4" s="16"/>
    </row>
    <row r="5" spans="1:20" ht="19.5" customHeight="1">
      <c r="A5" s="38"/>
      <c r="B5" s="348" t="s">
        <v>66</v>
      </c>
      <c r="C5" s="357" t="s">
        <v>65</v>
      </c>
      <c r="D5" s="363" t="s">
        <v>64</v>
      </c>
      <c r="E5" s="364"/>
      <c r="F5" s="367" t="s">
        <v>63</v>
      </c>
      <c r="G5" s="367" t="s">
        <v>62</v>
      </c>
      <c r="H5" s="358" t="s">
        <v>61</v>
      </c>
      <c r="I5" s="367" t="s">
        <v>60</v>
      </c>
      <c r="J5" s="358" t="s">
        <v>59</v>
      </c>
      <c r="K5" s="358" t="s">
        <v>58</v>
      </c>
      <c r="L5" s="351" t="s">
        <v>57</v>
      </c>
      <c r="M5" s="352"/>
      <c r="N5" s="352"/>
      <c r="O5" s="352"/>
      <c r="P5" s="352"/>
      <c r="Q5" s="352"/>
      <c r="R5" s="352"/>
      <c r="S5" s="353"/>
      <c r="T5" s="348" t="s">
        <v>56</v>
      </c>
    </row>
    <row r="6" spans="1:20" ht="19.5" customHeight="1">
      <c r="A6" s="38"/>
      <c r="B6" s="349"/>
      <c r="C6" s="355"/>
      <c r="D6" s="365"/>
      <c r="E6" s="366"/>
      <c r="F6" s="368"/>
      <c r="G6" s="368"/>
      <c r="H6" s="359"/>
      <c r="I6" s="368"/>
      <c r="J6" s="359"/>
      <c r="K6" s="359"/>
      <c r="L6" s="37" t="s">
        <v>55</v>
      </c>
      <c r="M6" s="37" t="s">
        <v>54</v>
      </c>
      <c r="N6" s="37" t="s">
        <v>53</v>
      </c>
      <c r="O6" s="37" t="s">
        <v>52</v>
      </c>
      <c r="P6" s="37" t="s">
        <v>51</v>
      </c>
      <c r="Q6" s="37" t="s">
        <v>50</v>
      </c>
      <c r="R6" s="37" t="s">
        <v>49</v>
      </c>
      <c r="S6" s="348" t="s">
        <v>28</v>
      </c>
      <c r="T6" s="349"/>
    </row>
    <row r="7" spans="1:20" ht="19.5" customHeight="1">
      <c r="A7" s="38"/>
      <c r="B7" s="349"/>
      <c r="C7" s="355" t="s">
        <v>48</v>
      </c>
      <c r="D7" s="363" t="s">
        <v>47</v>
      </c>
      <c r="E7" s="361">
        <v>15800</v>
      </c>
      <c r="F7" s="370" t="s">
        <v>46</v>
      </c>
      <c r="G7" s="368"/>
      <c r="H7" s="359"/>
      <c r="I7" s="368"/>
      <c r="J7" s="359"/>
      <c r="K7" s="359"/>
      <c r="L7" s="36">
        <v>9.7699999999999995E-2</v>
      </c>
      <c r="M7" s="36">
        <v>1.7899999999999999E-2</v>
      </c>
      <c r="N7" s="36">
        <v>0.183</v>
      </c>
      <c r="O7" s="35">
        <v>3.5999999999999999E-3</v>
      </c>
      <c r="P7" s="35">
        <v>6.0000000000000001E-3</v>
      </c>
      <c r="Q7" s="35">
        <v>2.0000000000000002E-5</v>
      </c>
      <c r="R7" s="35">
        <v>3.7200000000000002E-3</v>
      </c>
      <c r="S7" s="349"/>
      <c r="T7" s="349"/>
    </row>
    <row r="8" spans="1:20" ht="19.5" customHeight="1">
      <c r="A8" s="38"/>
      <c r="B8" s="350"/>
      <c r="C8" s="356"/>
      <c r="D8" s="365"/>
      <c r="E8" s="362"/>
      <c r="F8" s="371"/>
      <c r="G8" s="369"/>
      <c r="H8" s="360"/>
      <c r="I8" s="369"/>
      <c r="J8" s="360"/>
      <c r="K8" s="360"/>
      <c r="L8" s="36"/>
      <c r="M8" s="36"/>
      <c r="N8" s="36"/>
      <c r="O8" s="35"/>
      <c r="P8" s="35"/>
      <c r="Q8" s="35"/>
      <c r="R8" s="35"/>
      <c r="S8" s="350"/>
      <c r="T8" s="350"/>
    </row>
    <row r="9" spans="1:20" ht="20.149999999999999" customHeight="1">
      <c r="A9" s="28"/>
      <c r="B9" s="27" t="s">
        <v>45</v>
      </c>
      <c r="C9" s="29">
        <v>21</v>
      </c>
      <c r="D9" s="344">
        <f t="shared" ref="D9:D20" si="0">$E$7*C9</f>
        <v>331800</v>
      </c>
      <c r="E9" s="345"/>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344">
        <f t="shared" si="0"/>
        <v>331800</v>
      </c>
      <c r="E10" s="345"/>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344">
        <f t="shared" si="0"/>
        <v>316000</v>
      </c>
      <c r="E11" s="345"/>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344">
        <f t="shared" si="0"/>
        <v>347600</v>
      </c>
      <c r="E12" s="345"/>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344">
        <f t="shared" si="0"/>
        <v>331800</v>
      </c>
      <c r="E13" s="345"/>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344">
        <f t="shared" si="0"/>
        <v>300200</v>
      </c>
      <c r="E14" s="345"/>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344">
        <f t="shared" si="0"/>
        <v>347600</v>
      </c>
      <c r="E15" s="345"/>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344">
        <f t="shared" si="0"/>
        <v>316000</v>
      </c>
      <c r="E16" s="345"/>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344">
        <f t="shared" si="0"/>
        <v>316000</v>
      </c>
      <c r="E17" s="345"/>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344">
        <f t="shared" si="0"/>
        <v>300200</v>
      </c>
      <c r="E18" s="345"/>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344">
        <f t="shared" si="0"/>
        <v>284400</v>
      </c>
      <c r="E19" s="345"/>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344">
        <f t="shared" si="0"/>
        <v>316000</v>
      </c>
      <c r="E20" s="345"/>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97</v>
      </c>
      <c r="I24" s="23"/>
      <c r="J24" s="23"/>
      <c r="K24" s="23"/>
      <c r="L24" s="23"/>
      <c r="M24" s="23"/>
      <c r="N24" s="23"/>
      <c r="O24" s="23"/>
      <c r="P24" s="23"/>
      <c r="Q24" s="68"/>
      <c r="R24" s="342" t="s">
        <v>91</v>
      </c>
      <c r="S24" s="343"/>
      <c r="T24" s="22">
        <f>T23-F23</f>
        <v>4427712</v>
      </c>
    </row>
    <row r="25" spans="1:20" ht="17.5" customHeight="1">
      <c r="B25" s="21"/>
      <c r="C25" s="23"/>
      <c r="D25" s="23"/>
      <c r="E25" s="70" t="s">
        <v>95</v>
      </c>
      <c r="F25" s="23">
        <f>+T24</f>
        <v>4427712</v>
      </c>
      <c r="G25" s="71" t="s">
        <v>96</v>
      </c>
      <c r="H25" s="23">
        <f>+C23</f>
        <v>243</v>
      </c>
      <c r="I25" s="71" t="s">
        <v>27</v>
      </c>
      <c r="J25" s="73">
        <f>+ROUNDDOWN(F25/H25,0)</f>
        <v>18221</v>
      </c>
      <c r="K25" s="23"/>
      <c r="L25" s="23"/>
      <c r="M25" s="23"/>
      <c r="N25" s="23"/>
      <c r="O25" s="23"/>
      <c r="P25" s="23"/>
      <c r="Q25" s="69"/>
      <c r="R25" s="342" t="s">
        <v>92</v>
      </c>
      <c r="S25" s="343"/>
      <c r="T25" s="22">
        <f>+F23</f>
        <v>50400</v>
      </c>
    </row>
    <row r="26" spans="1:20" ht="19" customHeight="1">
      <c r="B26" s="21"/>
      <c r="C26" s="20"/>
      <c r="D26" s="20"/>
      <c r="E26" s="72" t="s">
        <v>101</v>
      </c>
      <c r="F26" s="20">
        <f>+T25</f>
        <v>50400</v>
      </c>
      <c r="G26" s="71" t="s">
        <v>96</v>
      </c>
      <c r="H26" s="23">
        <f>+C23</f>
        <v>243</v>
      </c>
      <c r="I26" s="71" t="s">
        <v>27</v>
      </c>
      <c r="J26" s="73">
        <f>+ROUNDDOWN(F26/H26,0)</f>
        <v>207</v>
      </c>
      <c r="K26" s="20"/>
      <c r="L26" s="20"/>
      <c r="M26" s="20"/>
      <c r="N26" s="20"/>
      <c r="O26" s="20"/>
      <c r="P26" s="20"/>
      <c r="Q26" s="20"/>
      <c r="R26" s="20"/>
      <c r="S26" s="20"/>
      <c r="T26" s="20"/>
    </row>
    <row r="27" spans="1:20" ht="120.75" customHeight="1">
      <c r="B27" s="341" t="s">
        <v>29</v>
      </c>
      <c r="C27" s="341"/>
      <c r="D27" s="341"/>
      <c r="E27" s="341"/>
      <c r="F27" s="341"/>
      <c r="G27" s="341"/>
      <c r="H27" s="341"/>
      <c r="I27" s="341"/>
      <c r="J27" s="341"/>
      <c r="K27" s="341"/>
      <c r="L27" s="341"/>
      <c r="M27" s="341"/>
      <c r="N27" s="341"/>
      <c r="O27" s="341"/>
      <c r="P27" s="341"/>
      <c r="Q27" s="341"/>
      <c r="R27" s="341"/>
      <c r="S27" s="341"/>
      <c r="T27" s="341"/>
    </row>
    <row r="28" spans="1:20">
      <c r="C28" s="19"/>
    </row>
  </sheetData>
  <mergeCells count="33">
    <mergeCell ref="R24:S24"/>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3" priority="2" stopIfTrue="1" operator="equal">
      <formula>"ﾌﾟﾙﾀﾞｳﾝで選択"</formula>
    </cfRule>
  </conditionalFormatting>
  <conditionalFormatting sqref="F7">
    <cfRule type="cellIs" dxfId="2"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94A7C0C-1D38-4362-A7C7-58F7D541B1D5}">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3D78-8B2F-40FA-9D34-AAA6FE65F473}">
  <sheetPr>
    <tabColor rgb="FFFFC000"/>
    <pageSetUpPr fitToPage="1"/>
  </sheetPr>
  <dimension ref="A1:T28"/>
  <sheetViews>
    <sheetView view="pageBreakPreview" zoomScale="65" zoomScaleNormal="75" zoomScaleSheetLayoutView="65" workbookViewId="0">
      <selection activeCell="M13" sqref="M13:M14"/>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346" t="s">
        <v>235</v>
      </c>
      <c r="C3" s="346"/>
      <c r="D3" s="346"/>
      <c r="E3" s="346"/>
      <c r="F3" s="346"/>
      <c r="G3" s="346"/>
      <c r="H3" s="346"/>
      <c r="I3" s="346"/>
      <c r="J3" s="346"/>
      <c r="K3" s="346"/>
      <c r="L3" s="346"/>
      <c r="M3" s="346"/>
      <c r="N3" s="346"/>
      <c r="O3" s="346"/>
      <c r="P3" s="346"/>
      <c r="Q3" s="347"/>
      <c r="R3" s="347"/>
      <c r="S3" s="347"/>
      <c r="T3" s="347"/>
    </row>
    <row r="4" spans="1:20" ht="19.899999999999999" customHeight="1">
      <c r="B4" s="354" t="s">
        <v>70</v>
      </c>
      <c r="C4" s="354"/>
      <c r="D4" s="40" t="s">
        <v>285</v>
      </c>
      <c r="E4" s="40"/>
      <c r="F4" s="40"/>
      <c r="G4" s="40"/>
      <c r="H4" s="42" t="s">
        <v>68</v>
      </c>
      <c r="I4" s="40" t="s">
        <v>67</v>
      </c>
      <c r="J4" s="41"/>
      <c r="K4" s="41"/>
      <c r="L4" s="40"/>
      <c r="M4" s="40"/>
      <c r="N4" s="39"/>
      <c r="O4" s="16"/>
      <c r="P4" s="16"/>
    </row>
    <row r="5" spans="1:20" ht="19.5" customHeight="1">
      <c r="A5" s="38"/>
      <c r="B5" s="348" t="s">
        <v>66</v>
      </c>
      <c r="C5" s="357" t="s">
        <v>65</v>
      </c>
      <c r="D5" s="363" t="s">
        <v>64</v>
      </c>
      <c r="E5" s="364"/>
      <c r="F5" s="367" t="s">
        <v>63</v>
      </c>
      <c r="G5" s="367" t="s">
        <v>62</v>
      </c>
      <c r="H5" s="358" t="s">
        <v>61</v>
      </c>
      <c r="I5" s="367" t="s">
        <v>60</v>
      </c>
      <c r="J5" s="358" t="s">
        <v>59</v>
      </c>
      <c r="K5" s="358" t="s">
        <v>58</v>
      </c>
      <c r="L5" s="351" t="s">
        <v>57</v>
      </c>
      <c r="M5" s="352"/>
      <c r="N5" s="352"/>
      <c r="O5" s="352"/>
      <c r="P5" s="352"/>
      <c r="Q5" s="352"/>
      <c r="R5" s="352"/>
      <c r="S5" s="353"/>
      <c r="T5" s="348" t="s">
        <v>56</v>
      </c>
    </row>
    <row r="6" spans="1:20" ht="19.5" customHeight="1">
      <c r="A6" s="38"/>
      <c r="B6" s="349"/>
      <c r="C6" s="355"/>
      <c r="D6" s="365"/>
      <c r="E6" s="366"/>
      <c r="F6" s="368"/>
      <c r="G6" s="368"/>
      <c r="H6" s="359"/>
      <c r="I6" s="368"/>
      <c r="J6" s="359"/>
      <c r="K6" s="359"/>
      <c r="L6" s="37" t="s">
        <v>55</v>
      </c>
      <c r="M6" s="37" t="s">
        <v>54</v>
      </c>
      <c r="N6" s="37" t="s">
        <v>53</v>
      </c>
      <c r="O6" s="37" t="s">
        <v>52</v>
      </c>
      <c r="P6" s="37" t="s">
        <v>51</v>
      </c>
      <c r="Q6" s="37" t="s">
        <v>50</v>
      </c>
      <c r="R6" s="37" t="s">
        <v>49</v>
      </c>
      <c r="S6" s="348" t="s">
        <v>28</v>
      </c>
      <c r="T6" s="349"/>
    </row>
    <row r="7" spans="1:20" ht="19.5" customHeight="1">
      <c r="A7" s="38"/>
      <c r="B7" s="349"/>
      <c r="C7" s="355" t="s">
        <v>48</v>
      </c>
      <c r="D7" s="363" t="s">
        <v>47</v>
      </c>
      <c r="E7" s="361">
        <v>15800</v>
      </c>
      <c r="F7" s="370" t="s">
        <v>46</v>
      </c>
      <c r="G7" s="368"/>
      <c r="H7" s="359"/>
      <c r="I7" s="368"/>
      <c r="J7" s="359"/>
      <c r="K7" s="359"/>
      <c r="L7" s="36">
        <v>9.7699999999999995E-2</v>
      </c>
      <c r="M7" s="36">
        <v>1.7899999999999999E-2</v>
      </c>
      <c r="N7" s="36">
        <v>0.183</v>
      </c>
      <c r="O7" s="35">
        <v>3.5999999999999999E-3</v>
      </c>
      <c r="P7" s="35">
        <v>6.0000000000000001E-3</v>
      </c>
      <c r="Q7" s="35">
        <v>2.0000000000000002E-5</v>
      </c>
      <c r="R7" s="35">
        <v>3.7200000000000002E-3</v>
      </c>
      <c r="S7" s="349"/>
      <c r="T7" s="349"/>
    </row>
    <row r="8" spans="1:20" ht="19.5" customHeight="1">
      <c r="A8" s="38"/>
      <c r="B8" s="350"/>
      <c r="C8" s="356"/>
      <c r="D8" s="365"/>
      <c r="E8" s="362"/>
      <c r="F8" s="371"/>
      <c r="G8" s="369"/>
      <c r="H8" s="360"/>
      <c r="I8" s="369"/>
      <c r="J8" s="360"/>
      <c r="K8" s="360"/>
      <c r="L8" s="36"/>
      <c r="M8" s="36"/>
      <c r="N8" s="36"/>
      <c r="O8" s="35"/>
      <c r="P8" s="35"/>
      <c r="Q8" s="35"/>
      <c r="R8" s="35"/>
      <c r="S8" s="350"/>
      <c r="T8" s="350"/>
    </row>
    <row r="9" spans="1:20" ht="20.149999999999999" customHeight="1">
      <c r="A9" s="28"/>
      <c r="B9" s="27" t="s">
        <v>45</v>
      </c>
      <c r="C9" s="29">
        <v>21</v>
      </c>
      <c r="D9" s="344">
        <f t="shared" ref="D9:D20" si="0">$E$7*C9</f>
        <v>331800</v>
      </c>
      <c r="E9" s="345"/>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344">
        <f t="shared" si="0"/>
        <v>331800</v>
      </c>
      <c r="E10" s="345"/>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344">
        <f t="shared" si="0"/>
        <v>316000</v>
      </c>
      <c r="E11" s="345"/>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344">
        <f t="shared" si="0"/>
        <v>347600</v>
      </c>
      <c r="E12" s="345"/>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344">
        <f t="shared" si="0"/>
        <v>331800</v>
      </c>
      <c r="E13" s="345"/>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344">
        <f t="shared" si="0"/>
        <v>300200</v>
      </c>
      <c r="E14" s="345"/>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344">
        <f t="shared" si="0"/>
        <v>347600</v>
      </c>
      <c r="E15" s="345"/>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344">
        <f t="shared" si="0"/>
        <v>316000</v>
      </c>
      <c r="E16" s="345"/>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344">
        <f t="shared" si="0"/>
        <v>316000</v>
      </c>
      <c r="E17" s="345"/>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344">
        <f t="shared" si="0"/>
        <v>300200</v>
      </c>
      <c r="E18" s="345"/>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344">
        <f t="shared" si="0"/>
        <v>284400</v>
      </c>
      <c r="E19" s="345"/>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344">
        <f t="shared" si="0"/>
        <v>316000</v>
      </c>
      <c r="E20" s="345"/>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98</v>
      </c>
      <c r="I24" s="23"/>
      <c r="J24" s="23"/>
      <c r="K24" s="23"/>
      <c r="L24" s="23"/>
      <c r="M24" s="23"/>
      <c r="N24" s="23"/>
      <c r="O24" s="23"/>
      <c r="P24" s="23"/>
      <c r="Q24" s="68"/>
      <c r="R24" s="342" t="s">
        <v>91</v>
      </c>
      <c r="S24" s="343"/>
      <c r="T24" s="22">
        <f>T23-F23</f>
        <v>4427712</v>
      </c>
    </row>
    <row r="25" spans="1:20" ht="20" customHeight="1">
      <c r="B25" s="21"/>
      <c r="C25" s="23"/>
      <c r="D25" s="23"/>
      <c r="E25" s="70" t="s">
        <v>99</v>
      </c>
      <c r="F25" s="23">
        <f>+T24</f>
        <v>4427712</v>
      </c>
      <c r="G25" s="71" t="s">
        <v>0</v>
      </c>
      <c r="H25" s="372">
        <v>0.2</v>
      </c>
      <c r="I25" s="71" t="s">
        <v>27</v>
      </c>
      <c r="J25" s="73">
        <f>+ROUNDDOWN(F25*H25,0)</f>
        <v>885542</v>
      </c>
      <c r="K25" s="23"/>
      <c r="L25" s="23"/>
      <c r="M25" s="23"/>
      <c r="N25" s="23"/>
      <c r="O25" s="23"/>
      <c r="P25" s="23"/>
      <c r="Q25" s="69"/>
      <c r="R25" s="342" t="s">
        <v>92</v>
      </c>
      <c r="S25" s="343"/>
      <c r="T25" s="22">
        <f>+F23</f>
        <v>50400</v>
      </c>
    </row>
    <row r="26" spans="1:20" ht="20" customHeight="1">
      <c r="B26" s="21"/>
      <c r="C26" s="20"/>
      <c r="D26" s="20"/>
      <c r="E26" s="72" t="s">
        <v>100</v>
      </c>
      <c r="F26" s="20">
        <f>+T25</f>
        <v>50400</v>
      </c>
      <c r="G26" s="71" t="s">
        <v>0</v>
      </c>
      <c r="H26" s="373"/>
      <c r="I26" s="71" t="s">
        <v>27</v>
      </c>
      <c r="J26" s="73">
        <f>+ROUNDDOWN(F26*H25,0)</f>
        <v>10080</v>
      </c>
      <c r="K26" s="20"/>
      <c r="L26" s="20"/>
      <c r="M26" s="20"/>
      <c r="N26" s="20"/>
      <c r="O26" s="20"/>
      <c r="P26" s="20"/>
      <c r="Q26" s="20"/>
      <c r="R26" s="20"/>
      <c r="S26" s="20"/>
      <c r="T26" s="20"/>
    </row>
    <row r="27" spans="1:20" ht="120.75" customHeight="1">
      <c r="B27" s="341" t="s">
        <v>29</v>
      </c>
      <c r="C27" s="341"/>
      <c r="D27" s="341"/>
      <c r="E27" s="341"/>
      <c r="F27" s="341"/>
      <c r="G27" s="341"/>
      <c r="H27" s="341"/>
      <c r="I27" s="341"/>
      <c r="J27" s="341"/>
      <c r="K27" s="341"/>
      <c r="L27" s="341"/>
      <c r="M27" s="341"/>
      <c r="N27" s="341"/>
      <c r="O27" s="341"/>
      <c r="P27" s="341"/>
      <c r="Q27" s="341"/>
      <c r="R27" s="341"/>
      <c r="S27" s="341"/>
      <c r="T27" s="341"/>
    </row>
    <row r="28" spans="1:20">
      <c r="C28" s="19"/>
    </row>
  </sheetData>
  <mergeCells count="34">
    <mergeCell ref="R24:S24"/>
    <mergeCell ref="H25:H26"/>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1" priority="2" stopIfTrue="1" operator="equal">
      <formula>"ﾌﾟﾙﾀﾞｳﾝで選択"</formula>
    </cfRule>
  </conditionalFormatting>
  <conditionalFormatting sqref="F7">
    <cfRule type="cellIs" dxfId="0"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5AB04F3-074E-41C4-8F8A-AD5B490CAF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C301-19AE-4C20-A5D1-E210580AF89C}">
  <sheetPr>
    <pageSetUpPr fitToPage="1"/>
  </sheetPr>
  <dimension ref="A1:F27"/>
  <sheetViews>
    <sheetView view="pageBreakPreview" topLeftCell="A2" zoomScale="60" zoomScaleNormal="100" workbookViewId="0">
      <selection activeCell="G23" sqref="G23"/>
    </sheetView>
  </sheetViews>
  <sheetFormatPr defaultRowHeight="13"/>
  <cols>
    <col min="1" max="1" width="6" style="1" customWidth="1"/>
    <col min="2" max="2" width="34.54296875" style="1" customWidth="1"/>
    <col min="3" max="4" width="17.26953125" style="1" customWidth="1"/>
    <col min="5" max="5" width="30.36328125" style="1" customWidth="1"/>
    <col min="6" max="16384" width="8.7265625" style="1"/>
  </cols>
  <sheetData>
    <row r="1" spans="1:5" hidden="1">
      <c r="A1" s="285" t="s">
        <v>230</v>
      </c>
    </row>
    <row r="2" spans="1:5" s="294" customFormat="1" ht="16.5">
      <c r="A2" s="296" t="s">
        <v>244</v>
      </c>
      <c r="B2" s="296"/>
    </row>
    <row r="3" spans="1:5" s="294" customFormat="1" ht="16.5">
      <c r="A3" s="296" t="s">
        <v>237</v>
      </c>
    </row>
    <row r="4" spans="1:5">
      <c r="A4" s="340" t="s">
        <v>74</v>
      </c>
      <c r="B4" s="448" t="s">
        <v>7</v>
      </c>
      <c r="C4" s="298" t="s">
        <v>6</v>
      </c>
      <c r="D4" s="298"/>
      <c r="E4" s="339" t="s">
        <v>5</v>
      </c>
    </row>
    <row r="5" spans="1:5">
      <c r="A5" s="339"/>
      <c r="B5" s="449"/>
      <c r="C5" s="298" t="s">
        <v>4</v>
      </c>
      <c r="D5" s="313" t="s">
        <v>3</v>
      </c>
      <c r="E5" s="339"/>
    </row>
    <row r="6" spans="1:5">
      <c r="A6" s="14">
        <v>1</v>
      </c>
      <c r="B6" s="10" t="s">
        <v>20</v>
      </c>
      <c r="C6" s="11">
        <v>12000</v>
      </c>
      <c r="D6" s="11"/>
      <c r="E6" s="192" t="s">
        <v>152</v>
      </c>
    </row>
    <row r="7" spans="1:5">
      <c r="A7" s="10"/>
      <c r="B7" s="10"/>
      <c r="C7" s="10"/>
      <c r="D7" s="10"/>
      <c r="E7" s="10"/>
    </row>
    <row r="8" spans="1:5">
      <c r="A8" s="10"/>
      <c r="B8" s="10"/>
      <c r="C8" s="10"/>
      <c r="D8" s="10"/>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9"/>
      <c r="B26" s="9"/>
      <c r="C26" s="9"/>
      <c r="D26" s="9"/>
      <c r="E26" s="9"/>
    </row>
    <row r="27" spans="1:6">
      <c r="A27" s="321"/>
      <c r="B27" s="330" t="s">
        <v>286</v>
      </c>
      <c r="C27" s="326">
        <f>SUM(C3:C26)</f>
        <v>12000</v>
      </c>
      <c r="D27" s="327">
        <f>SUM(D3:D26)</f>
        <v>0</v>
      </c>
      <c r="E27" s="329"/>
      <c r="F27" s="290"/>
    </row>
  </sheetData>
  <mergeCells count="3">
    <mergeCell ref="E4:E5"/>
    <mergeCell ref="A4:A5"/>
    <mergeCell ref="B4:B5"/>
  </mergeCells>
  <phoneticPr fontId="8"/>
  <pageMargins left="0.7" right="0.7"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4332-0515-45C4-9CE3-B90E52C08E61}">
  <sheetPr>
    <pageSetUpPr fitToPage="1"/>
  </sheetPr>
  <dimension ref="A1:H28"/>
  <sheetViews>
    <sheetView view="pageBreakPreview" topLeftCell="A2" zoomScale="60" zoomScaleNormal="70" workbookViewId="0">
      <selection activeCell="G17" sqref="G17"/>
    </sheetView>
  </sheetViews>
  <sheetFormatPr defaultRowHeight="13"/>
  <cols>
    <col min="1" max="1" width="15.1796875" style="1" bestFit="1" customWidth="1"/>
    <col min="2" max="2" width="17.7265625" style="1" hidden="1" customWidth="1"/>
    <col min="3" max="3" width="22.81640625" style="1" hidden="1" customWidth="1"/>
    <col min="4" max="4" width="34.54296875" style="1" customWidth="1"/>
    <col min="5" max="5" width="20.36328125" style="1" customWidth="1"/>
    <col min="6" max="6" width="21.1796875" style="1" customWidth="1"/>
    <col min="7" max="7" width="30.36328125" style="1" customWidth="1"/>
    <col min="8" max="16384" width="8.7265625" style="1"/>
  </cols>
  <sheetData>
    <row r="1" spans="1:7" hidden="1">
      <c r="A1" s="285" t="s">
        <v>230</v>
      </c>
    </row>
    <row r="2" spans="1:7" ht="16.5">
      <c r="A2" s="296" t="s">
        <v>245</v>
      </c>
      <c r="B2" s="294"/>
      <c r="C2" s="294"/>
      <c r="D2" s="294"/>
    </row>
    <row r="3" spans="1:7" ht="16.5">
      <c r="A3" s="294" t="s">
        <v>21</v>
      </c>
      <c r="B3" s="294"/>
      <c r="C3" s="294"/>
      <c r="D3" s="294"/>
    </row>
    <row r="4" spans="1:7">
      <c r="A4" s="448" t="s">
        <v>74</v>
      </c>
      <c r="B4" s="339" t="s">
        <v>9</v>
      </c>
      <c r="C4" s="339" t="s">
        <v>8</v>
      </c>
      <c r="D4" s="339" t="s">
        <v>7</v>
      </c>
      <c r="E4" s="298" t="s">
        <v>6</v>
      </c>
      <c r="F4" s="298"/>
      <c r="G4" s="339" t="s">
        <v>5</v>
      </c>
    </row>
    <row r="5" spans="1:7">
      <c r="A5" s="449"/>
      <c r="B5" s="339"/>
      <c r="C5" s="339"/>
      <c r="D5" s="339"/>
      <c r="E5" s="297" t="s">
        <v>4</v>
      </c>
      <c r="F5" s="297" t="s">
        <v>3</v>
      </c>
      <c r="G5" s="339"/>
    </row>
    <row r="6" spans="1:7">
      <c r="A6" s="199">
        <v>1</v>
      </c>
      <c r="B6" s="193"/>
      <c r="C6" s="194"/>
      <c r="D6" s="204" t="s">
        <v>153</v>
      </c>
      <c r="E6" s="15">
        <v>132000</v>
      </c>
      <c r="F6" s="14"/>
      <c r="G6" s="14" t="s">
        <v>11</v>
      </c>
    </row>
    <row r="7" spans="1:7">
      <c r="A7" s="49"/>
      <c r="B7" s="195"/>
      <c r="C7" s="196"/>
      <c r="D7" s="10"/>
      <c r="E7" s="11"/>
      <c r="F7" s="10"/>
      <c r="G7" s="10"/>
    </row>
    <row r="8" spans="1:7">
      <c r="A8" s="49"/>
      <c r="B8" s="195"/>
      <c r="C8" s="196"/>
      <c r="D8" s="10"/>
      <c r="E8" s="10"/>
      <c r="F8" s="11"/>
      <c r="G8" s="10"/>
    </row>
    <row r="9" spans="1:7">
      <c r="A9" s="10"/>
      <c r="B9" s="196"/>
      <c r="C9" s="196"/>
      <c r="D9" s="10"/>
      <c r="E9" s="10"/>
      <c r="F9" s="10"/>
      <c r="G9" s="10"/>
    </row>
    <row r="10" spans="1:7">
      <c r="A10" s="10"/>
      <c r="B10" s="196"/>
      <c r="C10" s="196"/>
      <c r="D10" s="10"/>
      <c r="E10" s="10"/>
      <c r="F10" s="10"/>
      <c r="G10" s="10"/>
    </row>
    <row r="11" spans="1:7">
      <c r="A11" s="10"/>
      <c r="B11" s="196"/>
      <c r="C11" s="196"/>
      <c r="D11" s="10"/>
      <c r="E11" s="10"/>
      <c r="F11" s="10"/>
      <c r="G11" s="10"/>
    </row>
    <row r="12" spans="1:7">
      <c r="A12" s="10"/>
      <c r="B12" s="196"/>
      <c r="C12" s="196"/>
      <c r="D12" s="10"/>
      <c r="E12" s="10"/>
      <c r="F12" s="10"/>
      <c r="G12" s="10"/>
    </row>
    <row r="13" spans="1:7">
      <c r="A13" s="10"/>
      <c r="B13" s="196"/>
      <c r="C13" s="196"/>
      <c r="D13" s="10"/>
      <c r="E13" s="10"/>
      <c r="F13" s="10"/>
      <c r="G13" s="10"/>
    </row>
    <row r="14" spans="1:7">
      <c r="A14" s="10"/>
      <c r="B14" s="196"/>
      <c r="C14" s="196"/>
      <c r="D14" s="10"/>
      <c r="E14" s="10"/>
      <c r="F14" s="10"/>
      <c r="G14" s="10"/>
    </row>
    <row r="15" spans="1:7">
      <c r="A15" s="10"/>
      <c r="B15" s="196"/>
      <c r="C15" s="196"/>
      <c r="D15" s="10"/>
      <c r="E15" s="10"/>
      <c r="F15" s="10"/>
      <c r="G15" s="10"/>
    </row>
    <row r="16" spans="1:7">
      <c r="A16" s="10"/>
      <c r="B16" s="196"/>
      <c r="C16" s="196"/>
      <c r="D16" s="10"/>
      <c r="E16" s="10"/>
      <c r="F16" s="10"/>
      <c r="G16" s="10"/>
    </row>
    <row r="17" spans="1:8">
      <c r="A17" s="10"/>
      <c r="B17" s="196"/>
      <c r="C17" s="196"/>
      <c r="D17" s="10"/>
      <c r="E17" s="10"/>
      <c r="F17" s="10"/>
      <c r="G17" s="10"/>
    </row>
    <row r="18" spans="1:8">
      <c r="A18" s="10"/>
      <c r="B18" s="196"/>
      <c r="C18" s="196"/>
      <c r="D18" s="10"/>
      <c r="E18" s="10"/>
      <c r="F18" s="10"/>
      <c r="G18" s="10"/>
    </row>
    <row r="19" spans="1:8">
      <c r="A19" s="10"/>
      <c r="B19" s="196"/>
      <c r="C19" s="196"/>
      <c r="D19" s="10"/>
      <c r="E19" s="10"/>
      <c r="F19" s="10"/>
      <c r="G19" s="10"/>
    </row>
    <row r="20" spans="1:8">
      <c r="A20" s="10"/>
      <c r="B20" s="196"/>
      <c r="C20" s="196"/>
      <c r="D20" s="10"/>
      <c r="E20" s="10"/>
      <c r="F20" s="10"/>
      <c r="G20" s="10"/>
    </row>
    <row r="21" spans="1:8">
      <c r="A21" s="10"/>
      <c r="B21" s="196"/>
      <c r="C21" s="196"/>
      <c r="D21" s="10"/>
      <c r="E21" s="10"/>
      <c r="F21" s="10"/>
      <c r="G21" s="10"/>
    </row>
    <row r="22" spans="1:8">
      <c r="A22" s="10"/>
      <c r="B22" s="196"/>
      <c r="C22" s="196"/>
      <c r="D22" s="10"/>
      <c r="E22" s="10"/>
      <c r="F22" s="10"/>
      <c r="G22" s="10"/>
    </row>
    <row r="23" spans="1:8">
      <c r="A23" s="10"/>
      <c r="B23" s="196"/>
      <c r="C23" s="196"/>
      <c r="D23" s="10"/>
      <c r="E23" s="10"/>
      <c r="F23" s="10"/>
      <c r="G23" s="10"/>
    </row>
    <row r="24" spans="1:8">
      <c r="A24" s="10"/>
      <c r="B24" s="196"/>
      <c r="C24" s="196"/>
      <c r="D24" s="10"/>
      <c r="E24" s="10"/>
      <c r="F24" s="10"/>
      <c r="G24" s="10"/>
    </row>
    <row r="25" spans="1:8">
      <c r="A25" s="10"/>
      <c r="B25" s="196"/>
      <c r="C25" s="196"/>
      <c r="D25" s="10"/>
      <c r="E25" s="10"/>
      <c r="F25" s="10"/>
      <c r="G25" s="10"/>
    </row>
    <row r="26" spans="1:8">
      <c r="A26" s="10"/>
      <c r="B26" s="196"/>
      <c r="C26" s="196"/>
      <c r="D26" s="10"/>
      <c r="E26" s="10"/>
      <c r="F26" s="10"/>
      <c r="G26" s="10"/>
    </row>
    <row r="27" spans="1:8">
      <c r="A27" s="9"/>
      <c r="B27" s="196"/>
      <c r="C27" s="196"/>
      <c r="D27" s="10"/>
      <c r="E27" s="10"/>
      <c r="F27" s="10"/>
      <c r="G27" s="10"/>
    </row>
    <row r="28" spans="1:8">
      <c r="A28" s="288"/>
      <c r="B28" s="289"/>
      <c r="C28" s="289"/>
      <c r="D28" s="331" t="s">
        <v>286</v>
      </c>
      <c r="E28" s="291">
        <f>SUM(E4:E27)</f>
        <v>132000</v>
      </c>
      <c r="F28" s="205">
        <f>SUM(F4:F27)</f>
        <v>0</v>
      </c>
      <c r="G28" s="314"/>
      <c r="H28" s="290"/>
    </row>
  </sheetData>
  <mergeCells count="5">
    <mergeCell ref="B4:B5"/>
    <mergeCell ref="C4:C5"/>
    <mergeCell ref="D4:D5"/>
    <mergeCell ref="G4:G5"/>
    <mergeCell ref="A4:A5"/>
  </mergeCells>
  <phoneticPr fontId="8"/>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1997-C833-4BA3-970E-C7612017E242}">
  <dimension ref="A1:F28"/>
  <sheetViews>
    <sheetView view="pageBreakPreview" topLeftCell="A2" zoomScale="60" zoomScaleNormal="100" workbookViewId="0">
      <selection activeCell="J20" sqref="J20"/>
    </sheetView>
  </sheetViews>
  <sheetFormatPr defaultRowHeight="13"/>
  <cols>
    <col min="1" max="1" width="5" style="1" customWidth="1"/>
    <col min="2" max="2" width="34.54296875" style="1" customWidth="1"/>
    <col min="3" max="3" width="20.36328125" style="1" customWidth="1"/>
    <col min="4" max="4" width="21.1796875" style="1" customWidth="1"/>
    <col min="5" max="5" width="30.36328125" style="1" customWidth="1"/>
    <col min="6" max="16384" width="8.7265625" style="1"/>
  </cols>
  <sheetData>
    <row r="1" spans="1:5" hidden="1">
      <c r="A1" s="285" t="s">
        <v>230</v>
      </c>
    </row>
    <row r="2" spans="1:5" s="294" customFormat="1" ht="16.5">
      <c r="A2" s="296" t="s">
        <v>246</v>
      </c>
      <c r="B2" s="296"/>
    </row>
    <row r="3" spans="1:5" s="294" customFormat="1" ht="16.5">
      <c r="A3" s="294" t="s">
        <v>22</v>
      </c>
    </row>
    <row r="4" spans="1:5">
      <c r="A4" s="448" t="s">
        <v>74</v>
      </c>
      <c r="B4" s="339" t="s">
        <v>7</v>
      </c>
      <c r="C4" s="298" t="s">
        <v>6</v>
      </c>
      <c r="D4" s="298"/>
      <c r="E4" s="339" t="s">
        <v>5</v>
      </c>
    </row>
    <row r="5" spans="1:5">
      <c r="A5" s="449"/>
      <c r="B5" s="339"/>
      <c r="C5" s="297" t="s">
        <v>4</v>
      </c>
      <c r="D5" s="297" t="s">
        <v>3</v>
      </c>
      <c r="E5" s="339"/>
    </row>
    <row r="6" spans="1:5">
      <c r="A6" s="199">
        <v>1</v>
      </c>
      <c r="B6" s="204" t="s">
        <v>154</v>
      </c>
      <c r="C6" s="15">
        <v>63800</v>
      </c>
      <c r="D6" s="14"/>
      <c r="E6" s="204" t="s">
        <v>155</v>
      </c>
    </row>
    <row r="7" spans="1:5">
      <c r="A7" s="49"/>
      <c r="B7" s="10"/>
      <c r="C7" s="11"/>
      <c r="D7" s="10"/>
      <c r="E7" s="10"/>
    </row>
    <row r="8" spans="1:5">
      <c r="A8" s="49"/>
      <c r="B8" s="10"/>
      <c r="C8" s="10"/>
      <c r="D8" s="11"/>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10"/>
      <c r="B26" s="10"/>
      <c r="C26" s="10"/>
      <c r="D26" s="10"/>
      <c r="E26" s="10"/>
    </row>
    <row r="27" spans="1:6">
      <c r="A27" s="9"/>
      <c r="B27" s="10"/>
      <c r="C27" s="10"/>
      <c r="D27" s="10"/>
      <c r="E27" s="10"/>
    </row>
    <row r="28" spans="1:6">
      <c r="A28" s="321"/>
      <c r="B28" s="330" t="s">
        <v>286</v>
      </c>
      <c r="C28" s="326">
        <f>SUM(C4:C27)</f>
        <v>63800</v>
      </c>
      <c r="D28" s="327">
        <f>SUM(D4:D27)</f>
        <v>0</v>
      </c>
      <c r="E28" s="329"/>
      <c r="F28" s="290"/>
    </row>
  </sheetData>
  <mergeCells count="3">
    <mergeCell ref="B4:B5"/>
    <mergeCell ref="E4:E5"/>
    <mergeCell ref="A4:A5"/>
  </mergeCells>
  <phoneticPr fontId="8"/>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2EE6-3FB9-4071-B0FC-50151E4B186C}">
  <dimension ref="A1:F29"/>
  <sheetViews>
    <sheetView view="pageBreakPreview" topLeftCell="A2" zoomScale="60" zoomScaleNormal="85" workbookViewId="0">
      <selection activeCell="J23" sqref="J23"/>
    </sheetView>
  </sheetViews>
  <sheetFormatPr defaultRowHeight="13"/>
  <cols>
    <col min="1" max="1" width="6.7265625" style="1" customWidth="1"/>
    <col min="2" max="2" width="34.54296875" style="1" customWidth="1"/>
    <col min="3" max="4" width="14.453125" style="1" customWidth="1"/>
    <col min="5" max="5" width="17.90625" style="1" bestFit="1" customWidth="1"/>
    <col min="6" max="6" width="30.36328125" style="1" customWidth="1"/>
    <col min="7" max="16384" width="8.7265625" style="1"/>
  </cols>
  <sheetData>
    <row r="1" spans="1:6" hidden="1">
      <c r="A1" s="285" t="s">
        <v>230</v>
      </c>
    </row>
    <row r="2" spans="1:6" s="295" customFormat="1" ht="16.5">
      <c r="A2" s="295" t="s">
        <v>238</v>
      </c>
    </row>
    <row r="3" spans="1:6" s="295" customFormat="1" ht="16.5">
      <c r="A3" s="295" t="s">
        <v>252</v>
      </c>
    </row>
    <row r="4" spans="1:6">
      <c r="A4" s="300"/>
      <c r="B4" s="301"/>
      <c r="C4" s="298" t="s">
        <v>6</v>
      </c>
      <c r="D4" s="298"/>
      <c r="E4" s="298"/>
      <c r="F4" s="448" t="s">
        <v>5</v>
      </c>
    </row>
    <row r="5" spans="1:6">
      <c r="A5" s="304" t="s">
        <v>74</v>
      </c>
      <c r="B5" s="305" t="s">
        <v>7</v>
      </c>
      <c r="C5" s="306" t="s">
        <v>4</v>
      </c>
      <c r="D5" s="306"/>
      <c r="E5" s="448" t="s">
        <v>3</v>
      </c>
      <c r="F5" s="450"/>
    </row>
    <row r="6" spans="1:6">
      <c r="A6" s="304"/>
      <c r="B6" s="305"/>
      <c r="C6" s="309">
        <v>0.1</v>
      </c>
      <c r="D6" s="309">
        <v>0.08</v>
      </c>
      <c r="E6" s="450"/>
      <c r="F6" s="450"/>
    </row>
    <row r="7" spans="1:6">
      <c r="A7" s="199">
        <v>1</v>
      </c>
      <c r="B7" s="315" t="s">
        <v>247</v>
      </c>
      <c r="C7" s="75">
        <v>44000</v>
      </c>
      <c r="D7" s="75"/>
      <c r="E7" s="14"/>
      <c r="F7" s="204" t="s">
        <v>141</v>
      </c>
    </row>
    <row r="8" spans="1:6">
      <c r="A8" s="49">
        <v>2</v>
      </c>
      <c r="B8" s="286" t="s">
        <v>248</v>
      </c>
      <c r="C8" s="76"/>
      <c r="D8" s="76">
        <v>1625</v>
      </c>
      <c r="E8" s="11"/>
      <c r="F8" s="192" t="s">
        <v>142</v>
      </c>
    </row>
    <row r="9" spans="1:6">
      <c r="A9" s="49">
        <v>3</v>
      </c>
      <c r="B9" s="286" t="s">
        <v>254</v>
      </c>
      <c r="C9" s="76">
        <v>55440</v>
      </c>
      <c r="D9" s="76"/>
      <c r="E9" s="10"/>
      <c r="F9" s="286" t="s">
        <v>251</v>
      </c>
    </row>
    <row r="10" spans="1:6">
      <c r="A10" s="49">
        <v>4</v>
      </c>
      <c r="B10" s="286" t="s">
        <v>255</v>
      </c>
      <c r="C10" s="76">
        <v>21192</v>
      </c>
      <c r="D10" s="10"/>
      <c r="E10" s="10"/>
      <c r="F10" s="286" t="s">
        <v>253</v>
      </c>
    </row>
    <row r="11" spans="1:6">
      <c r="A11" s="49"/>
      <c r="B11" s="10"/>
      <c r="C11" s="10"/>
      <c r="D11" s="10"/>
      <c r="E11" s="10"/>
      <c r="F11" s="10"/>
    </row>
    <row r="12" spans="1:6">
      <c r="A12" s="10"/>
      <c r="B12" s="10"/>
      <c r="C12" s="10"/>
      <c r="D12" s="10"/>
      <c r="E12" s="10"/>
      <c r="F12" s="10"/>
    </row>
    <row r="13" spans="1:6">
      <c r="A13" s="10"/>
      <c r="B13" s="10"/>
      <c r="C13" s="10"/>
      <c r="D13" s="10"/>
      <c r="E13" s="10"/>
      <c r="F13" s="10"/>
    </row>
    <row r="14" spans="1:6">
      <c r="A14" s="10"/>
      <c r="B14" s="10"/>
      <c r="C14" s="10"/>
      <c r="D14" s="10"/>
      <c r="E14" s="10"/>
      <c r="F14" s="10"/>
    </row>
    <row r="15" spans="1:6">
      <c r="A15" s="10"/>
      <c r="B15" s="10"/>
      <c r="C15" s="10"/>
      <c r="D15" s="10"/>
      <c r="E15" s="10"/>
      <c r="F15" s="10"/>
    </row>
    <row r="16" spans="1:6">
      <c r="A16" s="10"/>
      <c r="B16" s="10"/>
      <c r="C16" s="10"/>
      <c r="D16" s="10"/>
      <c r="E16" s="10"/>
      <c r="F16" s="10"/>
    </row>
    <row r="17" spans="1:6">
      <c r="A17" s="10"/>
      <c r="B17" s="10"/>
      <c r="C17" s="10"/>
      <c r="D17" s="10"/>
      <c r="E17" s="10"/>
      <c r="F17" s="10"/>
    </row>
    <row r="18" spans="1:6">
      <c r="A18" s="10"/>
      <c r="B18" s="10"/>
      <c r="C18" s="10"/>
      <c r="D18" s="10"/>
      <c r="E18" s="10"/>
      <c r="F18" s="10"/>
    </row>
    <row r="19" spans="1:6">
      <c r="A19" s="10"/>
      <c r="B19" s="10"/>
      <c r="C19" s="10"/>
      <c r="D19" s="10"/>
      <c r="E19" s="10"/>
      <c r="F19" s="10"/>
    </row>
    <row r="20" spans="1:6">
      <c r="A20" s="10"/>
      <c r="B20" s="10"/>
      <c r="C20" s="10"/>
      <c r="D20" s="10"/>
      <c r="E20" s="10"/>
      <c r="F20" s="10"/>
    </row>
    <row r="21" spans="1:6">
      <c r="A21" s="10"/>
      <c r="B21" s="10"/>
      <c r="C21" s="10"/>
      <c r="D21" s="10"/>
      <c r="E21" s="10"/>
      <c r="F21" s="10"/>
    </row>
    <row r="22" spans="1:6">
      <c r="A22" s="10"/>
      <c r="B22" s="10"/>
      <c r="C22" s="10"/>
      <c r="D22" s="10"/>
      <c r="E22" s="10"/>
      <c r="F22" s="10"/>
    </row>
    <row r="23" spans="1:6">
      <c r="A23" s="10"/>
      <c r="B23" s="10"/>
      <c r="C23" s="10"/>
      <c r="D23" s="10"/>
      <c r="E23" s="10"/>
      <c r="F23" s="10"/>
    </row>
    <row r="24" spans="1:6">
      <c r="A24" s="10"/>
      <c r="B24" s="10"/>
      <c r="C24" s="10"/>
      <c r="D24" s="10"/>
      <c r="E24" s="10"/>
      <c r="F24" s="10"/>
    </row>
    <row r="25" spans="1:6">
      <c r="A25" s="10"/>
      <c r="B25" s="10"/>
      <c r="C25" s="10"/>
      <c r="D25" s="10"/>
      <c r="E25" s="10"/>
      <c r="F25" s="10"/>
    </row>
    <row r="26" spans="1:6">
      <c r="A26" s="10"/>
      <c r="B26" s="10"/>
      <c r="C26" s="10"/>
      <c r="D26" s="10"/>
      <c r="E26" s="10"/>
      <c r="F26" s="10"/>
    </row>
    <row r="27" spans="1:6">
      <c r="A27" s="10"/>
      <c r="B27" s="10"/>
      <c r="C27" s="10"/>
      <c r="D27" s="10"/>
      <c r="E27" s="10"/>
      <c r="F27" s="10"/>
    </row>
    <row r="28" spans="1:6">
      <c r="A28" s="9"/>
      <c r="B28" s="9"/>
      <c r="C28" s="9"/>
      <c r="D28" s="9"/>
      <c r="E28" s="9"/>
      <c r="F28" s="9"/>
    </row>
    <row r="29" spans="1:6">
      <c r="A29" s="321"/>
      <c r="B29" s="330" t="s">
        <v>286</v>
      </c>
      <c r="C29" s="326">
        <f>SUM(C5:C28)</f>
        <v>120632.1</v>
      </c>
      <c r="D29" s="327">
        <f>SUM(D5:D28)</f>
        <v>1625.08</v>
      </c>
      <c r="E29" s="328">
        <f>SUM(E7:E28)</f>
        <v>0</v>
      </c>
      <c r="F29" s="3"/>
    </row>
  </sheetData>
  <mergeCells count="2">
    <mergeCell ref="E5:E6"/>
    <mergeCell ref="F4:F6"/>
  </mergeCells>
  <phoneticPr fontId="8"/>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687F-19F7-46A9-B5EC-569605CE5E3C}">
  <sheetPr>
    <tabColor theme="5" tint="0.79998168889431442"/>
  </sheetPr>
  <dimension ref="A1:F28"/>
  <sheetViews>
    <sheetView view="pageBreakPreview" topLeftCell="A2" zoomScale="60" zoomScaleNormal="100" workbookViewId="0">
      <selection activeCell="J14" sqref="J14"/>
    </sheetView>
  </sheetViews>
  <sheetFormatPr defaultRowHeight="13"/>
  <cols>
    <col min="1" max="1" width="7" style="1" customWidth="1"/>
    <col min="2" max="2" width="26.36328125" style="1" bestFit="1" customWidth="1"/>
    <col min="3" max="4" width="19.90625" style="1" bestFit="1" customWidth="1"/>
    <col min="5" max="5" width="13.453125" style="1" bestFit="1" customWidth="1"/>
    <col min="6" max="16384" width="8.7265625" style="1"/>
  </cols>
  <sheetData>
    <row r="1" spans="1:5" hidden="1">
      <c r="A1" s="285" t="s">
        <v>230</v>
      </c>
    </row>
    <row r="2" spans="1:5" ht="16.5">
      <c r="A2" s="295" t="s">
        <v>256</v>
      </c>
    </row>
    <row r="3" spans="1:5" ht="16.5">
      <c r="A3" s="295" t="s">
        <v>160</v>
      </c>
    </row>
    <row r="4" spans="1:5" ht="13" customHeight="1">
      <c r="A4" s="452" t="s">
        <v>74</v>
      </c>
      <c r="B4" s="451" t="s">
        <v>7</v>
      </c>
      <c r="C4" s="318" t="s">
        <v>6</v>
      </c>
      <c r="D4" s="318"/>
      <c r="E4" s="451" t="s">
        <v>5</v>
      </c>
    </row>
    <row r="5" spans="1:5">
      <c r="A5" s="453"/>
      <c r="B5" s="451"/>
      <c r="C5" s="317" t="s">
        <v>4</v>
      </c>
      <c r="D5" s="317" t="s">
        <v>3</v>
      </c>
      <c r="E5" s="451"/>
    </row>
    <row r="6" spans="1:5">
      <c r="A6" s="199">
        <v>1</v>
      </c>
      <c r="B6" s="187" t="s">
        <v>143</v>
      </c>
      <c r="C6" s="15">
        <v>330000</v>
      </c>
      <c r="D6" s="14"/>
      <c r="E6" s="14" t="s">
        <v>15</v>
      </c>
    </row>
    <row r="7" spans="1:5">
      <c r="A7" s="49">
        <v>2</v>
      </c>
      <c r="B7" s="188" t="s">
        <v>25</v>
      </c>
      <c r="C7" s="11"/>
      <c r="D7" s="10">
        <v>1220000</v>
      </c>
      <c r="E7" s="10" t="s">
        <v>15</v>
      </c>
    </row>
    <row r="8" spans="1:5">
      <c r="A8" s="49"/>
      <c r="B8" s="10"/>
      <c r="C8" s="11"/>
      <c r="D8" s="11"/>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10"/>
      <c r="B26" s="10"/>
      <c r="C26" s="10"/>
      <c r="D26" s="10"/>
      <c r="E26" s="10"/>
    </row>
    <row r="27" spans="1:6">
      <c r="A27" s="9"/>
      <c r="B27" s="10"/>
      <c r="C27" s="10"/>
      <c r="D27" s="10"/>
      <c r="E27" s="10"/>
    </row>
    <row r="28" spans="1:6">
      <c r="A28" s="321"/>
      <c r="B28" s="330" t="s">
        <v>286</v>
      </c>
      <c r="C28" s="326">
        <f>SUM(C4:C27)</f>
        <v>330000</v>
      </c>
      <c r="D28" s="327">
        <f>SUM(D4:D27)</f>
        <v>1220000</v>
      </c>
      <c r="E28" s="329"/>
      <c r="F28" s="290"/>
    </row>
  </sheetData>
  <mergeCells count="3">
    <mergeCell ref="B4:B5"/>
    <mergeCell ref="E4:E5"/>
    <mergeCell ref="A4:A5"/>
  </mergeCells>
  <phoneticPr fontId="8"/>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1C24-0450-4015-82B9-A59A263A0181}">
  <dimension ref="A1:G26"/>
  <sheetViews>
    <sheetView zoomScale="70" zoomScaleNormal="70" workbookViewId="0">
      <selection activeCell="F20" sqref="F20"/>
    </sheetView>
  </sheetViews>
  <sheetFormatPr defaultRowHeight="13"/>
  <cols>
    <col min="1" max="1" width="15.90625" style="1" bestFit="1" customWidth="1"/>
    <col min="2" max="2" width="17.7265625" style="1" hidden="1" customWidth="1"/>
    <col min="3" max="3" width="22.81640625" style="1" hidden="1" customWidth="1"/>
    <col min="4" max="4" width="39.26953125" style="1" bestFit="1" customWidth="1"/>
    <col min="5" max="5" width="20.36328125" style="1" customWidth="1"/>
    <col min="6" max="6" width="21.1796875" style="1" customWidth="1"/>
    <col min="7" max="7" width="35.6328125" style="1" bestFit="1" customWidth="1"/>
    <col min="8" max="16384" width="8.7265625" style="1"/>
  </cols>
  <sheetData>
    <row r="1" spans="1:7" s="294" customFormat="1" ht="16.5">
      <c r="A1" s="295" t="s">
        <v>239</v>
      </c>
      <c r="D1" s="295"/>
    </row>
    <row r="2" spans="1:7" s="294" customFormat="1" ht="16.5">
      <c r="A2" s="295" t="s">
        <v>10</v>
      </c>
    </row>
    <row r="3" spans="1:7" s="303" customFormat="1">
      <c r="A3" s="340" t="s">
        <v>74</v>
      </c>
      <c r="B3" s="339" t="s">
        <v>9</v>
      </c>
      <c r="C3" s="339" t="s">
        <v>8</v>
      </c>
      <c r="D3" s="339" t="s">
        <v>75</v>
      </c>
      <c r="E3" s="298" t="s">
        <v>6</v>
      </c>
      <c r="F3" s="298"/>
      <c r="G3" s="339" t="s">
        <v>5</v>
      </c>
    </row>
    <row r="4" spans="1:7" s="303" customFormat="1">
      <c r="A4" s="339"/>
      <c r="B4" s="339"/>
      <c r="C4" s="339"/>
      <c r="D4" s="339"/>
      <c r="E4" s="297" t="s">
        <v>4</v>
      </c>
      <c r="F4" s="297" t="s">
        <v>3</v>
      </c>
      <c r="G4" s="339"/>
    </row>
    <row r="5" spans="1:7">
      <c r="A5" s="14">
        <v>1</v>
      </c>
      <c r="B5" s="193"/>
      <c r="C5" s="194"/>
      <c r="D5" s="14" t="s">
        <v>76</v>
      </c>
      <c r="E5" s="15"/>
      <c r="F5" s="15">
        <v>4427712</v>
      </c>
      <c r="G5" s="201" t="s">
        <v>93</v>
      </c>
    </row>
    <row r="6" spans="1:7">
      <c r="A6" s="10">
        <v>2</v>
      </c>
      <c r="B6" s="195"/>
      <c r="C6" s="196"/>
      <c r="D6" s="10" t="s">
        <v>77</v>
      </c>
      <c r="E6" s="11">
        <v>50400</v>
      </c>
      <c r="F6" s="11"/>
      <c r="G6" s="74" t="s">
        <v>94</v>
      </c>
    </row>
    <row r="7" spans="1:7">
      <c r="A7" s="10"/>
      <c r="B7" s="195"/>
      <c r="C7" s="196"/>
      <c r="D7" s="10"/>
      <c r="E7" s="11"/>
      <c r="F7" s="11"/>
      <c r="G7" s="74"/>
    </row>
    <row r="8" spans="1:7">
      <c r="A8" s="10"/>
      <c r="B8" s="195"/>
      <c r="C8" s="196"/>
      <c r="D8" s="10"/>
      <c r="E8" s="11"/>
      <c r="F8" s="11"/>
      <c r="G8" s="74"/>
    </row>
    <row r="9" spans="1:7">
      <c r="A9" s="10"/>
      <c r="B9" s="195"/>
      <c r="C9" s="196"/>
      <c r="D9" s="10"/>
      <c r="E9" s="11"/>
      <c r="F9" s="11"/>
      <c r="G9" s="74"/>
    </row>
    <row r="10" spans="1:7">
      <c r="A10" s="10"/>
      <c r="B10" s="195"/>
      <c r="C10" s="196"/>
      <c r="D10" s="10"/>
      <c r="E10" s="11"/>
      <c r="F10" s="11"/>
      <c r="G10" s="74"/>
    </row>
    <row r="11" spans="1:7">
      <c r="A11" s="10"/>
      <c r="B11" s="195"/>
      <c r="C11" s="196"/>
      <c r="D11" s="10"/>
      <c r="E11" s="11"/>
      <c r="F11" s="11"/>
      <c r="G11" s="74"/>
    </row>
    <row r="12" spans="1:7">
      <c r="A12" s="10"/>
      <c r="B12" s="195"/>
      <c r="C12" s="196"/>
      <c r="D12" s="10"/>
      <c r="E12" s="11"/>
      <c r="F12" s="11"/>
      <c r="G12" s="74"/>
    </row>
    <row r="13" spans="1:7">
      <c r="A13" s="10"/>
      <c r="B13" s="195"/>
      <c r="C13" s="196"/>
      <c r="D13" s="10"/>
      <c r="E13" s="11"/>
      <c r="F13" s="11"/>
      <c r="G13" s="74"/>
    </row>
    <row r="14" spans="1:7">
      <c r="A14" s="10"/>
      <c r="B14" s="195"/>
      <c r="C14" s="196"/>
      <c r="D14" s="10"/>
      <c r="E14" s="11"/>
      <c r="F14" s="11"/>
      <c r="G14" s="74"/>
    </row>
    <row r="15" spans="1:7">
      <c r="A15" s="10"/>
      <c r="B15" s="195"/>
      <c r="C15" s="196"/>
      <c r="D15" s="10"/>
      <c r="E15" s="11"/>
      <c r="F15" s="11"/>
      <c r="G15" s="74"/>
    </row>
    <row r="16" spans="1:7">
      <c r="A16" s="10"/>
      <c r="B16" s="195"/>
      <c r="C16" s="196"/>
      <c r="D16" s="10"/>
      <c r="E16" s="11"/>
      <c r="F16" s="11"/>
      <c r="G16" s="74"/>
    </row>
    <row r="17" spans="1:7">
      <c r="A17" s="10"/>
      <c r="B17" s="195"/>
      <c r="C17" s="196"/>
      <c r="D17" s="10"/>
      <c r="E17" s="11"/>
      <c r="F17" s="11"/>
      <c r="G17" s="74"/>
    </row>
    <row r="18" spans="1:7">
      <c r="A18" s="10"/>
      <c r="B18" s="195"/>
      <c r="C18" s="196"/>
      <c r="D18" s="10"/>
      <c r="E18" s="11"/>
      <c r="F18" s="11"/>
      <c r="G18" s="74"/>
    </row>
    <row r="19" spans="1:7">
      <c r="A19" s="10"/>
      <c r="B19" s="195"/>
      <c r="C19" s="196"/>
      <c r="D19" s="10"/>
      <c r="E19" s="11"/>
      <c r="F19" s="11"/>
      <c r="G19" s="74"/>
    </row>
    <row r="20" spans="1:7">
      <c r="A20" s="10"/>
      <c r="B20" s="195"/>
      <c r="C20" s="196"/>
      <c r="D20" s="10"/>
      <c r="E20" s="11"/>
      <c r="F20" s="11"/>
      <c r="G20" s="74"/>
    </row>
    <row r="21" spans="1:7">
      <c r="A21" s="10"/>
      <c r="B21" s="195"/>
      <c r="C21" s="196"/>
      <c r="D21" s="10"/>
      <c r="E21" s="11"/>
      <c r="F21" s="11"/>
      <c r="G21" s="74"/>
    </row>
    <row r="22" spans="1:7">
      <c r="A22" s="10"/>
      <c r="B22" s="195"/>
      <c r="C22" s="196"/>
      <c r="D22" s="10"/>
      <c r="E22" s="11"/>
      <c r="F22" s="11"/>
      <c r="G22" s="74"/>
    </row>
    <row r="23" spans="1:7">
      <c r="A23" s="10"/>
      <c r="B23" s="195"/>
      <c r="C23" s="196"/>
      <c r="D23" s="10"/>
      <c r="E23" s="11"/>
      <c r="F23" s="11"/>
      <c r="G23" s="74"/>
    </row>
    <row r="24" spans="1:7">
      <c r="A24" s="10"/>
      <c r="B24" s="195"/>
      <c r="C24" s="196"/>
      <c r="D24" s="10"/>
      <c r="E24" s="11"/>
      <c r="F24" s="11"/>
      <c r="G24" s="74"/>
    </row>
    <row r="25" spans="1:7">
      <c r="A25" s="9"/>
      <c r="B25" s="202"/>
      <c r="C25" s="197"/>
      <c r="D25" s="9"/>
      <c r="E25" s="203"/>
      <c r="F25" s="203"/>
      <c r="G25" s="9"/>
    </row>
    <row r="26" spans="1:7">
      <c r="A26" s="3"/>
      <c r="B26" s="3"/>
      <c r="C26" s="3"/>
      <c r="D26" s="3"/>
      <c r="E26" s="4">
        <f>SUM(E5:E25)</f>
        <v>50400</v>
      </c>
      <c r="F26" s="4">
        <f>SUM(F5:F25)</f>
        <v>4427712</v>
      </c>
      <c r="G26" s="3"/>
    </row>
  </sheetData>
  <mergeCells count="5">
    <mergeCell ref="D3:D4"/>
    <mergeCell ref="G3:G4"/>
    <mergeCell ref="B3:B4"/>
    <mergeCell ref="C3:C4"/>
    <mergeCell ref="A3:A4"/>
  </mergeCells>
  <phoneticPr fontId="8"/>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69A5-3A5F-4A1C-8A01-60C76FD5250B}">
  <sheetPr>
    <tabColor theme="5" tint="0.79998168889431442"/>
  </sheetPr>
  <dimension ref="A1:F28"/>
  <sheetViews>
    <sheetView view="pageBreakPreview" topLeftCell="A2" zoomScale="60" zoomScaleNormal="100" workbookViewId="0">
      <selection activeCell="J12" sqref="J12"/>
    </sheetView>
  </sheetViews>
  <sheetFormatPr defaultRowHeight="13"/>
  <cols>
    <col min="1" max="1" width="6.6328125" style="1" customWidth="1"/>
    <col min="2" max="2" width="26.36328125" style="1" bestFit="1" customWidth="1"/>
    <col min="3" max="4" width="19.90625" style="1" bestFit="1" customWidth="1"/>
    <col min="5" max="5" width="13.453125" style="1" bestFit="1" customWidth="1"/>
    <col min="6" max="16384" width="8.7265625" style="1"/>
  </cols>
  <sheetData>
    <row r="1" spans="1:5" hidden="1">
      <c r="A1" s="285" t="s">
        <v>230</v>
      </c>
    </row>
    <row r="2" spans="1:5" s="294" customFormat="1" ht="16.5">
      <c r="A2" s="294" t="s">
        <v>257</v>
      </c>
    </row>
    <row r="3" spans="1:5" s="294" customFormat="1" ht="16.5">
      <c r="A3" s="295" t="s">
        <v>161</v>
      </c>
    </row>
    <row r="4" spans="1:5">
      <c r="A4" s="452" t="s">
        <v>74</v>
      </c>
      <c r="B4" s="451" t="s">
        <v>7</v>
      </c>
      <c r="C4" s="318" t="s">
        <v>6</v>
      </c>
      <c r="D4" s="318"/>
      <c r="E4" s="451" t="s">
        <v>5</v>
      </c>
    </row>
    <row r="5" spans="1:5">
      <c r="A5" s="453"/>
      <c r="B5" s="451"/>
      <c r="C5" s="317" t="s">
        <v>4</v>
      </c>
      <c r="D5" s="317" t="s">
        <v>3</v>
      </c>
      <c r="E5" s="451"/>
    </row>
    <row r="6" spans="1:5">
      <c r="A6" s="199">
        <v>1</v>
      </c>
      <c r="B6" s="187" t="s">
        <v>24</v>
      </c>
      <c r="C6" s="15">
        <v>2750000</v>
      </c>
      <c r="D6" s="14"/>
      <c r="E6" s="14" t="s">
        <v>23</v>
      </c>
    </row>
    <row r="7" spans="1:5">
      <c r="A7" s="49"/>
      <c r="B7" s="188"/>
      <c r="C7" s="11"/>
      <c r="D7" s="10"/>
      <c r="E7" s="10"/>
    </row>
    <row r="8" spans="1:5">
      <c r="A8" s="49"/>
      <c r="B8" s="10"/>
      <c r="C8" s="11"/>
      <c r="D8" s="11"/>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10"/>
      <c r="B26" s="10"/>
      <c r="C26" s="10"/>
      <c r="D26" s="10"/>
      <c r="E26" s="10"/>
    </row>
    <row r="27" spans="1:6">
      <c r="A27" s="9"/>
      <c r="B27" s="10"/>
      <c r="C27" s="10"/>
      <c r="D27" s="10"/>
      <c r="E27" s="10"/>
    </row>
    <row r="28" spans="1:6">
      <c r="A28" s="321"/>
      <c r="B28" s="330" t="s">
        <v>287</v>
      </c>
      <c r="C28" s="326">
        <f>SUM(C4:C27)</f>
        <v>2750000</v>
      </c>
      <c r="D28" s="327">
        <f>SUM(D4:D27)</f>
        <v>0</v>
      </c>
      <c r="E28" s="329"/>
      <c r="F28" s="290"/>
    </row>
  </sheetData>
  <mergeCells count="3">
    <mergeCell ref="E4:E5"/>
    <mergeCell ref="A4:A5"/>
    <mergeCell ref="B4:B5"/>
  </mergeCells>
  <phoneticPr fontId="8"/>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9AD2D-AD6F-4C1B-94CA-0E2831172944}">
  <dimension ref="A1:H27"/>
  <sheetViews>
    <sheetView zoomScale="85" zoomScaleNormal="85" workbookViewId="0">
      <selection activeCell="K19" sqref="K19"/>
    </sheetView>
  </sheetViews>
  <sheetFormatPr defaultRowHeight="13"/>
  <cols>
    <col min="1" max="1" width="11.08984375" style="1" customWidth="1"/>
    <col min="2" max="2" width="36" style="1" customWidth="1"/>
    <col min="3" max="3" width="6.1796875" style="2" bestFit="1" customWidth="1"/>
    <col min="4" max="4" width="2.54296875" style="1" customWidth="1"/>
    <col min="5" max="5" width="36" style="1" bestFit="1" customWidth="1"/>
    <col min="6" max="6" width="6.1796875" style="1" bestFit="1" customWidth="1"/>
    <col min="7" max="7" width="3.54296875" style="1" bestFit="1" customWidth="1"/>
    <col min="8" max="16384" width="8.7265625" style="1"/>
  </cols>
  <sheetData>
    <row r="1" spans="1:5">
      <c r="A1" s="1" t="s">
        <v>89</v>
      </c>
    </row>
    <row r="3" spans="1:5" ht="13.5" thickBot="1">
      <c r="A3" s="1" t="s">
        <v>78</v>
      </c>
    </row>
    <row r="4" spans="1:5">
      <c r="A4" s="50"/>
      <c r="B4" s="51"/>
      <c r="C4" s="52"/>
    </row>
    <row r="5" spans="1:5">
      <c r="B5" s="53"/>
      <c r="C5" s="54"/>
    </row>
    <row r="6" spans="1:5">
      <c r="B6" s="190" t="s">
        <v>147</v>
      </c>
      <c r="C6" s="54"/>
    </row>
    <row r="7" spans="1:5">
      <c r="A7" s="1" t="s">
        <v>79</v>
      </c>
      <c r="B7" s="53"/>
      <c r="C7" s="54">
        <v>900</v>
      </c>
    </row>
    <row r="8" spans="1:5">
      <c r="B8" s="53"/>
      <c r="C8" s="54"/>
    </row>
    <row r="9" spans="1:5">
      <c r="B9" s="53"/>
      <c r="C9" s="54"/>
    </row>
    <row r="10" spans="1:5">
      <c r="B10" s="189" t="s">
        <v>146</v>
      </c>
      <c r="C10" s="55"/>
    </row>
    <row r="11" spans="1:5" ht="13.5" thickBot="1">
      <c r="A11" s="56"/>
      <c r="B11" s="57"/>
      <c r="C11" s="58">
        <v>200</v>
      </c>
    </row>
    <row r="12" spans="1:5" ht="13.5" thickBot="1">
      <c r="A12" s="1" t="s">
        <v>80</v>
      </c>
      <c r="B12" s="59" t="s">
        <v>81</v>
      </c>
      <c r="C12" s="60">
        <f>+C7*0.15</f>
        <v>135</v>
      </c>
      <c r="D12" s="1" t="s">
        <v>27</v>
      </c>
      <c r="E12" s="1" t="s">
        <v>90</v>
      </c>
    </row>
    <row r="13" spans="1:5" ht="13.5" thickBot="1">
      <c r="A13" s="61" t="s">
        <v>82</v>
      </c>
      <c r="B13" s="62" t="s">
        <v>82</v>
      </c>
      <c r="C13" s="63">
        <f>ROUNDDOWN(SUM(C4:C12)*0.1,0)</f>
        <v>123</v>
      </c>
    </row>
    <row r="14" spans="1:5">
      <c r="B14" s="64" t="s">
        <v>83</v>
      </c>
      <c r="C14" s="65">
        <f>SUM(C4:C13)</f>
        <v>1358</v>
      </c>
    </row>
    <row r="16" spans="1:5" ht="13.5" thickBot="1">
      <c r="A16" s="1" t="s">
        <v>84</v>
      </c>
      <c r="B16" s="1" t="s">
        <v>85</v>
      </c>
      <c r="C16" s="1"/>
      <c r="E16" s="1" t="s">
        <v>86</v>
      </c>
    </row>
    <row r="17" spans="1:8">
      <c r="A17" s="50"/>
      <c r="B17" s="51"/>
      <c r="C17" s="52"/>
      <c r="E17" s="51"/>
      <c r="F17" s="52"/>
    </row>
    <row r="18" spans="1:8">
      <c r="B18" s="190" t="s">
        <v>149</v>
      </c>
      <c r="C18" s="54">
        <v>990</v>
      </c>
      <c r="E18" s="190" t="s">
        <v>149</v>
      </c>
      <c r="F18" s="54">
        <v>770</v>
      </c>
    </row>
    <row r="19" spans="1:8">
      <c r="B19" s="190" t="s">
        <v>148</v>
      </c>
      <c r="C19" s="54">
        <v>0</v>
      </c>
      <c r="E19" s="190" t="s">
        <v>148</v>
      </c>
      <c r="F19" s="54">
        <v>200</v>
      </c>
    </row>
    <row r="20" spans="1:8">
      <c r="A20" s="1" t="s">
        <v>79</v>
      </c>
      <c r="B20" s="53"/>
      <c r="C20" s="54"/>
      <c r="E20" s="53"/>
      <c r="F20" s="54"/>
    </row>
    <row r="21" spans="1:8">
      <c r="B21" s="53"/>
      <c r="C21" s="54"/>
      <c r="E21" s="53"/>
      <c r="F21" s="54"/>
    </row>
    <row r="22" spans="1:8">
      <c r="B22" s="53"/>
      <c r="C22" s="54"/>
      <c r="E22" s="53"/>
      <c r="F22" s="54"/>
    </row>
    <row r="23" spans="1:8">
      <c r="B23" s="53" t="s">
        <v>87</v>
      </c>
      <c r="C23" s="53">
        <f>+C19*0.1</f>
        <v>0</v>
      </c>
      <c r="E23" s="53" t="s">
        <v>87</v>
      </c>
      <c r="F23" s="53">
        <f>+F19*0.1</f>
        <v>20</v>
      </c>
    </row>
    <row r="24" spans="1:8">
      <c r="B24" s="189" t="s">
        <v>144</v>
      </c>
      <c r="C24" s="55">
        <v>220</v>
      </c>
      <c r="E24" s="189" t="s">
        <v>145</v>
      </c>
      <c r="F24" s="55">
        <v>200</v>
      </c>
    </row>
    <row r="25" spans="1:8" ht="13.5" thickBot="1">
      <c r="B25" s="57" t="s">
        <v>87</v>
      </c>
      <c r="C25" s="58">
        <v>0</v>
      </c>
      <c r="E25" s="57" t="s">
        <v>87</v>
      </c>
      <c r="F25" s="58">
        <f>+F24*0.1</f>
        <v>20</v>
      </c>
    </row>
    <row r="26" spans="1:8" ht="13.5" thickBot="1">
      <c r="A26" s="61" t="s">
        <v>80</v>
      </c>
      <c r="B26" s="66" t="s">
        <v>88</v>
      </c>
      <c r="C26" s="67">
        <f>ROUNDDOWN(SUM(C17:C23)*0.15,0)</f>
        <v>148</v>
      </c>
      <c r="E26" s="66" t="s">
        <v>88</v>
      </c>
      <c r="F26" s="67">
        <f>ROUNDDOWN(SUM(F17:F23)*0.15,0)</f>
        <v>148</v>
      </c>
      <c r="G26" s="1" t="s">
        <v>26</v>
      </c>
      <c r="H26" s="1" t="s">
        <v>90</v>
      </c>
    </row>
    <row r="27" spans="1:8">
      <c r="B27" s="1" t="s">
        <v>83</v>
      </c>
      <c r="C27" s="2">
        <f>SUM(C17:C26)-C23-C25</f>
        <v>1358</v>
      </c>
      <c r="E27" s="1" t="s">
        <v>83</v>
      </c>
      <c r="F27" s="2">
        <f>SUM(F17:F26)</f>
        <v>1358</v>
      </c>
    </row>
  </sheetData>
  <phoneticPr fontId="8"/>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2241F-8F9D-4FF5-812A-047768D240B4}">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346" t="s">
        <v>71</v>
      </c>
      <c r="C3" s="346"/>
      <c r="D3" s="346"/>
      <c r="E3" s="346"/>
      <c r="F3" s="346"/>
      <c r="G3" s="346"/>
      <c r="H3" s="346"/>
      <c r="I3" s="346"/>
      <c r="J3" s="346"/>
      <c r="K3" s="346"/>
      <c r="L3" s="346"/>
      <c r="M3" s="346"/>
      <c r="N3" s="346"/>
      <c r="O3" s="346"/>
      <c r="P3" s="346"/>
      <c r="Q3" s="347"/>
      <c r="R3" s="347"/>
      <c r="S3" s="347"/>
      <c r="T3" s="347"/>
    </row>
    <row r="4" spans="1:20" ht="19.899999999999999" customHeight="1">
      <c r="B4" s="354" t="s">
        <v>70</v>
      </c>
      <c r="C4" s="354"/>
      <c r="D4" s="40" t="s">
        <v>69</v>
      </c>
      <c r="E4" s="40"/>
      <c r="F4" s="40"/>
      <c r="G4" s="40"/>
      <c r="H4" s="42" t="s">
        <v>68</v>
      </c>
      <c r="I4" s="40" t="s">
        <v>67</v>
      </c>
      <c r="J4" s="41"/>
      <c r="K4" s="41"/>
      <c r="L4" s="40"/>
      <c r="M4" s="40"/>
      <c r="N4" s="39"/>
      <c r="O4" s="16"/>
      <c r="P4" s="16"/>
    </row>
    <row r="5" spans="1:20" ht="19.5" customHeight="1">
      <c r="A5" s="38"/>
      <c r="B5" s="348" t="s">
        <v>66</v>
      </c>
      <c r="C5" s="357" t="s">
        <v>65</v>
      </c>
      <c r="D5" s="363" t="s">
        <v>64</v>
      </c>
      <c r="E5" s="364"/>
      <c r="F5" s="367" t="s">
        <v>63</v>
      </c>
      <c r="G5" s="367" t="s">
        <v>62</v>
      </c>
      <c r="H5" s="358" t="s">
        <v>61</v>
      </c>
      <c r="I5" s="367" t="s">
        <v>60</v>
      </c>
      <c r="J5" s="358" t="s">
        <v>59</v>
      </c>
      <c r="K5" s="358" t="s">
        <v>58</v>
      </c>
      <c r="L5" s="351" t="s">
        <v>57</v>
      </c>
      <c r="M5" s="352"/>
      <c r="N5" s="352"/>
      <c r="O5" s="352"/>
      <c r="P5" s="352"/>
      <c r="Q5" s="352"/>
      <c r="R5" s="352"/>
      <c r="S5" s="353"/>
      <c r="T5" s="348" t="s">
        <v>56</v>
      </c>
    </row>
    <row r="6" spans="1:20" ht="19.5" customHeight="1">
      <c r="A6" s="38"/>
      <c r="B6" s="349"/>
      <c r="C6" s="355"/>
      <c r="D6" s="365"/>
      <c r="E6" s="366"/>
      <c r="F6" s="368"/>
      <c r="G6" s="368"/>
      <c r="H6" s="359"/>
      <c r="I6" s="368"/>
      <c r="J6" s="359"/>
      <c r="K6" s="359"/>
      <c r="L6" s="37" t="s">
        <v>55</v>
      </c>
      <c r="M6" s="37" t="s">
        <v>54</v>
      </c>
      <c r="N6" s="37" t="s">
        <v>53</v>
      </c>
      <c r="O6" s="37" t="s">
        <v>52</v>
      </c>
      <c r="P6" s="37" t="s">
        <v>51</v>
      </c>
      <c r="Q6" s="37" t="s">
        <v>50</v>
      </c>
      <c r="R6" s="37" t="s">
        <v>49</v>
      </c>
      <c r="S6" s="348" t="s">
        <v>28</v>
      </c>
      <c r="T6" s="349"/>
    </row>
    <row r="7" spans="1:20" ht="19.5" customHeight="1">
      <c r="A7" s="38"/>
      <c r="B7" s="349"/>
      <c r="C7" s="355" t="s">
        <v>48</v>
      </c>
      <c r="D7" s="363" t="s">
        <v>47</v>
      </c>
      <c r="E7" s="361">
        <v>15800</v>
      </c>
      <c r="F7" s="370" t="s">
        <v>46</v>
      </c>
      <c r="G7" s="368"/>
      <c r="H7" s="359"/>
      <c r="I7" s="368"/>
      <c r="J7" s="359"/>
      <c r="K7" s="359"/>
      <c r="L7" s="36">
        <v>9.7699999999999995E-2</v>
      </c>
      <c r="M7" s="36">
        <v>1.7899999999999999E-2</v>
      </c>
      <c r="N7" s="36">
        <v>0.183</v>
      </c>
      <c r="O7" s="35">
        <v>3.5999999999999999E-3</v>
      </c>
      <c r="P7" s="35">
        <v>6.0000000000000001E-3</v>
      </c>
      <c r="Q7" s="35">
        <v>2.0000000000000002E-5</v>
      </c>
      <c r="R7" s="35">
        <v>3.7200000000000002E-3</v>
      </c>
      <c r="S7" s="349"/>
      <c r="T7" s="349"/>
    </row>
    <row r="8" spans="1:20" ht="19.5" customHeight="1">
      <c r="A8" s="38"/>
      <c r="B8" s="350"/>
      <c r="C8" s="356"/>
      <c r="D8" s="365"/>
      <c r="E8" s="362"/>
      <c r="F8" s="371"/>
      <c r="G8" s="369"/>
      <c r="H8" s="360"/>
      <c r="I8" s="369"/>
      <c r="J8" s="360"/>
      <c r="K8" s="360"/>
      <c r="L8" s="36"/>
      <c r="M8" s="36"/>
      <c r="N8" s="36"/>
      <c r="O8" s="35"/>
      <c r="P8" s="35"/>
      <c r="Q8" s="35"/>
      <c r="R8" s="35"/>
      <c r="S8" s="350"/>
      <c r="T8" s="350"/>
    </row>
    <row r="9" spans="1:20" ht="20.149999999999999" customHeight="1">
      <c r="A9" s="28"/>
      <c r="B9" s="27" t="s">
        <v>45</v>
      </c>
      <c r="C9" s="29">
        <v>21</v>
      </c>
      <c r="D9" s="344">
        <f t="shared" ref="D9:D20" si="0">$E$7*C9</f>
        <v>331800</v>
      </c>
      <c r="E9" s="345"/>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344">
        <f t="shared" si="0"/>
        <v>331800</v>
      </c>
      <c r="E10" s="345"/>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344">
        <f t="shared" si="0"/>
        <v>316000</v>
      </c>
      <c r="E11" s="345"/>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344">
        <f t="shared" si="0"/>
        <v>347600</v>
      </c>
      <c r="E12" s="345"/>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344">
        <f t="shared" si="0"/>
        <v>331800</v>
      </c>
      <c r="E13" s="345"/>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344">
        <f t="shared" si="0"/>
        <v>300200</v>
      </c>
      <c r="E14" s="345"/>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344">
        <f t="shared" si="0"/>
        <v>347600</v>
      </c>
      <c r="E15" s="345"/>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344">
        <f t="shared" si="0"/>
        <v>316000</v>
      </c>
      <c r="E16" s="345"/>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344">
        <f t="shared" si="0"/>
        <v>316000</v>
      </c>
      <c r="E17" s="345"/>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344">
        <f t="shared" si="0"/>
        <v>300200</v>
      </c>
      <c r="E18" s="345"/>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344">
        <f t="shared" si="0"/>
        <v>284400</v>
      </c>
      <c r="E19" s="345"/>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344">
        <f t="shared" si="0"/>
        <v>316000</v>
      </c>
      <c r="E20" s="345"/>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23"/>
      <c r="I24" s="23"/>
      <c r="J24" s="23"/>
      <c r="K24" s="23"/>
      <c r="L24" s="23"/>
      <c r="M24" s="23"/>
      <c r="N24" s="23"/>
      <c r="O24" s="23"/>
      <c r="P24" s="23"/>
      <c r="Q24" s="68"/>
      <c r="R24" s="342" t="s">
        <v>91</v>
      </c>
      <c r="S24" s="343"/>
      <c r="T24" s="22">
        <f>T23-F23</f>
        <v>4427712</v>
      </c>
    </row>
    <row r="25" spans="1:20" ht="17.5" customHeight="1">
      <c r="B25" s="21"/>
      <c r="C25" s="23"/>
      <c r="D25" s="23"/>
      <c r="E25" s="23"/>
      <c r="F25" s="23"/>
      <c r="G25" s="23"/>
      <c r="H25" s="23"/>
      <c r="I25" s="23"/>
      <c r="J25" s="23"/>
      <c r="K25" s="23"/>
      <c r="L25" s="23"/>
      <c r="M25" s="23"/>
      <c r="N25" s="23"/>
      <c r="O25" s="23"/>
      <c r="P25" s="23"/>
      <c r="Q25" s="69"/>
      <c r="R25" s="342" t="s">
        <v>92</v>
      </c>
      <c r="S25" s="343"/>
      <c r="T25" s="22">
        <f>+F23</f>
        <v>50400</v>
      </c>
    </row>
    <row r="26" spans="1:20" ht="34.5" customHeight="1">
      <c r="B26" s="21"/>
      <c r="C26" s="20"/>
      <c r="D26" s="20"/>
      <c r="E26" s="20"/>
      <c r="F26" s="20"/>
      <c r="G26" s="20"/>
      <c r="H26" s="20"/>
      <c r="I26" s="20"/>
      <c r="J26" s="20"/>
      <c r="K26" s="20"/>
      <c r="L26" s="20"/>
      <c r="M26" s="20"/>
      <c r="N26" s="20"/>
      <c r="O26" s="20"/>
      <c r="P26" s="20"/>
      <c r="Q26" s="20"/>
      <c r="R26" s="20"/>
      <c r="S26" s="20"/>
      <c r="T26" s="20"/>
    </row>
    <row r="27" spans="1:20" ht="120.75" customHeight="1">
      <c r="B27" s="341" t="s">
        <v>29</v>
      </c>
      <c r="C27" s="341"/>
      <c r="D27" s="341"/>
      <c r="E27" s="341"/>
      <c r="F27" s="341"/>
      <c r="G27" s="341"/>
      <c r="H27" s="341"/>
      <c r="I27" s="341"/>
      <c r="J27" s="341"/>
      <c r="K27" s="341"/>
      <c r="L27" s="341"/>
      <c r="M27" s="341"/>
      <c r="N27" s="341"/>
      <c r="O27" s="341"/>
      <c r="P27" s="341"/>
      <c r="Q27" s="341"/>
      <c r="R27" s="341"/>
      <c r="S27" s="341"/>
      <c r="T27" s="341"/>
    </row>
    <row r="28" spans="1:20">
      <c r="C28" s="19"/>
    </row>
  </sheetData>
  <mergeCells count="33">
    <mergeCell ref="F7:F8"/>
    <mergeCell ref="D18:E18"/>
    <mergeCell ref="D19:E19"/>
    <mergeCell ref="D15:E15"/>
    <mergeCell ref="F5:F6"/>
    <mergeCell ref="D16:E16"/>
    <mergeCell ref="D17:E17"/>
    <mergeCell ref="B3:T3"/>
    <mergeCell ref="T5:T8"/>
    <mergeCell ref="L5:S5"/>
    <mergeCell ref="B4:C4"/>
    <mergeCell ref="C7:C8"/>
    <mergeCell ref="C5:C6"/>
    <mergeCell ref="B5:B8"/>
    <mergeCell ref="K5:K8"/>
    <mergeCell ref="S6:S8"/>
    <mergeCell ref="E7:E8"/>
    <mergeCell ref="D5:E6"/>
    <mergeCell ref="J5:J8"/>
    <mergeCell ref="I5:I8"/>
    <mergeCell ref="D7:D8"/>
    <mergeCell ref="H5:H8"/>
    <mergeCell ref="G5:G8"/>
    <mergeCell ref="B27:T27"/>
    <mergeCell ref="R24:S24"/>
    <mergeCell ref="D9:E9"/>
    <mergeCell ref="D10:E10"/>
    <mergeCell ref="D11:E11"/>
    <mergeCell ref="D12:E12"/>
    <mergeCell ref="D14:E14"/>
    <mergeCell ref="R25:S25"/>
    <mergeCell ref="D20:E20"/>
    <mergeCell ref="D13:E13"/>
  </mergeCells>
  <phoneticPr fontId="8"/>
  <conditionalFormatting sqref="C7">
    <cfRule type="cellIs" dxfId="18" priority="2" stopIfTrue="1" operator="equal">
      <formula>"ﾌﾟﾙﾀﾞｳﾝで選択"</formula>
    </cfRule>
  </conditionalFormatting>
  <conditionalFormatting sqref="F7">
    <cfRule type="cellIs" dxfId="17"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3CA2187-2F49-493A-A2FB-8ACD7097BCD7}">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8BA6-35CE-40FF-842F-AB09A6549B81}">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346" t="s">
        <v>71</v>
      </c>
      <c r="C3" s="346"/>
      <c r="D3" s="346"/>
      <c r="E3" s="346"/>
      <c r="F3" s="346"/>
      <c r="G3" s="346"/>
      <c r="H3" s="346"/>
      <c r="I3" s="346"/>
      <c r="J3" s="346"/>
      <c r="K3" s="346"/>
      <c r="L3" s="346"/>
      <c r="M3" s="346"/>
      <c r="N3" s="346"/>
      <c r="O3" s="346"/>
      <c r="P3" s="346"/>
      <c r="Q3" s="347"/>
      <c r="R3" s="347"/>
      <c r="S3" s="347"/>
      <c r="T3" s="347"/>
    </row>
    <row r="4" spans="1:20" ht="19.899999999999999" customHeight="1">
      <c r="B4" s="354" t="s">
        <v>70</v>
      </c>
      <c r="C4" s="354"/>
      <c r="D4" s="40" t="s">
        <v>69</v>
      </c>
      <c r="E4" s="40"/>
      <c r="F4" s="40"/>
      <c r="G4" s="40"/>
      <c r="H4" s="42" t="s">
        <v>68</v>
      </c>
      <c r="I4" s="40" t="s">
        <v>67</v>
      </c>
      <c r="J4" s="41"/>
      <c r="K4" s="41"/>
      <c r="L4" s="40"/>
      <c r="M4" s="40"/>
      <c r="N4" s="39"/>
      <c r="O4" s="16"/>
      <c r="P4" s="16"/>
    </row>
    <row r="5" spans="1:20" ht="19.5" customHeight="1">
      <c r="A5" s="38"/>
      <c r="B5" s="348" t="s">
        <v>66</v>
      </c>
      <c r="C5" s="357" t="s">
        <v>65</v>
      </c>
      <c r="D5" s="363" t="s">
        <v>64</v>
      </c>
      <c r="E5" s="364"/>
      <c r="F5" s="367" t="s">
        <v>63</v>
      </c>
      <c r="G5" s="367" t="s">
        <v>62</v>
      </c>
      <c r="H5" s="358" t="s">
        <v>61</v>
      </c>
      <c r="I5" s="367" t="s">
        <v>60</v>
      </c>
      <c r="J5" s="358" t="s">
        <v>59</v>
      </c>
      <c r="K5" s="358" t="s">
        <v>58</v>
      </c>
      <c r="L5" s="351" t="s">
        <v>57</v>
      </c>
      <c r="M5" s="352"/>
      <c r="N5" s="352"/>
      <c r="O5" s="352"/>
      <c r="P5" s="352"/>
      <c r="Q5" s="352"/>
      <c r="R5" s="352"/>
      <c r="S5" s="353"/>
      <c r="T5" s="348" t="s">
        <v>56</v>
      </c>
    </row>
    <row r="6" spans="1:20" ht="19.5" customHeight="1">
      <c r="A6" s="38"/>
      <c r="B6" s="349"/>
      <c r="C6" s="355"/>
      <c r="D6" s="365"/>
      <c r="E6" s="366"/>
      <c r="F6" s="368"/>
      <c r="G6" s="368"/>
      <c r="H6" s="359"/>
      <c r="I6" s="368"/>
      <c r="J6" s="359"/>
      <c r="K6" s="359"/>
      <c r="L6" s="37" t="s">
        <v>55</v>
      </c>
      <c r="M6" s="37" t="s">
        <v>54</v>
      </c>
      <c r="N6" s="37" t="s">
        <v>53</v>
      </c>
      <c r="O6" s="37" t="s">
        <v>52</v>
      </c>
      <c r="P6" s="37" t="s">
        <v>51</v>
      </c>
      <c r="Q6" s="37" t="s">
        <v>50</v>
      </c>
      <c r="R6" s="37" t="s">
        <v>49</v>
      </c>
      <c r="S6" s="348" t="s">
        <v>28</v>
      </c>
      <c r="T6" s="349"/>
    </row>
    <row r="7" spans="1:20" ht="19.5" customHeight="1">
      <c r="A7" s="38"/>
      <c r="B7" s="349"/>
      <c r="C7" s="355" t="s">
        <v>48</v>
      </c>
      <c r="D7" s="363" t="s">
        <v>47</v>
      </c>
      <c r="E7" s="361">
        <v>15800</v>
      </c>
      <c r="F7" s="370" t="s">
        <v>46</v>
      </c>
      <c r="G7" s="368"/>
      <c r="H7" s="359"/>
      <c r="I7" s="368"/>
      <c r="J7" s="359"/>
      <c r="K7" s="359"/>
      <c r="L7" s="36">
        <v>9.7699999999999995E-2</v>
      </c>
      <c r="M7" s="36">
        <v>1.7899999999999999E-2</v>
      </c>
      <c r="N7" s="36">
        <v>0.183</v>
      </c>
      <c r="O7" s="35">
        <v>3.5999999999999999E-3</v>
      </c>
      <c r="P7" s="35">
        <v>6.0000000000000001E-3</v>
      </c>
      <c r="Q7" s="35">
        <v>2.0000000000000002E-5</v>
      </c>
      <c r="R7" s="35">
        <v>3.7200000000000002E-3</v>
      </c>
      <c r="S7" s="349"/>
      <c r="T7" s="349"/>
    </row>
    <row r="8" spans="1:20" ht="19.5" customHeight="1">
      <c r="A8" s="38"/>
      <c r="B8" s="350"/>
      <c r="C8" s="356"/>
      <c r="D8" s="365"/>
      <c r="E8" s="362"/>
      <c r="F8" s="371"/>
      <c r="G8" s="369"/>
      <c r="H8" s="360"/>
      <c r="I8" s="369"/>
      <c r="J8" s="360"/>
      <c r="K8" s="360"/>
      <c r="L8" s="36"/>
      <c r="M8" s="36"/>
      <c r="N8" s="36"/>
      <c r="O8" s="35"/>
      <c r="P8" s="35"/>
      <c r="Q8" s="35"/>
      <c r="R8" s="35"/>
      <c r="S8" s="350"/>
      <c r="T8" s="350"/>
    </row>
    <row r="9" spans="1:20" ht="20.149999999999999" customHeight="1">
      <c r="A9" s="28"/>
      <c r="B9" s="27" t="s">
        <v>45</v>
      </c>
      <c r="C9" s="29">
        <v>21</v>
      </c>
      <c r="D9" s="344">
        <f t="shared" ref="D9:D20" si="0">$E$7*C9</f>
        <v>331800</v>
      </c>
      <c r="E9" s="345"/>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344">
        <f t="shared" si="0"/>
        <v>331800</v>
      </c>
      <c r="E10" s="345"/>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344">
        <f t="shared" si="0"/>
        <v>316000</v>
      </c>
      <c r="E11" s="345"/>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344">
        <f t="shared" si="0"/>
        <v>347600</v>
      </c>
      <c r="E12" s="345"/>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344">
        <f t="shared" si="0"/>
        <v>331800</v>
      </c>
      <c r="E13" s="345"/>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344">
        <f t="shared" si="0"/>
        <v>300200</v>
      </c>
      <c r="E14" s="345"/>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344">
        <f t="shared" si="0"/>
        <v>347600</v>
      </c>
      <c r="E15" s="345"/>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344">
        <f t="shared" si="0"/>
        <v>316000</v>
      </c>
      <c r="E16" s="345"/>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344">
        <f t="shared" si="0"/>
        <v>316000</v>
      </c>
      <c r="E17" s="345"/>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344">
        <f t="shared" si="0"/>
        <v>300200</v>
      </c>
      <c r="E18" s="345"/>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344">
        <f t="shared" si="0"/>
        <v>284400</v>
      </c>
      <c r="E19" s="345"/>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344">
        <f t="shared" si="0"/>
        <v>316000</v>
      </c>
      <c r="E20" s="345"/>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97</v>
      </c>
      <c r="I24" s="23"/>
      <c r="J24" s="23"/>
      <c r="K24" s="23"/>
      <c r="L24" s="23"/>
      <c r="M24" s="23"/>
      <c r="N24" s="23"/>
      <c r="O24" s="23"/>
      <c r="P24" s="23"/>
      <c r="Q24" s="68"/>
      <c r="R24" s="342" t="s">
        <v>91</v>
      </c>
      <c r="S24" s="343"/>
      <c r="T24" s="22">
        <f>T23-F23</f>
        <v>4427712</v>
      </c>
    </row>
    <row r="25" spans="1:20" ht="17.5" customHeight="1">
      <c r="B25" s="21"/>
      <c r="C25" s="23"/>
      <c r="D25" s="23"/>
      <c r="E25" s="70" t="s">
        <v>95</v>
      </c>
      <c r="F25" s="23">
        <f>+T24</f>
        <v>4427712</v>
      </c>
      <c r="G25" s="71" t="s">
        <v>96</v>
      </c>
      <c r="H25" s="23">
        <f>+C23</f>
        <v>243</v>
      </c>
      <c r="I25" s="71" t="s">
        <v>27</v>
      </c>
      <c r="J25" s="73">
        <f>+ROUNDDOWN(F25/H25,0)</f>
        <v>18221</v>
      </c>
      <c r="K25" s="23"/>
      <c r="L25" s="23"/>
      <c r="M25" s="23"/>
      <c r="N25" s="23"/>
      <c r="O25" s="23"/>
      <c r="P25" s="23"/>
      <c r="Q25" s="69"/>
      <c r="R25" s="342" t="s">
        <v>92</v>
      </c>
      <c r="S25" s="343"/>
      <c r="T25" s="22">
        <f>+F23</f>
        <v>50400</v>
      </c>
    </row>
    <row r="26" spans="1:20" ht="19" customHeight="1">
      <c r="B26" s="21"/>
      <c r="C26" s="20"/>
      <c r="D26" s="20"/>
      <c r="E26" s="72" t="s">
        <v>101</v>
      </c>
      <c r="F26" s="20">
        <f>+T25</f>
        <v>50400</v>
      </c>
      <c r="G26" s="71" t="s">
        <v>96</v>
      </c>
      <c r="H26" s="23">
        <f>+C23</f>
        <v>243</v>
      </c>
      <c r="I26" s="71" t="s">
        <v>27</v>
      </c>
      <c r="J26" s="73">
        <f>+ROUNDDOWN(F26/H26,0)</f>
        <v>207</v>
      </c>
      <c r="K26" s="20"/>
      <c r="L26" s="20"/>
      <c r="M26" s="20"/>
      <c r="N26" s="20"/>
      <c r="O26" s="20"/>
      <c r="P26" s="20"/>
      <c r="Q26" s="20"/>
      <c r="R26" s="20"/>
      <c r="S26" s="20"/>
      <c r="T26" s="20"/>
    </row>
    <row r="27" spans="1:20" ht="120.75" customHeight="1">
      <c r="B27" s="341" t="s">
        <v>29</v>
      </c>
      <c r="C27" s="341"/>
      <c r="D27" s="341"/>
      <c r="E27" s="341"/>
      <c r="F27" s="341"/>
      <c r="G27" s="341"/>
      <c r="H27" s="341"/>
      <c r="I27" s="341"/>
      <c r="J27" s="341"/>
      <c r="K27" s="341"/>
      <c r="L27" s="341"/>
      <c r="M27" s="341"/>
      <c r="N27" s="341"/>
      <c r="O27" s="341"/>
      <c r="P27" s="341"/>
      <c r="Q27" s="341"/>
      <c r="R27" s="341"/>
      <c r="S27" s="341"/>
      <c r="T27" s="341"/>
    </row>
    <row r="28" spans="1:20">
      <c r="C28" s="19"/>
    </row>
  </sheetData>
  <mergeCells count="33">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D15:E15"/>
    <mergeCell ref="D16:E16"/>
    <mergeCell ref="D17:E17"/>
    <mergeCell ref="D18:E18"/>
    <mergeCell ref="D19:E19"/>
    <mergeCell ref="D20:E20"/>
  </mergeCells>
  <phoneticPr fontId="8"/>
  <conditionalFormatting sqref="C7">
    <cfRule type="cellIs" dxfId="16" priority="2" stopIfTrue="1" operator="equal">
      <formula>"ﾌﾟﾙﾀﾞｳﾝで選択"</formula>
    </cfRule>
  </conditionalFormatting>
  <conditionalFormatting sqref="F7">
    <cfRule type="cellIs" dxfId="15"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242865E8-57AE-4B6C-A85B-00185B5C9F8F}">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B0D9-DD5A-4515-8720-7B7BEAEFF3D5}">
  <sheetPr>
    <tabColor rgb="FFFFC000"/>
    <pageSetUpPr fitToPage="1"/>
  </sheetPr>
  <dimension ref="A1:T28"/>
  <sheetViews>
    <sheetView view="pageBreakPreview" zoomScale="65" zoomScaleNormal="75" zoomScaleSheetLayoutView="65" workbookViewId="0">
      <selection activeCell="K14" sqref="K14"/>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346" t="s">
        <v>71</v>
      </c>
      <c r="C3" s="346"/>
      <c r="D3" s="346"/>
      <c r="E3" s="346"/>
      <c r="F3" s="346"/>
      <c r="G3" s="346"/>
      <c r="H3" s="346"/>
      <c r="I3" s="346"/>
      <c r="J3" s="346"/>
      <c r="K3" s="346"/>
      <c r="L3" s="346"/>
      <c r="M3" s="346"/>
      <c r="N3" s="346"/>
      <c r="O3" s="346"/>
      <c r="P3" s="346"/>
      <c r="Q3" s="347"/>
      <c r="R3" s="347"/>
      <c r="S3" s="347"/>
      <c r="T3" s="347"/>
    </row>
    <row r="4" spans="1:20" ht="19.899999999999999" customHeight="1">
      <c r="B4" s="354" t="s">
        <v>70</v>
      </c>
      <c r="C4" s="354"/>
      <c r="D4" s="40" t="s">
        <v>69</v>
      </c>
      <c r="E4" s="40"/>
      <c r="F4" s="40"/>
      <c r="G4" s="40"/>
      <c r="H4" s="42" t="s">
        <v>68</v>
      </c>
      <c r="I4" s="40" t="s">
        <v>67</v>
      </c>
      <c r="J4" s="41"/>
      <c r="K4" s="41"/>
      <c r="L4" s="40"/>
      <c r="M4" s="40"/>
      <c r="N4" s="39"/>
      <c r="O4" s="16"/>
      <c r="P4" s="16"/>
    </row>
    <row r="5" spans="1:20" ht="19.5" customHeight="1">
      <c r="A5" s="38"/>
      <c r="B5" s="348" t="s">
        <v>66</v>
      </c>
      <c r="C5" s="357" t="s">
        <v>65</v>
      </c>
      <c r="D5" s="363" t="s">
        <v>64</v>
      </c>
      <c r="E5" s="364"/>
      <c r="F5" s="367" t="s">
        <v>63</v>
      </c>
      <c r="G5" s="367" t="s">
        <v>62</v>
      </c>
      <c r="H5" s="358" t="s">
        <v>61</v>
      </c>
      <c r="I5" s="367" t="s">
        <v>60</v>
      </c>
      <c r="J5" s="358" t="s">
        <v>59</v>
      </c>
      <c r="K5" s="358" t="s">
        <v>58</v>
      </c>
      <c r="L5" s="351" t="s">
        <v>57</v>
      </c>
      <c r="M5" s="352"/>
      <c r="N5" s="352"/>
      <c r="O5" s="352"/>
      <c r="P5" s="352"/>
      <c r="Q5" s="352"/>
      <c r="R5" s="352"/>
      <c r="S5" s="353"/>
      <c r="T5" s="348" t="s">
        <v>56</v>
      </c>
    </row>
    <row r="6" spans="1:20" ht="19.5" customHeight="1">
      <c r="A6" s="38"/>
      <c r="B6" s="349"/>
      <c r="C6" s="355"/>
      <c r="D6" s="365"/>
      <c r="E6" s="366"/>
      <c r="F6" s="368"/>
      <c r="G6" s="368"/>
      <c r="H6" s="359"/>
      <c r="I6" s="368"/>
      <c r="J6" s="359"/>
      <c r="K6" s="359"/>
      <c r="L6" s="37" t="s">
        <v>55</v>
      </c>
      <c r="M6" s="37" t="s">
        <v>54</v>
      </c>
      <c r="N6" s="37" t="s">
        <v>53</v>
      </c>
      <c r="O6" s="37" t="s">
        <v>52</v>
      </c>
      <c r="P6" s="37" t="s">
        <v>51</v>
      </c>
      <c r="Q6" s="37" t="s">
        <v>50</v>
      </c>
      <c r="R6" s="37" t="s">
        <v>49</v>
      </c>
      <c r="S6" s="348" t="s">
        <v>28</v>
      </c>
      <c r="T6" s="349"/>
    </row>
    <row r="7" spans="1:20" ht="19.5" customHeight="1">
      <c r="A7" s="38"/>
      <c r="B7" s="349"/>
      <c r="C7" s="355" t="s">
        <v>48</v>
      </c>
      <c r="D7" s="363" t="s">
        <v>47</v>
      </c>
      <c r="E7" s="361">
        <v>15800</v>
      </c>
      <c r="F7" s="370" t="s">
        <v>46</v>
      </c>
      <c r="G7" s="368"/>
      <c r="H7" s="359"/>
      <c r="I7" s="368"/>
      <c r="J7" s="359"/>
      <c r="K7" s="359"/>
      <c r="L7" s="36">
        <v>9.7699999999999995E-2</v>
      </c>
      <c r="M7" s="36">
        <v>1.7899999999999999E-2</v>
      </c>
      <c r="N7" s="36">
        <v>0.183</v>
      </c>
      <c r="O7" s="35">
        <v>3.5999999999999999E-3</v>
      </c>
      <c r="P7" s="35">
        <v>6.0000000000000001E-3</v>
      </c>
      <c r="Q7" s="35">
        <v>2.0000000000000002E-5</v>
      </c>
      <c r="R7" s="35">
        <v>3.7200000000000002E-3</v>
      </c>
      <c r="S7" s="349"/>
      <c r="T7" s="349"/>
    </row>
    <row r="8" spans="1:20" ht="19.5" customHeight="1">
      <c r="A8" s="38"/>
      <c r="B8" s="350"/>
      <c r="C8" s="356"/>
      <c r="D8" s="365"/>
      <c r="E8" s="362"/>
      <c r="F8" s="371"/>
      <c r="G8" s="369"/>
      <c r="H8" s="360"/>
      <c r="I8" s="369"/>
      <c r="J8" s="360"/>
      <c r="K8" s="360"/>
      <c r="L8" s="36"/>
      <c r="M8" s="36"/>
      <c r="N8" s="36"/>
      <c r="O8" s="35"/>
      <c r="P8" s="35"/>
      <c r="Q8" s="35"/>
      <c r="R8" s="35"/>
      <c r="S8" s="350"/>
      <c r="T8" s="350"/>
    </row>
    <row r="9" spans="1:20" ht="20.149999999999999" customHeight="1">
      <c r="A9" s="28"/>
      <c r="B9" s="27" t="s">
        <v>45</v>
      </c>
      <c r="C9" s="29">
        <v>21</v>
      </c>
      <c r="D9" s="344">
        <f t="shared" ref="D9:D20" si="0">$E$7*C9</f>
        <v>331800</v>
      </c>
      <c r="E9" s="345"/>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344">
        <f t="shared" si="0"/>
        <v>331800</v>
      </c>
      <c r="E10" s="345"/>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344">
        <f t="shared" si="0"/>
        <v>316000</v>
      </c>
      <c r="E11" s="345"/>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344">
        <f t="shared" si="0"/>
        <v>347600</v>
      </c>
      <c r="E12" s="345"/>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344">
        <f t="shared" si="0"/>
        <v>331800</v>
      </c>
      <c r="E13" s="345"/>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344">
        <f t="shared" si="0"/>
        <v>300200</v>
      </c>
      <c r="E14" s="345"/>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344">
        <f t="shared" si="0"/>
        <v>347600</v>
      </c>
      <c r="E15" s="345"/>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344">
        <f t="shared" si="0"/>
        <v>316000</v>
      </c>
      <c r="E16" s="345"/>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344">
        <f t="shared" si="0"/>
        <v>316000</v>
      </c>
      <c r="E17" s="345"/>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344">
        <f t="shared" si="0"/>
        <v>300200</v>
      </c>
      <c r="E18" s="345"/>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344">
        <f t="shared" si="0"/>
        <v>284400</v>
      </c>
      <c r="E19" s="345"/>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344">
        <f t="shared" si="0"/>
        <v>316000</v>
      </c>
      <c r="E20" s="345"/>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98</v>
      </c>
      <c r="I24" s="23"/>
      <c r="J24" s="23"/>
      <c r="K24" s="23"/>
      <c r="L24" s="23"/>
      <c r="M24" s="23"/>
      <c r="N24" s="23"/>
      <c r="O24" s="23"/>
      <c r="P24" s="23"/>
      <c r="Q24" s="68"/>
      <c r="R24" s="342" t="s">
        <v>91</v>
      </c>
      <c r="S24" s="343"/>
      <c r="T24" s="22">
        <f>T23-F23</f>
        <v>4427712</v>
      </c>
    </row>
    <row r="25" spans="1:20" ht="20" customHeight="1">
      <c r="B25" s="21"/>
      <c r="C25" s="23"/>
      <c r="D25" s="23"/>
      <c r="E25" s="70" t="s">
        <v>99</v>
      </c>
      <c r="F25" s="23">
        <f>+T24</f>
        <v>4427712</v>
      </c>
      <c r="G25" s="71" t="s">
        <v>0</v>
      </c>
      <c r="H25" s="372">
        <v>0.2</v>
      </c>
      <c r="I25" s="71" t="s">
        <v>27</v>
      </c>
      <c r="J25" s="73">
        <f>+ROUNDDOWN(F25*H25,0)</f>
        <v>885542</v>
      </c>
      <c r="K25" s="23"/>
      <c r="L25" s="23"/>
      <c r="M25" s="23"/>
      <c r="N25" s="23"/>
      <c r="O25" s="23"/>
      <c r="P25" s="23"/>
      <c r="Q25" s="69"/>
      <c r="R25" s="342" t="s">
        <v>92</v>
      </c>
      <c r="S25" s="343"/>
      <c r="T25" s="22">
        <f>+F23</f>
        <v>50400</v>
      </c>
    </row>
    <row r="26" spans="1:20" ht="20" customHeight="1">
      <c r="B26" s="21"/>
      <c r="C26" s="20"/>
      <c r="D26" s="20"/>
      <c r="E26" s="72" t="s">
        <v>100</v>
      </c>
      <c r="F26" s="20">
        <f>+T25</f>
        <v>50400</v>
      </c>
      <c r="G26" s="71" t="s">
        <v>0</v>
      </c>
      <c r="H26" s="373"/>
      <c r="I26" s="71" t="s">
        <v>27</v>
      </c>
      <c r="J26" s="73">
        <f>+ROUNDDOWN(F26*H25,0)</f>
        <v>10080</v>
      </c>
      <c r="K26" s="20"/>
      <c r="L26" s="20"/>
      <c r="M26" s="20"/>
      <c r="N26" s="20"/>
      <c r="O26" s="20"/>
      <c r="P26" s="20"/>
      <c r="Q26" s="20"/>
      <c r="R26" s="20"/>
      <c r="S26" s="20"/>
      <c r="T26" s="20"/>
    </row>
    <row r="27" spans="1:20" ht="120.75" customHeight="1">
      <c r="B27" s="341" t="s">
        <v>29</v>
      </c>
      <c r="C27" s="341"/>
      <c r="D27" s="341"/>
      <c r="E27" s="341"/>
      <c r="F27" s="341"/>
      <c r="G27" s="341"/>
      <c r="H27" s="341"/>
      <c r="I27" s="341"/>
      <c r="J27" s="341"/>
      <c r="K27" s="341"/>
      <c r="L27" s="341"/>
      <c r="M27" s="341"/>
      <c r="N27" s="341"/>
      <c r="O27" s="341"/>
      <c r="P27" s="341"/>
      <c r="Q27" s="341"/>
      <c r="R27" s="341"/>
      <c r="S27" s="341"/>
      <c r="T27" s="341"/>
    </row>
    <row r="28" spans="1:20">
      <c r="C28" s="19"/>
    </row>
  </sheetData>
  <mergeCells count="34">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H25:H26"/>
    <mergeCell ref="D15:E15"/>
    <mergeCell ref="D16:E16"/>
    <mergeCell ref="D17:E17"/>
    <mergeCell ref="D18:E18"/>
    <mergeCell ref="D19:E19"/>
    <mergeCell ref="D20:E20"/>
  </mergeCells>
  <phoneticPr fontId="8"/>
  <conditionalFormatting sqref="C7">
    <cfRule type="cellIs" dxfId="14" priority="2" stopIfTrue="1" operator="equal">
      <formula>"ﾌﾟﾙﾀﾞｳﾝで選択"</formula>
    </cfRule>
  </conditionalFormatting>
  <conditionalFormatting sqref="F7">
    <cfRule type="cellIs" dxfId="13"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92473B1-235E-4853-9EB7-D09C960093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CA35-92BA-46ED-9A56-0F4FBE4E53FB}">
  <sheetPr>
    <tabColor rgb="FFFFC000"/>
    <pageSetUpPr fitToPage="1"/>
  </sheetPr>
  <dimension ref="A1:X51"/>
  <sheetViews>
    <sheetView view="pageBreakPreview" zoomScale="70" zoomScaleNormal="75" zoomScaleSheetLayoutView="70" workbookViewId="0">
      <pane ySplit="2" topLeftCell="A3" activePane="bottomLeft" state="frozen"/>
      <selection pane="bottomLeft" activeCell="B35" sqref="B35:L35"/>
    </sheetView>
  </sheetViews>
  <sheetFormatPr defaultColWidth="9" defaultRowHeight="13"/>
  <cols>
    <col min="1" max="1" width="4.6328125" style="216" customWidth="1"/>
    <col min="2" max="3" width="15.6328125" style="43" customWidth="1"/>
    <col min="4" max="4" width="11.26953125" style="43" customWidth="1"/>
    <col min="5" max="5" width="4.7265625" style="43" customWidth="1"/>
    <col min="6" max="6" width="10.7265625" style="216" customWidth="1"/>
    <col min="7" max="7" width="3.7265625" style="216" customWidth="1"/>
    <col min="8" max="8" width="3.08984375" style="216" customWidth="1"/>
    <col min="9" max="9" width="4" style="216" customWidth="1"/>
    <col min="10" max="10" width="3.08984375" style="216" customWidth="1"/>
    <col min="11" max="11" width="7.36328125" style="43" customWidth="1"/>
    <col min="12" max="12" width="10.453125" style="20" customWidth="1"/>
    <col min="13" max="16" width="9.6328125" style="20" customWidth="1"/>
    <col min="17" max="17" width="11" style="20" customWidth="1"/>
    <col min="18" max="18" width="9.6328125" style="20" customWidth="1"/>
    <col min="19" max="19" width="6.6328125" style="20" customWidth="1"/>
    <col min="20" max="21" width="10.7265625" style="20" customWidth="1"/>
    <col min="22" max="22" width="12.08984375" style="20" customWidth="1"/>
    <col min="23" max="23" width="9" style="43"/>
    <col min="24" max="24" width="10.6328125" style="43" customWidth="1"/>
    <col min="25" max="255" width="9" style="43"/>
    <col min="256" max="256" width="4.6328125" style="43" customWidth="1"/>
    <col min="257" max="258" width="15.6328125" style="43" customWidth="1"/>
    <col min="259" max="259" width="11.26953125" style="43" customWidth="1"/>
    <col min="260" max="260" width="4.7265625" style="43" customWidth="1"/>
    <col min="261" max="261" width="10.7265625" style="43" customWidth="1"/>
    <col min="262" max="262" width="3.7265625" style="43" customWidth="1"/>
    <col min="263" max="263" width="3.08984375" style="43" customWidth="1"/>
    <col min="264" max="264" width="4" style="43" customWidth="1"/>
    <col min="265" max="265" width="3.08984375" style="43" customWidth="1"/>
    <col min="266" max="266" width="7.36328125" style="43" customWidth="1"/>
    <col min="267" max="267" width="10.453125" style="43" customWidth="1"/>
    <col min="268" max="271" width="9.6328125" style="43" customWidth="1"/>
    <col min="272" max="272" width="6.6328125" style="43" customWidth="1"/>
    <col min="273" max="273" width="11" style="43" customWidth="1"/>
    <col min="274" max="274" width="9.6328125" style="43" customWidth="1"/>
    <col min="275" max="275" width="6.6328125" style="43" customWidth="1"/>
    <col min="276" max="277" width="10.7265625" style="43" customWidth="1"/>
    <col min="278" max="278" width="12.08984375" style="43" customWidth="1"/>
    <col min="279" max="279" width="9" style="43"/>
    <col min="280" max="280" width="10.6328125" style="43" customWidth="1"/>
    <col min="281" max="511" width="9" style="43"/>
    <col min="512" max="512" width="4.6328125" style="43" customWidth="1"/>
    <col min="513" max="514" width="15.6328125" style="43" customWidth="1"/>
    <col min="515" max="515" width="11.26953125" style="43" customWidth="1"/>
    <col min="516" max="516" width="4.7265625" style="43" customWidth="1"/>
    <col min="517" max="517" width="10.7265625" style="43" customWidth="1"/>
    <col min="518" max="518" width="3.7265625" style="43" customWidth="1"/>
    <col min="519" max="519" width="3.08984375" style="43" customWidth="1"/>
    <col min="520" max="520" width="4" style="43" customWidth="1"/>
    <col min="521" max="521" width="3.08984375" style="43" customWidth="1"/>
    <col min="522" max="522" width="7.36328125" style="43" customWidth="1"/>
    <col min="523" max="523" width="10.453125" style="43" customWidth="1"/>
    <col min="524" max="527" width="9.6328125" style="43" customWidth="1"/>
    <col min="528" max="528" width="6.6328125" style="43" customWidth="1"/>
    <col min="529" max="529" width="11" style="43" customWidth="1"/>
    <col min="530" max="530" width="9.6328125" style="43" customWidth="1"/>
    <col min="531" max="531" width="6.6328125" style="43" customWidth="1"/>
    <col min="532" max="533" width="10.7265625" style="43" customWidth="1"/>
    <col min="534" max="534" width="12.08984375" style="43" customWidth="1"/>
    <col min="535" max="535" width="9" style="43"/>
    <col min="536" max="536" width="10.6328125" style="43" customWidth="1"/>
    <col min="537" max="767" width="9" style="43"/>
    <col min="768" max="768" width="4.6328125" style="43" customWidth="1"/>
    <col min="769" max="770" width="15.6328125" style="43" customWidth="1"/>
    <col min="771" max="771" width="11.26953125" style="43" customWidth="1"/>
    <col min="772" max="772" width="4.7265625" style="43" customWidth="1"/>
    <col min="773" max="773" width="10.7265625" style="43" customWidth="1"/>
    <col min="774" max="774" width="3.7265625" style="43" customWidth="1"/>
    <col min="775" max="775" width="3.08984375" style="43" customWidth="1"/>
    <col min="776" max="776" width="4" style="43" customWidth="1"/>
    <col min="777" max="777" width="3.08984375" style="43" customWidth="1"/>
    <col min="778" max="778" width="7.36328125" style="43" customWidth="1"/>
    <col min="779" max="779" width="10.453125" style="43" customWidth="1"/>
    <col min="780" max="783" width="9.6328125" style="43" customWidth="1"/>
    <col min="784" max="784" width="6.6328125" style="43" customWidth="1"/>
    <col min="785" max="785" width="11" style="43" customWidth="1"/>
    <col min="786" max="786" width="9.6328125" style="43" customWidth="1"/>
    <col min="787" max="787" width="6.6328125" style="43" customWidth="1"/>
    <col min="788" max="789" width="10.7265625" style="43" customWidth="1"/>
    <col min="790" max="790" width="12.08984375" style="43" customWidth="1"/>
    <col min="791" max="791" width="9" style="43"/>
    <col min="792" max="792" width="10.6328125" style="43" customWidth="1"/>
    <col min="793" max="1023" width="9" style="43"/>
    <col min="1024" max="1024" width="4.6328125" style="43" customWidth="1"/>
    <col min="1025" max="1026" width="15.6328125" style="43" customWidth="1"/>
    <col min="1027" max="1027" width="11.26953125" style="43" customWidth="1"/>
    <col min="1028" max="1028" width="4.7265625" style="43" customWidth="1"/>
    <col min="1029" max="1029" width="10.7265625" style="43" customWidth="1"/>
    <col min="1030" max="1030" width="3.7265625" style="43" customWidth="1"/>
    <col min="1031" max="1031" width="3.08984375" style="43" customWidth="1"/>
    <col min="1032" max="1032" width="4" style="43" customWidth="1"/>
    <col min="1033" max="1033" width="3.08984375" style="43" customWidth="1"/>
    <col min="1034" max="1034" width="7.36328125" style="43" customWidth="1"/>
    <col min="1035" max="1035" width="10.453125" style="43" customWidth="1"/>
    <col min="1036" max="1039" width="9.6328125" style="43" customWidth="1"/>
    <col min="1040" max="1040" width="6.6328125" style="43" customWidth="1"/>
    <col min="1041" max="1041" width="11" style="43" customWidth="1"/>
    <col min="1042" max="1042" width="9.6328125" style="43" customWidth="1"/>
    <col min="1043" max="1043" width="6.6328125" style="43" customWidth="1"/>
    <col min="1044" max="1045" width="10.7265625" style="43" customWidth="1"/>
    <col min="1046" max="1046" width="12.08984375" style="43" customWidth="1"/>
    <col min="1047" max="1047" width="9" style="43"/>
    <col min="1048" max="1048" width="10.6328125" style="43" customWidth="1"/>
    <col min="1049" max="1279" width="9" style="43"/>
    <col min="1280" max="1280" width="4.6328125" style="43" customWidth="1"/>
    <col min="1281" max="1282" width="15.6328125" style="43" customWidth="1"/>
    <col min="1283" max="1283" width="11.26953125" style="43" customWidth="1"/>
    <col min="1284" max="1284" width="4.7265625" style="43" customWidth="1"/>
    <col min="1285" max="1285" width="10.7265625" style="43" customWidth="1"/>
    <col min="1286" max="1286" width="3.7265625" style="43" customWidth="1"/>
    <col min="1287" max="1287" width="3.08984375" style="43" customWidth="1"/>
    <col min="1288" max="1288" width="4" style="43" customWidth="1"/>
    <col min="1289" max="1289" width="3.08984375" style="43" customWidth="1"/>
    <col min="1290" max="1290" width="7.36328125" style="43" customWidth="1"/>
    <col min="1291" max="1291" width="10.453125" style="43" customWidth="1"/>
    <col min="1292" max="1295" width="9.6328125" style="43" customWidth="1"/>
    <col min="1296" max="1296" width="6.6328125" style="43" customWidth="1"/>
    <col min="1297" max="1297" width="11" style="43" customWidth="1"/>
    <col min="1298" max="1298" width="9.6328125" style="43" customWidth="1"/>
    <col min="1299" max="1299" width="6.6328125" style="43" customWidth="1"/>
    <col min="1300" max="1301" width="10.7265625" style="43" customWidth="1"/>
    <col min="1302" max="1302" width="12.08984375" style="43" customWidth="1"/>
    <col min="1303" max="1303" width="9" style="43"/>
    <col min="1304" max="1304" width="10.6328125" style="43" customWidth="1"/>
    <col min="1305" max="1535" width="9" style="43"/>
    <col min="1536" max="1536" width="4.6328125" style="43" customWidth="1"/>
    <col min="1537" max="1538" width="15.6328125" style="43" customWidth="1"/>
    <col min="1539" max="1539" width="11.26953125" style="43" customWidth="1"/>
    <col min="1540" max="1540" width="4.7265625" style="43" customWidth="1"/>
    <col min="1541" max="1541" width="10.7265625" style="43" customWidth="1"/>
    <col min="1542" max="1542" width="3.7265625" style="43" customWidth="1"/>
    <col min="1543" max="1543" width="3.08984375" style="43" customWidth="1"/>
    <col min="1544" max="1544" width="4" style="43" customWidth="1"/>
    <col min="1545" max="1545" width="3.08984375" style="43" customWidth="1"/>
    <col min="1546" max="1546" width="7.36328125" style="43" customWidth="1"/>
    <col min="1547" max="1547" width="10.453125" style="43" customWidth="1"/>
    <col min="1548" max="1551" width="9.6328125" style="43" customWidth="1"/>
    <col min="1552" max="1552" width="6.6328125" style="43" customWidth="1"/>
    <col min="1553" max="1553" width="11" style="43" customWidth="1"/>
    <col min="1554" max="1554" width="9.6328125" style="43" customWidth="1"/>
    <col min="1555" max="1555" width="6.6328125" style="43" customWidth="1"/>
    <col min="1556" max="1557" width="10.7265625" style="43" customWidth="1"/>
    <col min="1558" max="1558" width="12.08984375" style="43" customWidth="1"/>
    <col min="1559" max="1559" width="9" style="43"/>
    <col min="1560" max="1560" width="10.6328125" style="43" customWidth="1"/>
    <col min="1561" max="1791" width="9" style="43"/>
    <col min="1792" max="1792" width="4.6328125" style="43" customWidth="1"/>
    <col min="1793" max="1794" width="15.6328125" style="43" customWidth="1"/>
    <col min="1795" max="1795" width="11.26953125" style="43" customWidth="1"/>
    <col min="1796" max="1796" width="4.7265625" style="43" customWidth="1"/>
    <col min="1797" max="1797" width="10.7265625" style="43" customWidth="1"/>
    <col min="1798" max="1798" width="3.7265625" style="43" customWidth="1"/>
    <col min="1799" max="1799" width="3.08984375" style="43" customWidth="1"/>
    <col min="1800" max="1800" width="4" style="43" customWidth="1"/>
    <col min="1801" max="1801" width="3.08984375" style="43" customWidth="1"/>
    <col min="1802" max="1802" width="7.36328125" style="43" customWidth="1"/>
    <col min="1803" max="1803" width="10.453125" style="43" customWidth="1"/>
    <col min="1804" max="1807" width="9.6328125" style="43" customWidth="1"/>
    <col min="1808" max="1808" width="6.6328125" style="43" customWidth="1"/>
    <col min="1809" max="1809" width="11" style="43" customWidth="1"/>
    <col min="1810" max="1810" width="9.6328125" style="43" customWidth="1"/>
    <col min="1811" max="1811" width="6.6328125" style="43" customWidth="1"/>
    <col min="1812" max="1813" width="10.7265625" style="43" customWidth="1"/>
    <col min="1814" max="1814" width="12.08984375" style="43" customWidth="1"/>
    <col min="1815" max="1815" width="9" style="43"/>
    <col min="1816" max="1816" width="10.6328125" style="43" customWidth="1"/>
    <col min="1817" max="2047" width="9" style="43"/>
    <col min="2048" max="2048" width="4.6328125" style="43" customWidth="1"/>
    <col min="2049" max="2050" width="15.6328125" style="43" customWidth="1"/>
    <col min="2051" max="2051" width="11.26953125" style="43" customWidth="1"/>
    <col min="2052" max="2052" width="4.7265625" style="43" customWidth="1"/>
    <col min="2053" max="2053" width="10.7265625" style="43" customWidth="1"/>
    <col min="2054" max="2054" width="3.7265625" style="43" customWidth="1"/>
    <col min="2055" max="2055" width="3.08984375" style="43" customWidth="1"/>
    <col min="2056" max="2056" width="4" style="43" customWidth="1"/>
    <col min="2057" max="2057" width="3.08984375" style="43" customWidth="1"/>
    <col min="2058" max="2058" width="7.36328125" style="43" customWidth="1"/>
    <col min="2059" max="2059" width="10.453125" style="43" customWidth="1"/>
    <col min="2060" max="2063" width="9.6328125" style="43" customWidth="1"/>
    <col min="2064" max="2064" width="6.6328125" style="43" customWidth="1"/>
    <col min="2065" max="2065" width="11" style="43" customWidth="1"/>
    <col min="2066" max="2066" width="9.6328125" style="43" customWidth="1"/>
    <col min="2067" max="2067" width="6.6328125" style="43" customWidth="1"/>
    <col min="2068" max="2069" width="10.7265625" style="43" customWidth="1"/>
    <col min="2070" max="2070" width="12.08984375" style="43" customWidth="1"/>
    <col min="2071" max="2071" width="9" style="43"/>
    <col min="2072" max="2072" width="10.6328125" style="43" customWidth="1"/>
    <col min="2073" max="2303" width="9" style="43"/>
    <col min="2304" max="2304" width="4.6328125" style="43" customWidth="1"/>
    <col min="2305" max="2306" width="15.6328125" style="43" customWidth="1"/>
    <col min="2307" max="2307" width="11.26953125" style="43" customWidth="1"/>
    <col min="2308" max="2308" width="4.7265625" style="43" customWidth="1"/>
    <col min="2309" max="2309" width="10.7265625" style="43" customWidth="1"/>
    <col min="2310" max="2310" width="3.7265625" style="43" customWidth="1"/>
    <col min="2311" max="2311" width="3.08984375" style="43" customWidth="1"/>
    <col min="2312" max="2312" width="4" style="43" customWidth="1"/>
    <col min="2313" max="2313" width="3.08984375" style="43" customWidth="1"/>
    <col min="2314" max="2314" width="7.36328125" style="43" customWidth="1"/>
    <col min="2315" max="2315" width="10.453125" style="43" customWidth="1"/>
    <col min="2316" max="2319" width="9.6328125" style="43" customWidth="1"/>
    <col min="2320" max="2320" width="6.6328125" style="43" customWidth="1"/>
    <col min="2321" max="2321" width="11" style="43" customWidth="1"/>
    <col min="2322" max="2322" width="9.6328125" style="43" customWidth="1"/>
    <col min="2323" max="2323" width="6.6328125" style="43" customWidth="1"/>
    <col min="2324" max="2325" width="10.7265625" style="43" customWidth="1"/>
    <col min="2326" max="2326" width="12.08984375" style="43" customWidth="1"/>
    <col min="2327" max="2327" width="9" style="43"/>
    <col min="2328" max="2328" width="10.6328125" style="43" customWidth="1"/>
    <col min="2329" max="2559" width="9" style="43"/>
    <col min="2560" max="2560" width="4.6328125" style="43" customWidth="1"/>
    <col min="2561" max="2562" width="15.6328125" style="43" customWidth="1"/>
    <col min="2563" max="2563" width="11.26953125" style="43" customWidth="1"/>
    <col min="2564" max="2564" width="4.7265625" style="43" customWidth="1"/>
    <col min="2565" max="2565" width="10.7265625" style="43" customWidth="1"/>
    <col min="2566" max="2566" width="3.7265625" style="43" customWidth="1"/>
    <col min="2567" max="2567" width="3.08984375" style="43" customWidth="1"/>
    <col min="2568" max="2568" width="4" style="43" customWidth="1"/>
    <col min="2569" max="2569" width="3.08984375" style="43" customWidth="1"/>
    <col min="2570" max="2570" width="7.36328125" style="43" customWidth="1"/>
    <col min="2571" max="2571" width="10.453125" style="43" customWidth="1"/>
    <col min="2572" max="2575" width="9.6328125" style="43" customWidth="1"/>
    <col min="2576" max="2576" width="6.6328125" style="43" customWidth="1"/>
    <col min="2577" max="2577" width="11" style="43" customWidth="1"/>
    <col min="2578" max="2578" width="9.6328125" style="43" customWidth="1"/>
    <col min="2579" max="2579" width="6.6328125" style="43" customWidth="1"/>
    <col min="2580" max="2581" width="10.7265625" style="43" customWidth="1"/>
    <col min="2582" max="2582" width="12.08984375" style="43" customWidth="1"/>
    <col min="2583" max="2583" width="9" style="43"/>
    <col min="2584" max="2584" width="10.6328125" style="43" customWidth="1"/>
    <col min="2585" max="2815" width="9" style="43"/>
    <col min="2816" max="2816" width="4.6328125" style="43" customWidth="1"/>
    <col min="2817" max="2818" width="15.6328125" style="43" customWidth="1"/>
    <col min="2819" max="2819" width="11.26953125" style="43" customWidth="1"/>
    <col min="2820" max="2820" width="4.7265625" style="43" customWidth="1"/>
    <col min="2821" max="2821" width="10.7265625" style="43" customWidth="1"/>
    <col min="2822" max="2822" width="3.7265625" style="43" customWidth="1"/>
    <col min="2823" max="2823" width="3.08984375" style="43" customWidth="1"/>
    <col min="2824" max="2824" width="4" style="43" customWidth="1"/>
    <col min="2825" max="2825" width="3.08984375" style="43" customWidth="1"/>
    <col min="2826" max="2826" width="7.36328125" style="43" customWidth="1"/>
    <col min="2827" max="2827" width="10.453125" style="43" customWidth="1"/>
    <col min="2828" max="2831" width="9.6328125" style="43" customWidth="1"/>
    <col min="2832" max="2832" width="6.6328125" style="43" customWidth="1"/>
    <col min="2833" max="2833" width="11" style="43" customWidth="1"/>
    <col min="2834" max="2834" width="9.6328125" style="43" customWidth="1"/>
    <col min="2835" max="2835" width="6.6328125" style="43" customWidth="1"/>
    <col min="2836" max="2837" width="10.7265625" style="43" customWidth="1"/>
    <col min="2838" max="2838" width="12.08984375" style="43" customWidth="1"/>
    <col min="2839" max="2839" width="9" style="43"/>
    <col min="2840" max="2840" width="10.6328125" style="43" customWidth="1"/>
    <col min="2841" max="3071" width="9" style="43"/>
    <col min="3072" max="3072" width="4.6328125" style="43" customWidth="1"/>
    <col min="3073" max="3074" width="15.6328125" style="43" customWidth="1"/>
    <col min="3075" max="3075" width="11.26953125" style="43" customWidth="1"/>
    <col min="3076" max="3076" width="4.7265625" style="43" customWidth="1"/>
    <col min="3077" max="3077" width="10.7265625" style="43" customWidth="1"/>
    <col min="3078" max="3078" width="3.7265625" style="43" customWidth="1"/>
    <col min="3079" max="3079" width="3.08984375" style="43" customWidth="1"/>
    <col min="3080" max="3080" width="4" style="43" customWidth="1"/>
    <col min="3081" max="3081" width="3.08984375" style="43" customWidth="1"/>
    <col min="3082" max="3082" width="7.36328125" style="43" customWidth="1"/>
    <col min="3083" max="3083" width="10.453125" style="43" customWidth="1"/>
    <col min="3084" max="3087" width="9.6328125" style="43" customWidth="1"/>
    <col min="3088" max="3088" width="6.6328125" style="43" customWidth="1"/>
    <col min="3089" max="3089" width="11" style="43" customWidth="1"/>
    <col min="3090" max="3090" width="9.6328125" style="43" customWidth="1"/>
    <col min="3091" max="3091" width="6.6328125" style="43" customWidth="1"/>
    <col min="3092" max="3093" width="10.7265625" style="43" customWidth="1"/>
    <col min="3094" max="3094" width="12.08984375" style="43" customWidth="1"/>
    <col min="3095" max="3095" width="9" style="43"/>
    <col min="3096" max="3096" width="10.6328125" style="43" customWidth="1"/>
    <col min="3097" max="3327" width="9" style="43"/>
    <col min="3328" max="3328" width="4.6328125" style="43" customWidth="1"/>
    <col min="3329" max="3330" width="15.6328125" style="43" customWidth="1"/>
    <col min="3331" max="3331" width="11.26953125" style="43" customWidth="1"/>
    <col min="3332" max="3332" width="4.7265625" style="43" customWidth="1"/>
    <col min="3333" max="3333" width="10.7265625" style="43" customWidth="1"/>
    <col min="3334" max="3334" width="3.7265625" style="43" customWidth="1"/>
    <col min="3335" max="3335" width="3.08984375" style="43" customWidth="1"/>
    <col min="3336" max="3336" width="4" style="43" customWidth="1"/>
    <col min="3337" max="3337" width="3.08984375" style="43" customWidth="1"/>
    <col min="3338" max="3338" width="7.36328125" style="43" customWidth="1"/>
    <col min="3339" max="3339" width="10.453125" style="43" customWidth="1"/>
    <col min="3340" max="3343" width="9.6328125" style="43" customWidth="1"/>
    <col min="3344" max="3344" width="6.6328125" style="43" customWidth="1"/>
    <col min="3345" max="3345" width="11" style="43" customWidth="1"/>
    <col min="3346" max="3346" width="9.6328125" style="43" customWidth="1"/>
    <col min="3347" max="3347" width="6.6328125" style="43" customWidth="1"/>
    <col min="3348" max="3349" width="10.7265625" style="43" customWidth="1"/>
    <col min="3350" max="3350" width="12.08984375" style="43" customWidth="1"/>
    <col min="3351" max="3351" width="9" style="43"/>
    <col min="3352" max="3352" width="10.6328125" style="43" customWidth="1"/>
    <col min="3353" max="3583" width="9" style="43"/>
    <col min="3584" max="3584" width="4.6328125" style="43" customWidth="1"/>
    <col min="3585" max="3586" width="15.6328125" style="43" customWidth="1"/>
    <col min="3587" max="3587" width="11.26953125" style="43" customWidth="1"/>
    <col min="3588" max="3588" width="4.7265625" style="43" customWidth="1"/>
    <col min="3589" max="3589" width="10.7265625" style="43" customWidth="1"/>
    <col min="3590" max="3590" width="3.7265625" style="43" customWidth="1"/>
    <col min="3591" max="3591" width="3.08984375" style="43" customWidth="1"/>
    <col min="3592" max="3592" width="4" style="43" customWidth="1"/>
    <col min="3593" max="3593" width="3.08984375" style="43" customWidth="1"/>
    <col min="3594" max="3594" width="7.36328125" style="43" customWidth="1"/>
    <col min="3595" max="3595" width="10.453125" style="43" customWidth="1"/>
    <col min="3596" max="3599" width="9.6328125" style="43" customWidth="1"/>
    <col min="3600" max="3600" width="6.6328125" style="43" customWidth="1"/>
    <col min="3601" max="3601" width="11" style="43" customWidth="1"/>
    <col min="3602" max="3602" width="9.6328125" style="43" customWidth="1"/>
    <col min="3603" max="3603" width="6.6328125" style="43" customWidth="1"/>
    <col min="3604" max="3605" width="10.7265625" style="43" customWidth="1"/>
    <col min="3606" max="3606" width="12.08984375" style="43" customWidth="1"/>
    <col min="3607" max="3607" width="9" style="43"/>
    <col min="3608" max="3608" width="10.6328125" style="43" customWidth="1"/>
    <col min="3609" max="3839" width="9" style="43"/>
    <col min="3840" max="3840" width="4.6328125" style="43" customWidth="1"/>
    <col min="3841" max="3842" width="15.6328125" style="43" customWidth="1"/>
    <col min="3843" max="3843" width="11.26953125" style="43" customWidth="1"/>
    <col min="3844" max="3844" width="4.7265625" style="43" customWidth="1"/>
    <col min="3845" max="3845" width="10.7265625" style="43" customWidth="1"/>
    <col min="3846" max="3846" width="3.7265625" style="43" customWidth="1"/>
    <col min="3847" max="3847" width="3.08984375" style="43" customWidth="1"/>
    <col min="3848" max="3848" width="4" style="43" customWidth="1"/>
    <col min="3849" max="3849" width="3.08984375" style="43" customWidth="1"/>
    <col min="3850" max="3850" width="7.36328125" style="43" customWidth="1"/>
    <col min="3851" max="3851" width="10.453125" style="43" customWidth="1"/>
    <col min="3852" max="3855" width="9.6328125" style="43" customWidth="1"/>
    <col min="3856" max="3856" width="6.6328125" style="43" customWidth="1"/>
    <col min="3857" max="3857" width="11" style="43" customWidth="1"/>
    <col min="3858" max="3858" width="9.6328125" style="43" customWidth="1"/>
    <col min="3859" max="3859" width="6.6328125" style="43" customWidth="1"/>
    <col min="3860" max="3861" width="10.7265625" style="43" customWidth="1"/>
    <col min="3862" max="3862" width="12.08984375" style="43" customWidth="1"/>
    <col min="3863" max="3863" width="9" style="43"/>
    <col min="3864" max="3864" width="10.6328125" style="43" customWidth="1"/>
    <col min="3865" max="4095" width="9" style="43"/>
    <col min="4096" max="4096" width="4.6328125" style="43" customWidth="1"/>
    <col min="4097" max="4098" width="15.6328125" style="43" customWidth="1"/>
    <col min="4099" max="4099" width="11.26953125" style="43" customWidth="1"/>
    <col min="4100" max="4100" width="4.7265625" style="43" customWidth="1"/>
    <col min="4101" max="4101" width="10.7265625" style="43" customWidth="1"/>
    <col min="4102" max="4102" width="3.7265625" style="43" customWidth="1"/>
    <col min="4103" max="4103" width="3.08984375" style="43" customWidth="1"/>
    <col min="4104" max="4104" width="4" style="43" customWidth="1"/>
    <col min="4105" max="4105" width="3.08984375" style="43" customWidth="1"/>
    <col min="4106" max="4106" width="7.36328125" style="43" customWidth="1"/>
    <col min="4107" max="4107" width="10.453125" style="43" customWidth="1"/>
    <col min="4108" max="4111" width="9.6328125" style="43" customWidth="1"/>
    <col min="4112" max="4112" width="6.6328125" style="43" customWidth="1"/>
    <col min="4113" max="4113" width="11" style="43" customWidth="1"/>
    <col min="4114" max="4114" width="9.6328125" style="43" customWidth="1"/>
    <col min="4115" max="4115" width="6.6328125" style="43" customWidth="1"/>
    <col min="4116" max="4117" width="10.7265625" style="43" customWidth="1"/>
    <col min="4118" max="4118" width="12.08984375" style="43" customWidth="1"/>
    <col min="4119" max="4119" width="9" style="43"/>
    <col min="4120" max="4120" width="10.6328125" style="43" customWidth="1"/>
    <col min="4121" max="4351" width="9" style="43"/>
    <col min="4352" max="4352" width="4.6328125" style="43" customWidth="1"/>
    <col min="4353" max="4354" width="15.6328125" style="43" customWidth="1"/>
    <col min="4355" max="4355" width="11.26953125" style="43" customWidth="1"/>
    <col min="4356" max="4356" width="4.7265625" style="43" customWidth="1"/>
    <col min="4357" max="4357" width="10.7265625" style="43" customWidth="1"/>
    <col min="4358" max="4358" width="3.7265625" style="43" customWidth="1"/>
    <col min="4359" max="4359" width="3.08984375" style="43" customWidth="1"/>
    <col min="4360" max="4360" width="4" style="43" customWidth="1"/>
    <col min="4361" max="4361" width="3.08984375" style="43" customWidth="1"/>
    <col min="4362" max="4362" width="7.36328125" style="43" customWidth="1"/>
    <col min="4363" max="4363" width="10.453125" style="43" customWidth="1"/>
    <col min="4364" max="4367" width="9.6328125" style="43" customWidth="1"/>
    <col min="4368" max="4368" width="6.6328125" style="43" customWidth="1"/>
    <col min="4369" max="4369" width="11" style="43" customWidth="1"/>
    <col min="4370" max="4370" width="9.6328125" style="43" customWidth="1"/>
    <col min="4371" max="4371" width="6.6328125" style="43" customWidth="1"/>
    <col min="4372" max="4373" width="10.7265625" style="43" customWidth="1"/>
    <col min="4374" max="4374" width="12.08984375" style="43" customWidth="1"/>
    <col min="4375" max="4375" width="9" style="43"/>
    <col min="4376" max="4376" width="10.6328125" style="43" customWidth="1"/>
    <col min="4377" max="4607" width="9" style="43"/>
    <col min="4608" max="4608" width="4.6328125" style="43" customWidth="1"/>
    <col min="4609" max="4610" width="15.6328125" style="43" customWidth="1"/>
    <col min="4611" max="4611" width="11.26953125" style="43" customWidth="1"/>
    <col min="4612" max="4612" width="4.7265625" style="43" customWidth="1"/>
    <col min="4613" max="4613" width="10.7265625" style="43" customWidth="1"/>
    <col min="4614" max="4614" width="3.7265625" style="43" customWidth="1"/>
    <col min="4615" max="4615" width="3.08984375" style="43" customWidth="1"/>
    <col min="4616" max="4616" width="4" style="43" customWidth="1"/>
    <col min="4617" max="4617" width="3.08984375" style="43" customWidth="1"/>
    <col min="4618" max="4618" width="7.36328125" style="43" customWidth="1"/>
    <col min="4619" max="4619" width="10.453125" style="43" customWidth="1"/>
    <col min="4620" max="4623" width="9.6328125" style="43" customWidth="1"/>
    <col min="4624" max="4624" width="6.6328125" style="43" customWidth="1"/>
    <col min="4625" max="4625" width="11" style="43" customWidth="1"/>
    <col min="4626" max="4626" width="9.6328125" style="43" customWidth="1"/>
    <col min="4627" max="4627" width="6.6328125" style="43" customWidth="1"/>
    <col min="4628" max="4629" width="10.7265625" style="43" customWidth="1"/>
    <col min="4630" max="4630" width="12.08984375" style="43" customWidth="1"/>
    <col min="4631" max="4631" width="9" style="43"/>
    <col min="4632" max="4632" width="10.6328125" style="43" customWidth="1"/>
    <col min="4633" max="4863" width="9" style="43"/>
    <col min="4864" max="4864" width="4.6328125" style="43" customWidth="1"/>
    <col min="4865" max="4866" width="15.6328125" style="43" customWidth="1"/>
    <col min="4867" max="4867" width="11.26953125" style="43" customWidth="1"/>
    <col min="4868" max="4868" width="4.7265625" style="43" customWidth="1"/>
    <col min="4869" max="4869" width="10.7265625" style="43" customWidth="1"/>
    <col min="4870" max="4870" width="3.7265625" style="43" customWidth="1"/>
    <col min="4871" max="4871" width="3.08984375" style="43" customWidth="1"/>
    <col min="4872" max="4872" width="4" style="43" customWidth="1"/>
    <col min="4873" max="4873" width="3.08984375" style="43" customWidth="1"/>
    <col min="4874" max="4874" width="7.36328125" style="43" customWidth="1"/>
    <col min="4875" max="4875" width="10.453125" style="43" customWidth="1"/>
    <col min="4876" max="4879" width="9.6328125" style="43" customWidth="1"/>
    <col min="4880" max="4880" width="6.6328125" style="43" customWidth="1"/>
    <col min="4881" max="4881" width="11" style="43" customWidth="1"/>
    <col min="4882" max="4882" width="9.6328125" style="43" customWidth="1"/>
    <col min="4883" max="4883" width="6.6328125" style="43" customWidth="1"/>
    <col min="4884" max="4885" width="10.7265625" style="43" customWidth="1"/>
    <col min="4886" max="4886" width="12.08984375" style="43" customWidth="1"/>
    <col min="4887" max="4887" width="9" style="43"/>
    <col min="4888" max="4888" width="10.6328125" style="43" customWidth="1"/>
    <col min="4889" max="5119" width="9" style="43"/>
    <col min="5120" max="5120" width="4.6328125" style="43" customWidth="1"/>
    <col min="5121" max="5122" width="15.6328125" style="43" customWidth="1"/>
    <col min="5123" max="5123" width="11.26953125" style="43" customWidth="1"/>
    <col min="5124" max="5124" width="4.7265625" style="43" customWidth="1"/>
    <col min="5125" max="5125" width="10.7265625" style="43" customWidth="1"/>
    <col min="5126" max="5126" width="3.7265625" style="43" customWidth="1"/>
    <col min="5127" max="5127" width="3.08984375" style="43" customWidth="1"/>
    <col min="5128" max="5128" width="4" style="43" customWidth="1"/>
    <col min="5129" max="5129" width="3.08984375" style="43" customWidth="1"/>
    <col min="5130" max="5130" width="7.36328125" style="43" customWidth="1"/>
    <col min="5131" max="5131" width="10.453125" style="43" customWidth="1"/>
    <col min="5132" max="5135" width="9.6328125" style="43" customWidth="1"/>
    <col min="5136" max="5136" width="6.6328125" style="43" customWidth="1"/>
    <col min="5137" max="5137" width="11" style="43" customWidth="1"/>
    <col min="5138" max="5138" width="9.6328125" style="43" customWidth="1"/>
    <col min="5139" max="5139" width="6.6328125" style="43" customWidth="1"/>
    <col min="5140" max="5141" width="10.7265625" style="43" customWidth="1"/>
    <col min="5142" max="5142" width="12.08984375" style="43" customWidth="1"/>
    <col min="5143" max="5143" width="9" style="43"/>
    <col min="5144" max="5144" width="10.6328125" style="43" customWidth="1"/>
    <col min="5145" max="5375" width="9" style="43"/>
    <col min="5376" max="5376" width="4.6328125" style="43" customWidth="1"/>
    <col min="5377" max="5378" width="15.6328125" style="43" customWidth="1"/>
    <col min="5379" max="5379" width="11.26953125" style="43" customWidth="1"/>
    <col min="5380" max="5380" width="4.7265625" style="43" customWidth="1"/>
    <col min="5381" max="5381" width="10.7265625" style="43" customWidth="1"/>
    <col min="5382" max="5382" width="3.7265625" style="43" customWidth="1"/>
    <col min="5383" max="5383" width="3.08984375" style="43" customWidth="1"/>
    <col min="5384" max="5384" width="4" style="43" customWidth="1"/>
    <col min="5385" max="5385" width="3.08984375" style="43" customWidth="1"/>
    <col min="5386" max="5386" width="7.36328125" style="43" customWidth="1"/>
    <col min="5387" max="5387" width="10.453125" style="43" customWidth="1"/>
    <col min="5388" max="5391" width="9.6328125" style="43" customWidth="1"/>
    <col min="5392" max="5392" width="6.6328125" style="43" customWidth="1"/>
    <col min="5393" max="5393" width="11" style="43" customWidth="1"/>
    <col min="5394" max="5394" width="9.6328125" style="43" customWidth="1"/>
    <col min="5395" max="5395" width="6.6328125" style="43" customWidth="1"/>
    <col min="5396" max="5397" width="10.7265625" style="43" customWidth="1"/>
    <col min="5398" max="5398" width="12.08984375" style="43" customWidth="1"/>
    <col min="5399" max="5399" width="9" style="43"/>
    <col min="5400" max="5400" width="10.6328125" style="43" customWidth="1"/>
    <col min="5401" max="5631" width="9" style="43"/>
    <col min="5632" max="5632" width="4.6328125" style="43" customWidth="1"/>
    <col min="5633" max="5634" width="15.6328125" style="43" customWidth="1"/>
    <col min="5635" max="5635" width="11.26953125" style="43" customWidth="1"/>
    <col min="5636" max="5636" width="4.7265625" style="43" customWidth="1"/>
    <col min="5637" max="5637" width="10.7265625" style="43" customWidth="1"/>
    <col min="5638" max="5638" width="3.7265625" style="43" customWidth="1"/>
    <col min="5639" max="5639" width="3.08984375" style="43" customWidth="1"/>
    <col min="5640" max="5640" width="4" style="43" customWidth="1"/>
    <col min="5641" max="5641" width="3.08984375" style="43" customWidth="1"/>
    <col min="5642" max="5642" width="7.36328125" style="43" customWidth="1"/>
    <col min="5643" max="5643" width="10.453125" style="43" customWidth="1"/>
    <col min="5644" max="5647" width="9.6328125" style="43" customWidth="1"/>
    <col min="5648" max="5648" width="6.6328125" style="43" customWidth="1"/>
    <col min="5649" max="5649" width="11" style="43" customWidth="1"/>
    <col min="5650" max="5650" width="9.6328125" style="43" customWidth="1"/>
    <col min="5651" max="5651" width="6.6328125" style="43" customWidth="1"/>
    <col min="5652" max="5653" width="10.7265625" style="43" customWidth="1"/>
    <col min="5654" max="5654" width="12.08984375" style="43" customWidth="1"/>
    <col min="5655" max="5655" width="9" style="43"/>
    <col min="5656" max="5656" width="10.6328125" style="43" customWidth="1"/>
    <col min="5657" max="5887" width="9" style="43"/>
    <col min="5888" max="5888" width="4.6328125" style="43" customWidth="1"/>
    <col min="5889" max="5890" width="15.6328125" style="43" customWidth="1"/>
    <col min="5891" max="5891" width="11.26953125" style="43" customWidth="1"/>
    <col min="5892" max="5892" width="4.7265625" style="43" customWidth="1"/>
    <col min="5893" max="5893" width="10.7265625" style="43" customWidth="1"/>
    <col min="5894" max="5894" width="3.7265625" style="43" customWidth="1"/>
    <col min="5895" max="5895" width="3.08984375" style="43" customWidth="1"/>
    <col min="5896" max="5896" width="4" style="43" customWidth="1"/>
    <col min="5897" max="5897" width="3.08984375" style="43" customWidth="1"/>
    <col min="5898" max="5898" width="7.36328125" style="43" customWidth="1"/>
    <col min="5899" max="5899" width="10.453125" style="43" customWidth="1"/>
    <col min="5900" max="5903" width="9.6328125" style="43" customWidth="1"/>
    <col min="5904" max="5904" width="6.6328125" style="43" customWidth="1"/>
    <col min="5905" max="5905" width="11" style="43" customWidth="1"/>
    <col min="5906" max="5906" width="9.6328125" style="43" customWidth="1"/>
    <col min="5907" max="5907" width="6.6328125" style="43" customWidth="1"/>
    <col min="5908" max="5909" width="10.7265625" style="43" customWidth="1"/>
    <col min="5910" max="5910" width="12.08984375" style="43" customWidth="1"/>
    <col min="5911" max="5911" width="9" style="43"/>
    <col min="5912" max="5912" width="10.6328125" style="43" customWidth="1"/>
    <col min="5913" max="6143" width="9" style="43"/>
    <col min="6144" max="6144" width="4.6328125" style="43" customWidth="1"/>
    <col min="6145" max="6146" width="15.6328125" style="43" customWidth="1"/>
    <col min="6147" max="6147" width="11.26953125" style="43" customWidth="1"/>
    <col min="6148" max="6148" width="4.7265625" style="43" customWidth="1"/>
    <col min="6149" max="6149" width="10.7265625" style="43" customWidth="1"/>
    <col min="6150" max="6150" width="3.7265625" style="43" customWidth="1"/>
    <col min="6151" max="6151" width="3.08984375" style="43" customWidth="1"/>
    <col min="6152" max="6152" width="4" style="43" customWidth="1"/>
    <col min="6153" max="6153" width="3.08984375" style="43" customWidth="1"/>
    <col min="6154" max="6154" width="7.36328125" style="43" customWidth="1"/>
    <col min="6155" max="6155" width="10.453125" style="43" customWidth="1"/>
    <col min="6156" max="6159" width="9.6328125" style="43" customWidth="1"/>
    <col min="6160" max="6160" width="6.6328125" style="43" customWidth="1"/>
    <col min="6161" max="6161" width="11" style="43" customWidth="1"/>
    <col min="6162" max="6162" width="9.6328125" style="43" customWidth="1"/>
    <col min="6163" max="6163" width="6.6328125" style="43" customWidth="1"/>
    <col min="6164" max="6165" width="10.7265625" style="43" customWidth="1"/>
    <col min="6166" max="6166" width="12.08984375" style="43" customWidth="1"/>
    <col min="6167" max="6167" width="9" style="43"/>
    <col min="6168" max="6168" width="10.6328125" style="43" customWidth="1"/>
    <col min="6169" max="6399" width="9" style="43"/>
    <col min="6400" max="6400" width="4.6328125" style="43" customWidth="1"/>
    <col min="6401" max="6402" width="15.6328125" style="43" customWidth="1"/>
    <col min="6403" max="6403" width="11.26953125" style="43" customWidth="1"/>
    <col min="6404" max="6404" width="4.7265625" style="43" customWidth="1"/>
    <col min="6405" max="6405" width="10.7265625" style="43" customWidth="1"/>
    <col min="6406" max="6406" width="3.7265625" style="43" customWidth="1"/>
    <col min="6407" max="6407" width="3.08984375" style="43" customWidth="1"/>
    <col min="6408" max="6408" width="4" style="43" customWidth="1"/>
    <col min="6409" max="6409" width="3.08984375" style="43" customWidth="1"/>
    <col min="6410" max="6410" width="7.36328125" style="43" customWidth="1"/>
    <col min="6411" max="6411" width="10.453125" style="43" customWidth="1"/>
    <col min="6412" max="6415" width="9.6328125" style="43" customWidth="1"/>
    <col min="6416" max="6416" width="6.6328125" style="43" customWidth="1"/>
    <col min="6417" max="6417" width="11" style="43" customWidth="1"/>
    <col min="6418" max="6418" width="9.6328125" style="43" customWidth="1"/>
    <col min="6419" max="6419" width="6.6328125" style="43" customWidth="1"/>
    <col min="6420" max="6421" width="10.7265625" style="43" customWidth="1"/>
    <col min="6422" max="6422" width="12.08984375" style="43" customWidth="1"/>
    <col min="6423" max="6423" width="9" style="43"/>
    <col min="6424" max="6424" width="10.6328125" style="43" customWidth="1"/>
    <col min="6425" max="6655" width="9" style="43"/>
    <col min="6656" max="6656" width="4.6328125" style="43" customWidth="1"/>
    <col min="6657" max="6658" width="15.6328125" style="43" customWidth="1"/>
    <col min="6659" max="6659" width="11.26953125" style="43" customWidth="1"/>
    <col min="6660" max="6660" width="4.7265625" style="43" customWidth="1"/>
    <col min="6661" max="6661" width="10.7265625" style="43" customWidth="1"/>
    <col min="6662" max="6662" width="3.7265625" style="43" customWidth="1"/>
    <col min="6663" max="6663" width="3.08984375" style="43" customWidth="1"/>
    <col min="6664" max="6664" width="4" style="43" customWidth="1"/>
    <col min="6665" max="6665" width="3.08984375" style="43" customWidth="1"/>
    <col min="6666" max="6666" width="7.36328125" style="43" customWidth="1"/>
    <col min="6667" max="6667" width="10.453125" style="43" customWidth="1"/>
    <col min="6668" max="6671" width="9.6328125" style="43" customWidth="1"/>
    <col min="6672" max="6672" width="6.6328125" style="43" customWidth="1"/>
    <col min="6673" max="6673" width="11" style="43" customWidth="1"/>
    <col min="6674" max="6674" width="9.6328125" style="43" customWidth="1"/>
    <col min="6675" max="6675" width="6.6328125" style="43" customWidth="1"/>
    <col min="6676" max="6677" width="10.7265625" style="43" customWidth="1"/>
    <col min="6678" max="6678" width="12.08984375" style="43" customWidth="1"/>
    <col min="6679" max="6679" width="9" style="43"/>
    <col min="6680" max="6680" width="10.6328125" style="43" customWidth="1"/>
    <col min="6681" max="6911" width="9" style="43"/>
    <col min="6912" max="6912" width="4.6328125" style="43" customWidth="1"/>
    <col min="6913" max="6914" width="15.6328125" style="43" customWidth="1"/>
    <col min="6915" max="6915" width="11.26953125" style="43" customWidth="1"/>
    <col min="6916" max="6916" width="4.7265625" style="43" customWidth="1"/>
    <col min="6917" max="6917" width="10.7265625" style="43" customWidth="1"/>
    <col min="6918" max="6918" width="3.7265625" style="43" customWidth="1"/>
    <col min="6919" max="6919" width="3.08984375" style="43" customWidth="1"/>
    <col min="6920" max="6920" width="4" style="43" customWidth="1"/>
    <col min="6921" max="6921" width="3.08984375" style="43" customWidth="1"/>
    <col min="6922" max="6922" width="7.36328125" style="43" customWidth="1"/>
    <col min="6923" max="6923" width="10.453125" style="43" customWidth="1"/>
    <col min="6924" max="6927" width="9.6328125" style="43" customWidth="1"/>
    <col min="6928" max="6928" width="6.6328125" style="43" customWidth="1"/>
    <col min="6929" max="6929" width="11" style="43" customWidth="1"/>
    <col min="6930" max="6930" width="9.6328125" style="43" customWidth="1"/>
    <col min="6931" max="6931" width="6.6328125" style="43" customWidth="1"/>
    <col min="6932" max="6933" width="10.7265625" style="43" customWidth="1"/>
    <col min="6934" max="6934" width="12.08984375" style="43" customWidth="1"/>
    <col min="6935" max="6935" width="9" style="43"/>
    <col min="6936" max="6936" width="10.6328125" style="43" customWidth="1"/>
    <col min="6937" max="7167" width="9" style="43"/>
    <col min="7168" max="7168" width="4.6328125" style="43" customWidth="1"/>
    <col min="7169" max="7170" width="15.6328125" style="43" customWidth="1"/>
    <col min="7171" max="7171" width="11.26953125" style="43" customWidth="1"/>
    <col min="7172" max="7172" width="4.7265625" style="43" customWidth="1"/>
    <col min="7173" max="7173" width="10.7265625" style="43" customWidth="1"/>
    <col min="7174" max="7174" width="3.7265625" style="43" customWidth="1"/>
    <col min="7175" max="7175" width="3.08984375" style="43" customWidth="1"/>
    <col min="7176" max="7176" width="4" style="43" customWidth="1"/>
    <col min="7177" max="7177" width="3.08984375" style="43" customWidth="1"/>
    <col min="7178" max="7178" width="7.36328125" style="43" customWidth="1"/>
    <col min="7179" max="7179" width="10.453125" style="43" customWidth="1"/>
    <col min="7180" max="7183" width="9.6328125" style="43" customWidth="1"/>
    <col min="7184" max="7184" width="6.6328125" style="43" customWidth="1"/>
    <col min="7185" max="7185" width="11" style="43" customWidth="1"/>
    <col min="7186" max="7186" width="9.6328125" style="43" customWidth="1"/>
    <col min="7187" max="7187" width="6.6328125" style="43" customWidth="1"/>
    <col min="7188" max="7189" width="10.7265625" style="43" customWidth="1"/>
    <col min="7190" max="7190" width="12.08984375" style="43" customWidth="1"/>
    <col min="7191" max="7191" width="9" style="43"/>
    <col min="7192" max="7192" width="10.6328125" style="43" customWidth="1"/>
    <col min="7193" max="7423" width="9" style="43"/>
    <col min="7424" max="7424" width="4.6328125" style="43" customWidth="1"/>
    <col min="7425" max="7426" width="15.6328125" style="43" customWidth="1"/>
    <col min="7427" max="7427" width="11.26953125" style="43" customWidth="1"/>
    <col min="7428" max="7428" width="4.7265625" style="43" customWidth="1"/>
    <col min="7429" max="7429" width="10.7265625" style="43" customWidth="1"/>
    <col min="7430" max="7430" width="3.7265625" style="43" customWidth="1"/>
    <col min="7431" max="7431" width="3.08984375" style="43" customWidth="1"/>
    <col min="7432" max="7432" width="4" style="43" customWidth="1"/>
    <col min="7433" max="7433" width="3.08984375" style="43" customWidth="1"/>
    <col min="7434" max="7434" width="7.36328125" style="43" customWidth="1"/>
    <col min="7435" max="7435" width="10.453125" style="43" customWidth="1"/>
    <col min="7436" max="7439" width="9.6328125" style="43" customWidth="1"/>
    <col min="7440" max="7440" width="6.6328125" style="43" customWidth="1"/>
    <col min="7441" max="7441" width="11" style="43" customWidth="1"/>
    <col min="7442" max="7442" width="9.6328125" style="43" customWidth="1"/>
    <col min="7443" max="7443" width="6.6328125" style="43" customWidth="1"/>
    <col min="7444" max="7445" width="10.7265625" style="43" customWidth="1"/>
    <col min="7446" max="7446" width="12.08984375" style="43" customWidth="1"/>
    <col min="7447" max="7447" width="9" style="43"/>
    <col min="7448" max="7448" width="10.6328125" style="43" customWidth="1"/>
    <col min="7449" max="7679" width="9" style="43"/>
    <col min="7680" max="7680" width="4.6328125" style="43" customWidth="1"/>
    <col min="7681" max="7682" width="15.6328125" style="43" customWidth="1"/>
    <col min="7683" max="7683" width="11.26953125" style="43" customWidth="1"/>
    <col min="7684" max="7684" width="4.7265625" style="43" customWidth="1"/>
    <col min="7685" max="7685" width="10.7265625" style="43" customWidth="1"/>
    <col min="7686" max="7686" width="3.7265625" style="43" customWidth="1"/>
    <col min="7687" max="7687" width="3.08984375" style="43" customWidth="1"/>
    <col min="7688" max="7688" width="4" style="43" customWidth="1"/>
    <col min="7689" max="7689" width="3.08984375" style="43" customWidth="1"/>
    <col min="7690" max="7690" width="7.36328125" style="43" customWidth="1"/>
    <col min="7691" max="7691" width="10.453125" style="43" customWidth="1"/>
    <col min="7692" max="7695" width="9.6328125" style="43" customWidth="1"/>
    <col min="7696" max="7696" width="6.6328125" style="43" customWidth="1"/>
    <col min="7697" max="7697" width="11" style="43" customWidth="1"/>
    <col min="7698" max="7698" width="9.6328125" style="43" customWidth="1"/>
    <col min="7699" max="7699" width="6.6328125" style="43" customWidth="1"/>
    <col min="7700" max="7701" width="10.7265625" style="43" customWidth="1"/>
    <col min="7702" max="7702" width="12.08984375" style="43" customWidth="1"/>
    <col min="7703" max="7703" width="9" style="43"/>
    <col min="7704" max="7704" width="10.6328125" style="43" customWidth="1"/>
    <col min="7705" max="7935" width="9" style="43"/>
    <col min="7936" max="7936" width="4.6328125" style="43" customWidth="1"/>
    <col min="7937" max="7938" width="15.6328125" style="43" customWidth="1"/>
    <col min="7939" max="7939" width="11.26953125" style="43" customWidth="1"/>
    <col min="7940" max="7940" width="4.7265625" style="43" customWidth="1"/>
    <col min="7941" max="7941" width="10.7265625" style="43" customWidth="1"/>
    <col min="7942" max="7942" width="3.7265625" style="43" customWidth="1"/>
    <col min="7943" max="7943" width="3.08984375" style="43" customWidth="1"/>
    <col min="7944" max="7944" width="4" style="43" customWidth="1"/>
    <col min="7945" max="7945" width="3.08984375" style="43" customWidth="1"/>
    <col min="7946" max="7946" width="7.36328125" style="43" customWidth="1"/>
    <col min="7947" max="7947" width="10.453125" style="43" customWidth="1"/>
    <col min="7948" max="7951" width="9.6328125" style="43" customWidth="1"/>
    <col min="7952" max="7952" width="6.6328125" style="43" customWidth="1"/>
    <col min="7953" max="7953" width="11" style="43" customWidth="1"/>
    <col min="7954" max="7954" width="9.6328125" style="43" customWidth="1"/>
    <col min="7955" max="7955" width="6.6328125" style="43" customWidth="1"/>
    <col min="7956" max="7957" width="10.7265625" style="43" customWidth="1"/>
    <col min="7958" max="7958" width="12.08984375" style="43" customWidth="1"/>
    <col min="7959" max="7959" width="9" style="43"/>
    <col min="7960" max="7960" width="10.6328125" style="43" customWidth="1"/>
    <col min="7961" max="8191" width="9" style="43"/>
    <col min="8192" max="8192" width="4.6328125" style="43" customWidth="1"/>
    <col min="8193" max="8194" width="15.6328125" style="43" customWidth="1"/>
    <col min="8195" max="8195" width="11.26953125" style="43" customWidth="1"/>
    <col min="8196" max="8196" width="4.7265625" style="43" customWidth="1"/>
    <col min="8197" max="8197" width="10.7265625" style="43" customWidth="1"/>
    <col min="8198" max="8198" width="3.7265625" style="43" customWidth="1"/>
    <col min="8199" max="8199" width="3.08984375" style="43" customWidth="1"/>
    <col min="8200" max="8200" width="4" style="43" customWidth="1"/>
    <col min="8201" max="8201" width="3.08984375" style="43" customWidth="1"/>
    <col min="8202" max="8202" width="7.36328125" style="43" customWidth="1"/>
    <col min="8203" max="8203" width="10.453125" style="43" customWidth="1"/>
    <col min="8204" max="8207" width="9.6328125" style="43" customWidth="1"/>
    <col min="8208" max="8208" width="6.6328125" style="43" customWidth="1"/>
    <col min="8209" max="8209" width="11" style="43" customWidth="1"/>
    <col min="8210" max="8210" width="9.6328125" style="43" customWidth="1"/>
    <col min="8211" max="8211" width="6.6328125" style="43" customWidth="1"/>
    <col min="8212" max="8213" width="10.7265625" style="43" customWidth="1"/>
    <col min="8214" max="8214" width="12.08984375" style="43" customWidth="1"/>
    <col min="8215" max="8215" width="9" style="43"/>
    <col min="8216" max="8216" width="10.6328125" style="43" customWidth="1"/>
    <col min="8217" max="8447" width="9" style="43"/>
    <col min="8448" max="8448" width="4.6328125" style="43" customWidth="1"/>
    <col min="8449" max="8450" width="15.6328125" style="43" customWidth="1"/>
    <col min="8451" max="8451" width="11.26953125" style="43" customWidth="1"/>
    <col min="8452" max="8452" width="4.7265625" style="43" customWidth="1"/>
    <col min="8453" max="8453" width="10.7265625" style="43" customWidth="1"/>
    <col min="8454" max="8454" width="3.7265625" style="43" customWidth="1"/>
    <col min="8455" max="8455" width="3.08984375" style="43" customWidth="1"/>
    <col min="8456" max="8456" width="4" style="43" customWidth="1"/>
    <col min="8457" max="8457" width="3.08984375" style="43" customWidth="1"/>
    <col min="8458" max="8458" width="7.36328125" style="43" customWidth="1"/>
    <col min="8459" max="8459" width="10.453125" style="43" customWidth="1"/>
    <col min="8460" max="8463" width="9.6328125" style="43" customWidth="1"/>
    <col min="8464" max="8464" width="6.6328125" style="43" customWidth="1"/>
    <col min="8465" max="8465" width="11" style="43" customWidth="1"/>
    <col min="8466" max="8466" width="9.6328125" style="43" customWidth="1"/>
    <col min="8467" max="8467" width="6.6328125" style="43" customWidth="1"/>
    <col min="8468" max="8469" width="10.7265625" style="43" customWidth="1"/>
    <col min="8470" max="8470" width="12.08984375" style="43" customWidth="1"/>
    <col min="8471" max="8471" width="9" style="43"/>
    <col min="8472" max="8472" width="10.6328125" style="43" customWidth="1"/>
    <col min="8473" max="8703" width="9" style="43"/>
    <col min="8704" max="8704" width="4.6328125" style="43" customWidth="1"/>
    <col min="8705" max="8706" width="15.6328125" style="43" customWidth="1"/>
    <col min="8707" max="8707" width="11.26953125" style="43" customWidth="1"/>
    <col min="8708" max="8708" width="4.7265625" style="43" customWidth="1"/>
    <col min="8709" max="8709" width="10.7265625" style="43" customWidth="1"/>
    <col min="8710" max="8710" width="3.7265625" style="43" customWidth="1"/>
    <col min="8711" max="8711" width="3.08984375" style="43" customWidth="1"/>
    <col min="8712" max="8712" width="4" style="43" customWidth="1"/>
    <col min="8713" max="8713" width="3.08984375" style="43" customWidth="1"/>
    <col min="8714" max="8714" width="7.36328125" style="43" customWidth="1"/>
    <col min="8715" max="8715" width="10.453125" style="43" customWidth="1"/>
    <col min="8716" max="8719" width="9.6328125" style="43" customWidth="1"/>
    <col min="8720" max="8720" width="6.6328125" style="43" customWidth="1"/>
    <col min="8721" max="8721" width="11" style="43" customWidth="1"/>
    <col min="8722" max="8722" width="9.6328125" style="43" customWidth="1"/>
    <col min="8723" max="8723" width="6.6328125" style="43" customWidth="1"/>
    <col min="8724" max="8725" width="10.7265625" style="43" customWidth="1"/>
    <col min="8726" max="8726" width="12.08984375" style="43" customWidth="1"/>
    <col min="8727" max="8727" width="9" style="43"/>
    <col min="8728" max="8728" width="10.6328125" style="43" customWidth="1"/>
    <col min="8729" max="8959" width="9" style="43"/>
    <col min="8960" max="8960" width="4.6328125" style="43" customWidth="1"/>
    <col min="8961" max="8962" width="15.6328125" style="43" customWidth="1"/>
    <col min="8963" max="8963" width="11.26953125" style="43" customWidth="1"/>
    <col min="8964" max="8964" width="4.7265625" style="43" customWidth="1"/>
    <col min="8965" max="8965" width="10.7265625" style="43" customWidth="1"/>
    <col min="8966" max="8966" width="3.7265625" style="43" customWidth="1"/>
    <col min="8967" max="8967" width="3.08984375" style="43" customWidth="1"/>
    <col min="8968" max="8968" width="4" style="43" customWidth="1"/>
    <col min="8969" max="8969" width="3.08984375" style="43" customWidth="1"/>
    <col min="8970" max="8970" width="7.36328125" style="43" customWidth="1"/>
    <col min="8971" max="8971" width="10.453125" style="43" customWidth="1"/>
    <col min="8972" max="8975" width="9.6328125" style="43" customWidth="1"/>
    <col min="8976" max="8976" width="6.6328125" style="43" customWidth="1"/>
    <col min="8977" max="8977" width="11" style="43" customWidth="1"/>
    <col min="8978" max="8978" width="9.6328125" style="43" customWidth="1"/>
    <col min="8979" max="8979" width="6.6328125" style="43" customWidth="1"/>
    <col min="8980" max="8981" width="10.7265625" style="43" customWidth="1"/>
    <col min="8982" max="8982" width="12.08984375" style="43" customWidth="1"/>
    <col min="8983" max="8983" width="9" style="43"/>
    <col min="8984" max="8984" width="10.6328125" style="43" customWidth="1"/>
    <col min="8985" max="9215" width="9" style="43"/>
    <col min="9216" max="9216" width="4.6328125" style="43" customWidth="1"/>
    <col min="9217" max="9218" width="15.6328125" style="43" customWidth="1"/>
    <col min="9219" max="9219" width="11.26953125" style="43" customWidth="1"/>
    <col min="9220" max="9220" width="4.7265625" style="43" customWidth="1"/>
    <col min="9221" max="9221" width="10.7265625" style="43" customWidth="1"/>
    <col min="9222" max="9222" width="3.7265625" style="43" customWidth="1"/>
    <col min="9223" max="9223" width="3.08984375" style="43" customWidth="1"/>
    <col min="9224" max="9224" width="4" style="43" customWidth="1"/>
    <col min="9225" max="9225" width="3.08984375" style="43" customWidth="1"/>
    <col min="9226" max="9226" width="7.36328125" style="43" customWidth="1"/>
    <col min="9227" max="9227" width="10.453125" style="43" customWidth="1"/>
    <col min="9228" max="9231" width="9.6328125" style="43" customWidth="1"/>
    <col min="9232" max="9232" width="6.6328125" style="43" customWidth="1"/>
    <col min="9233" max="9233" width="11" style="43" customWidth="1"/>
    <col min="9234" max="9234" width="9.6328125" style="43" customWidth="1"/>
    <col min="9235" max="9235" width="6.6328125" style="43" customWidth="1"/>
    <col min="9236" max="9237" width="10.7265625" style="43" customWidth="1"/>
    <col min="9238" max="9238" width="12.08984375" style="43" customWidth="1"/>
    <col min="9239" max="9239" width="9" style="43"/>
    <col min="9240" max="9240" width="10.6328125" style="43" customWidth="1"/>
    <col min="9241" max="9471" width="9" style="43"/>
    <col min="9472" max="9472" width="4.6328125" style="43" customWidth="1"/>
    <col min="9473" max="9474" width="15.6328125" style="43" customWidth="1"/>
    <col min="9475" max="9475" width="11.26953125" style="43" customWidth="1"/>
    <col min="9476" max="9476" width="4.7265625" style="43" customWidth="1"/>
    <col min="9477" max="9477" width="10.7265625" style="43" customWidth="1"/>
    <col min="9478" max="9478" width="3.7265625" style="43" customWidth="1"/>
    <col min="9479" max="9479" width="3.08984375" style="43" customWidth="1"/>
    <col min="9480" max="9480" width="4" style="43" customWidth="1"/>
    <col min="9481" max="9481" width="3.08984375" style="43" customWidth="1"/>
    <col min="9482" max="9482" width="7.36328125" style="43" customWidth="1"/>
    <col min="9483" max="9483" width="10.453125" style="43" customWidth="1"/>
    <col min="9484" max="9487" width="9.6328125" style="43" customWidth="1"/>
    <col min="9488" max="9488" width="6.6328125" style="43" customWidth="1"/>
    <col min="9489" max="9489" width="11" style="43" customWidth="1"/>
    <col min="9490" max="9490" width="9.6328125" style="43" customWidth="1"/>
    <col min="9491" max="9491" width="6.6328125" style="43" customWidth="1"/>
    <col min="9492" max="9493" width="10.7265625" style="43" customWidth="1"/>
    <col min="9494" max="9494" width="12.08984375" style="43" customWidth="1"/>
    <col min="9495" max="9495" width="9" style="43"/>
    <col min="9496" max="9496" width="10.6328125" style="43" customWidth="1"/>
    <col min="9497" max="9727" width="9" style="43"/>
    <col min="9728" max="9728" width="4.6328125" style="43" customWidth="1"/>
    <col min="9729" max="9730" width="15.6328125" style="43" customWidth="1"/>
    <col min="9731" max="9731" width="11.26953125" style="43" customWidth="1"/>
    <col min="9732" max="9732" width="4.7265625" style="43" customWidth="1"/>
    <col min="9733" max="9733" width="10.7265625" style="43" customWidth="1"/>
    <col min="9734" max="9734" width="3.7265625" style="43" customWidth="1"/>
    <col min="9735" max="9735" width="3.08984375" style="43" customWidth="1"/>
    <col min="9736" max="9736" width="4" style="43" customWidth="1"/>
    <col min="9737" max="9737" width="3.08984375" style="43" customWidth="1"/>
    <col min="9738" max="9738" width="7.36328125" style="43" customWidth="1"/>
    <col min="9739" max="9739" width="10.453125" style="43" customWidth="1"/>
    <col min="9740" max="9743" width="9.6328125" style="43" customWidth="1"/>
    <col min="9744" max="9744" width="6.6328125" style="43" customWidth="1"/>
    <col min="9745" max="9745" width="11" style="43" customWidth="1"/>
    <col min="9746" max="9746" width="9.6328125" style="43" customWidth="1"/>
    <col min="9747" max="9747" width="6.6328125" style="43" customWidth="1"/>
    <col min="9748" max="9749" width="10.7265625" style="43" customWidth="1"/>
    <col min="9750" max="9750" width="12.08984375" style="43" customWidth="1"/>
    <col min="9751" max="9751" width="9" style="43"/>
    <col min="9752" max="9752" width="10.6328125" style="43" customWidth="1"/>
    <col min="9753" max="9983" width="9" style="43"/>
    <col min="9984" max="9984" width="4.6328125" style="43" customWidth="1"/>
    <col min="9985" max="9986" width="15.6328125" style="43" customWidth="1"/>
    <col min="9987" max="9987" width="11.26953125" style="43" customWidth="1"/>
    <col min="9988" max="9988" width="4.7265625" style="43" customWidth="1"/>
    <col min="9989" max="9989" width="10.7265625" style="43" customWidth="1"/>
    <col min="9990" max="9990" width="3.7265625" style="43" customWidth="1"/>
    <col min="9991" max="9991" width="3.08984375" style="43" customWidth="1"/>
    <col min="9992" max="9992" width="4" style="43" customWidth="1"/>
    <col min="9993" max="9993" width="3.08984375" style="43" customWidth="1"/>
    <col min="9994" max="9994" width="7.36328125" style="43" customWidth="1"/>
    <col min="9995" max="9995" width="10.453125" style="43" customWidth="1"/>
    <col min="9996" max="9999" width="9.6328125" style="43" customWidth="1"/>
    <col min="10000" max="10000" width="6.6328125" style="43" customWidth="1"/>
    <col min="10001" max="10001" width="11" style="43" customWidth="1"/>
    <col min="10002" max="10002" width="9.6328125" style="43" customWidth="1"/>
    <col min="10003" max="10003" width="6.6328125" style="43" customWidth="1"/>
    <col min="10004" max="10005" width="10.7265625" style="43" customWidth="1"/>
    <col min="10006" max="10006" width="12.08984375" style="43" customWidth="1"/>
    <col min="10007" max="10007" width="9" style="43"/>
    <col min="10008" max="10008" width="10.6328125" style="43" customWidth="1"/>
    <col min="10009" max="10239" width="9" style="43"/>
    <col min="10240" max="10240" width="4.6328125" style="43" customWidth="1"/>
    <col min="10241" max="10242" width="15.6328125" style="43" customWidth="1"/>
    <col min="10243" max="10243" width="11.26953125" style="43" customWidth="1"/>
    <col min="10244" max="10244" width="4.7265625" style="43" customWidth="1"/>
    <col min="10245" max="10245" width="10.7265625" style="43" customWidth="1"/>
    <col min="10246" max="10246" width="3.7265625" style="43" customWidth="1"/>
    <col min="10247" max="10247" width="3.08984375" style="43" customWidth="1"/>
    <col min="10248" max="10248" width="4" style="43" customWidth="1"/>
    <col min="10249" max="10249" width="3.08984375" style="43" customWidth="1"/>
    <col min="10250" max="10250" width="7.36328125" style="43" customWidth="1"/>
    <col min="10251" max="10251" width="10.453125" style="43" customWidth="1"/>
    <col min="10252" max="10255" width="9.6328125" style="43" customWidth="1"/>
    <col min="10256" max="10256" width="6.6328125" style="43" customWidth="1"/>
    <col min="10257" max="10257" width="11" style="43" customWidth="1"/>
    <col min="10258" max="10258" width="9.6328125" style="43" customWidth="1"/>
    <col min="10259" max="10259" width="6.6328125" style="43" customWidth="1"/>
    <col min="10260" max="10261" width="10.7265625" style="43" customWidth="1"/>
    <col min="10262" max="10262" width="12.08984375" style="43" customWidth="1"/>
    <col min="10263" max="10263" width="9" style="43"/>
    <col min="10264" max="10264" width="10.6328125" style="43" customWidth="1"/>
    <col min="10265" max="10495" width="9" style="43"/>
    <col min="10496" max="10496" width="4.6328125" style="43" customWidth="1"/>
    <col min="10497" max="10498" width="15.6328125" style="43" customWidth="1"/>
    <col min="10499" max="10499" width="11.26953125" style="43" customWidth="1"/>
    <col min="10500" max="10500" width="4.7265625" style="43" customWidth="1"/>
    <col min="10501" max="10501" width="10.7265625" style="43" customWidth="1"/>
    <col min="10502" max="10502" width="3.7265625" style="43" customWidth="1"/>
    <col min="10503" max="10503" width="3.08984375" style="43" customWidth="1"/>
    <col min="10504" max="10504" width="4" style="43" customWidth="1"/>
    <col min="10505" max="10505" width="3.08984375" style="43" customWidth="1"/>
    <col min="10506" max="10506" width="7.36328125" style="43" customWidth="1"/>
    <col min="10507" max="10507" width="10.453125" style="43" customWidth="1"/>
    <col min="10508" max="10511" width="9.6328125" style="43" customWidth="1"/>
    <col min="10512" max="10512" width="6.6328125" style="43" customWidth="1"/>
    <col min="10513" max="10513" width="11" style="43" customWidth="1"/>
    <col min="10514" max="10514" width="9.6328125" style="43" customWidth="1"/>
    <col min="10515" max="10515" width="6.6328125" style="43" customWidth="1"/>
    <col min="10516" max="10517" width="10.7265625" style="43" customWidth="1"/>
    <col min="10518" max="10518" width="12.08984375" style="43" customWidth="1"/>
    <col min="10519" max="10519" width="9" style="43"/>
    <col min="10520" max="10520" width="10.6328125" style="43" customWidth="1"/>
    <col min="10521" max="10751" width="9" style="43"/>
    <col min="10752" max="10752" width="4.6328125" style="43" customWidth="1"/>
    <col min="10753" max="10754" width="15.6328125" style="43" customWidth="1"/>
    <col min="10755" max="10755" width="11.26953125" style="43" customWidth="1"/>
    <col min="10756" max="10756" width="4.7265625" style="43" customWidth="1"/>
    <col min="10757" max="10757" width="10.7265625" style="43" customWidth="1"/>
    <col min="10758" max="10758" width="3.7265625" style="43" customWidth="1"/>
    <col min="10759" max="10759" width="3.08984375" style="43" customWidth="1"/>
    <col min="10760" max="10760" width="4" style="43" customWidth="1"/>
    <col min="10761" max="10761" width="3.08984375" style="43" customWidth="1"/>
    <col min="10762" max="10762" width="7.36328125" style="43" customWidth="1"/>
    <col min="10763" max="10763" width="10.453125" style="43" customWidth="1"/>
    <col min="10764" max="10767" width="9.6328125" style="43" customWidth="1"/>
    <col min="10768" max="10768" width="6.6328125" style="43" customWidth="1"/>
    <col min="10769" max="10769" width="11" style="43" customWidth="1"/>
    <col min="10770" max="10770" width="9.6328125" style="43" customWidth="1"/>
    <col min="10771" max="10771" width="6.6328125" style="43" customWidth="1"/>
    <col min="10772" max="10773" width="10.7265625" style="43" customWidth="1"/>
    <col min="10774" max="10774" width="12.08984375" style="43" customWidth="1"/>
    <col min="10775" max="10775" width="9" style="43"/>
    <col min="10776" max="10776" width="10.6328125" style="43" customWidth="1"/>
    <col min="10777" max="11007" width="9" style="43"/>
    <col min="11008" max="11008" width="4.6328125" style="43" customWidth="1"/>
    <col min="11009" max="11010" width="15.6328125" style="43" customWidth="1"/>
    <col min="11011" max="11011" width="11.26953125" style="43" customWidth="1"/>
    <col min="11012" max="11012" width="4.7265625" style="43" customWidth="1"/>
    <col min="11013" max="11013" width="10.7265625" style="43" customWidth="1"/>
    <col min="11014" max="11014" width="3.7265625" style="43" customWidth="1"/>
    <col min="11015" max="11015" width="3.08984375" style="43" customWidth="1"/>
    <col min="11016" max="11016" width="4" style="43" customWidth="1"/>
    <col min="11017" max="11017" width="3.08984375" style="43" customWidth="1"/>
    <col min="11018" max="11018" width="7.36328125" style="43" customWidth="1"/>
    <col min="11019" max="11019" width="10.453125" style="43" customWidth="1"/>
    <col min="11020" max="11023" width="9.6328125" style="43" customWidth="1"/>
    <col min="11024" max="11024" width="6.6328125" style="43" customWidth="1"/>
    <col min="11025" max="11025" width="11" style="43" customWidth="1"/>
    <col min="11026" max="11026" width="9.6328125" style="43" customWidth="1"/>
    <col min="11027" max="11027" width="6.6328125" style="43" customWidth="1"/>
    <col min="11028" max="11029" width="10.7265625" style="43" customWidth="1"/>
    <col min="11030" max="11030" width="12.08984375" style="43" customWidth="1"/>
    <col min="11031" max="11031" width="9" style="43"/>
    <col min="11032" max="11032" width="10.6328125" style="43" customWidth="1"/>
    <col min="11033" max="11263" width="9" style="43"/>
    <col min="11264" max="11264" width="4.6328125" style="43" customWidth="1"/>
    <col min="11265" max="11266" width="15.6328125" style="43" customWidth="1"/>
    <col min="11267" max="11267" width="11.26953125" style="43" customWidth="1"/>
    <col min="11268" max="11268" width="4.7265625" style="43" customWidth="1"/>
    <col min="11269" max="11269" width="10.7265625" style="43" customWidth="1"/>
    <col min="11270" max="11270" width="3.7265625" style="43" customWidth="1"/>
    <col min="11271" max="11271" width="3.08984375" style="43" customWidth="1"/>
    <col min="11272" max="11272" width="4" style="43" customWidth="1"/>
    <col min="11273" max="11273" width="3.08984375" style="43" customWidth="1"/>
    <col min="11274" max="11274" width="7.36328125" style="43" customWidth="1"/>
    <col min="11275" max="11275" width="10.453125" style="43" customWidth="1"/>
    <col min="11276" max="11279" width="9.6328125" style="43" customWidth="1"/>
    <col min="11280" max="11280" width="6.6328125" style="43" customWidth="1"/>
    <col min="11281" max="11281" width="11" style="43" customWidth="1"/>
    <col min="11282" max="11282" width="9.6328125" style="43" customWidth="1"/>
    <col min="11283" max="11283" width="6.6328125" style="43" customWidth="1"/>
    <col min="11284" max="11285" width="10.7265625" style="43" customWidth="1"/>
    <col min="11286" max="11286" width="12.08984375" style="43" customWidth="1"/>
    <col min="11287" max="11287" width="9" style="43"/>
    <col min="11288" max="11288" width="10.6328125" style="43" customWidth="1"/>
    <col min="11289" max="11519" width="9" style="43"/>
    <col min="11520" max="11520" width="4.6328125" style="43" customWidth="1"/>
    <col min="11521" max="11522" width="15.6328125" style="43" customWidth="1"/>
    <col min="11523" max="11523" width="11.26953125" style="43" customWidth="1"/>
    <col min="11524" max="11524" width="4.7265625" style="43" customWidth="1"/>
    <col min="11525" max="11525" width="10.7265625" style="43" customWidth="1"/>
    <col min="11526" max="11526" width="3.7265625" style="43" customWidth="1"/>
    <col min="11527" max="11527" width="3.08984375" style="43" customWidth="1"/>
    <col min="11528" max="11528" width="4" style="43" customWidth="1"/>
    <col min="11529" max="11529" width="3.08984375" style="43" customWidth="1"/>
    <col min="11530" max="11530" width="7.36328125" style="43" customWidth="1"/>
    <col min="11531" max="11531" width="10.453125" style="43" customWidth="1"/>
    <col min="11532" max="11535" width="9.6328125" style="43" customWidth="1"/>
    <col min="11536" max="11536" width="6.6328125" style="43" customWidth="1"/>
    <col min="11537" max="11537" width="11" style="43" customWidth="1"/>
    <col min="11538" max="11538" width="9.6328125" style="43" customWidth="1"/>
    <col min="11539" max="11539" width="6.6328125" style="43" customWidth="1"/>
    <col min="11540" max="11541" width="10.7265625" style="43" customWidth="1"/>
    <col min="11542" max="11542" width="12.08984375" style="43" customWidth="1"/>
    <col min="11543" max="11543" width="9" style="43"/>
    <col min="11544" max="11544" width="10.6328125" style="43" customWidth="1"/>
    <col min="11545" max="11775" width="9" style="43"/>
    <col min="11776" max="11776" width="4.6328125" style="43" customWidth="1"/>
    <col min="11777" max="11778" width="15.6328125" style="43" customWidth="1"/>
    <col min="11779" max="11779" width="11.26953125" style="43" customWidth="1"/>
    <col min="11780" max="11780" width="4.7265625" style="43" customWidth="1"/>
    <col min="11781" max="11781" width="10.7265625" style="43" customWidth="1"/>
    <col min="11782" max="11782" width="3.7265625" style="43" customWidth="1"/>
    <col min="11783" max="11783" width="3.08984375" style="43" customWidth="1"/>
    <col min="11784" max="11784" width="4" style="43" customWidth="1"/>
    <col min="11785" max="11785" width="3.08984375" style="43" customWidth="1"/>
    <col min="11786" max="11786" width="7.36328125" style="43" customWidth="1"/>
    <col min="11787" max="11787" width="10.453125" style="43" customWidth="1"/>
    <col min="11788" max="11791" width="9.6328125" style="43" customWidth="1"/>
    <col min="11792" max="11792" width="6.6328125" style="43" customWidth="1"/>
    <col min="11793" max="11793" width="11" style="43" customWidth="1"/>
    <col min="11794" max="11794" width="9.6328125" style="43" customWidth="1"/>
    <col min="11795" max="11795" width="6.6328125" style="43" customWidth="1"/>
    <col min="11796" max="11797" width="10.7265625" style="43" customWidth="1"/>
    <col min="11798" max="11798" width="12.08984375" style="43" customWidth="1"/>
    <col min="11799" max="11799" width="9" style="43"/>
    <col min="11800" max="11800" width="10.6328125" style="43" customWidth="1"/>
    <col min="11801" max="12031" width="9" style="43"/>
    <col min="12032" max="12032" width="4.6328125" style="43" customWidth="1"/>
    <col min="12033" max="12034" width="15.6328125" style="43" customWidth="1"/>
    <col min="12035" max="12035" width="11.26953125" style="43" customWidth="1"/>
    <col min="12036" max="12036" width="4.7265625" style="43" customWidth="1"/>
    <col min="12037" max="12037" width="10.7265625" style="43" customWidth="1"/>
    <col min="12038" max="12038" width="3.7265625" style="43" customWidth="1"/>
    <col min="12039" max="12039" width="3.08984375" style="43" customWidth="1"/>
    <col min="12040" max="12040" width="4" style="43" customWidth="1"/>
    <col min="12041" max="12041" width="3.08984375" style="43" customWidth="1"/>
    <col min="12042" max="12042" width="7.36328125" style="43" customWidth="1"/>
    <col min="12043" max="12043" width="10.453125" style="43" customWidth="1"/>
    <col min="12044" max="12047" width="9.6328125" style="43" customWidth="1"/>
    <col min="12048" max="12048" width="6.6328125" style="43" customWidth="1"/>
    <col min="12049" max="12049" width="11" style="43" customWidth="1"/>
    <col min="12050" max="12050" width="9.6328125" style="43" customWidth="1"/>
    <col min="12051" max="12051" width="6.6328125" style="43" customWidth="1"/>
    <col min="12052" max="12053" width="10.7265625" style="43" customWidth="1"/>
    <col min="12054" max="12054" width="12.08984375" style="43" customWidth="1"/>
    <col min="12055" max="12055" width="9" style="43"/>
    <col min="12056" max="12056" width="10.6328125" style="43" customWidth="1"/>
    <col min="12057" max="12287" width="9" style="43"/>
    <col min="12288" max="12288" width="4.6328125" style="43" customWidth="1"/>
    <col min="12289" max="12290" width="15.6328125" style="43" customWidth="1"/>
    <col min="12291" max="12291" width="11.26953125" style="43" customWidth="1"/>
    <col min="12292" max="12292" width="4.7265625" style="43" customWidth="1"/>
    <col min="12293" max="12293" width="10.7265625" style="43" customWidth="1"/>
    <col min="12294" max="12294" width="3.7265625" style="43" customWidth="1"/>
    <col min="12295" max="12295" width="3.08984375" style="43" customWidth="1"/>
    <col min="12296" max="12296" width="4" style="43" customWidth="1"/>
    <col min="12297" max="12297" width="3.08984375" style="43" customWidth="1"/>
    <col min="12298" max="12298" width="7.36328125" style="43" customWidth="1"/>
    <col min="12299" max="12299" width="10.453125" style="43" customWidth="1"/>
    <col min="12300" max="12303" width="9.6328125" style="43" customWidth="1"/>
    <col min="12304" max="12304" width="6.6328125" style="43" customWidth="1"/>
    <col min="12305" max="12305" width="11" style="43" customWidth="1"/>
    <col min="12306" max="12306" width="9.6328125" style="43" customWidth="1"/>
    <col min="12307" max="12307" width="6.6328125" style="43" customWidth="1"/>
    <col min="12308" max="12309" width="10.7265625" style="43" customWidth="1"/>
    <col min="12310" max="12310" width="12.08984375" style="43" customWidth="1"/>
    <col min="12311" max="12311" width="9" style="43"/>
    <col min="12312" max="12312" width="10.6328125" style="43" customWidth="1"/>
    <col min="12313" max="12543" width="9" style="43"/>
    <col min="12544" max="12544" width="4.6328125" style="43" customWidth="1"/>
    <col min="12545" max="12546" width="15.6328125" style="43" customWidth="1"/>
    <col min="12547" max="12547" width="11.26953125" style="43" customWidth="1"/>
    <col min="12548" max="12548" width="4.7265625" style="43" customWidth="1"/>
    <col min="12549" max="12549" width="10.7265625" style="43" customWidth="1"/>
    <col min="12550" max="12550" width="3.7265625" style="43" customWidth="1"/>
    <col min="12551" max="12551" width="3.08984375" style="43" customWidth="1"/>
    <col min="12552" max="12552" width="4" style="43" customWidth="1"/>
    <col min="12553" max="12553" width="3.08984375" style="43" customWidth="1"/>
    <col min="12554" max="12554" width="7.36328125" style="43" customWidth="1"/>
    <col min="12555" max="12555" width="10.453125" style="43" customWidth="1"/>
    <col min="12556" max="12559" width="9.6328125" style="43" customWidth="1"/>
    <col min="12560" max="12560" width="6.6328125" style="43" customWidth="1"/>
    <col min="12561" max="12561" width="11" style="43" customWidth="1"/>
    <col min="12562" max="12562" width="9.6328125" style="43" customWidth="1"/>
    <col min="12563" max="12563" width="6.6328125" style="43" customWidth="1"/>
    <col min="12564" max="12565" width="10.7265625" style="43" customWidth="1"/>
    <col min="12566" max="12566" width="12.08984375" style="43" customWidth="1"/>
    <col min="12567" max="12567" width="9" style="43"/>
    <col min="12568" max="12568" width="10.6328125" style="43" customWidth="1"/>
    <col min="12569" max="12799" width="9" style="43"/>
    <col min="12800" max="12800" width="4.6328125" style="43" customWidth="1"/>
    <col min="12801" max="12802" width="15.6328125" style="43" customWidth="1"/>
    <col min="12803" max="12803" width="11.26953125" style="43" customWidth="1"/>
    <col min="12804" max="12804" width="4.7265625" style="43" customWidth="1"/>
    <col min="12805" max="12805" width="10.7265625" style="43" customWidth="1"/>
    <col min="12806" max="12806" width="3.7265625" style="43" customWidth="1"/>
    <col min="12807" max="12807" width="3.08984375" style="43" customWidth="1"/>
    <col min="12808" max="12808" width="4" style="43" customWidth="1"/>
    <col min="12809" max="12809" width="3.08984375" style="43" customWidth="1"/>
    <col min="12810" max="12810" width="7.36328125" style="43" customWidth="1"/>
    <col min="12811" max="12811" width="10.453125" style="43" customWidth="1"/>
    <col min="12812" max="12815" width="9.6328125" style="43" customWidth="1"/>
    <col min="12816" max="12816" width="6.6328125" style="43" customWidth="1"/>
    <col min="12817" max="12817" width="11" style="43" customWidth="1"/>
    <col min="12818" max="12818" width="9.6328125" style="43" customWidth="1"/>
    <col min="12819" max="12819" width="6.6328125" style="43" customWidth="1"/>
    <col min="12820" max="12821" width="10.7265625" style="43" customWidth="1"/>
    <col min="12822" max="12822" width="12.08984375" style="43" customWidth="1"/>
    <col min="12823" max="12823" width="9" style="43"/>
    <col min="12824" max="12824" width="10.6328125" style="43" customWidth="1"/>
    <col min="12825" max="13055" width="9" style="43"/>
    <col min="13056" max="13056" width="4.6328125" style="43" customWidth="1"/>
    <col min="13057" max="13058" width="15.6328125" style="43" customWidth="1"/>
    <col min="13059" max="13059" width="11.26953125" style="43" customWidth="1"/>
    <col min="13060" max="13060" width="4.7265625" style="43" customWidth="1"/>
    <col min="13061" max="13061" width="10.7265625" style="43" customWidth="1"/>
    <col min="13062" max="13062" width="3.7265625" style="43" customWidth="1"/>
    <col min="13063" max="13063" width="3.08984375" style="43" customWidth="1"/>
    <col min="13064" max="13064" width="4" style="43" customWidth="1"/>
    <col min="13065" max="13065" width="3.08984375" style="43" customWidth="1"/>
    <col min="13066" max="13066" width="7.36328125" style="43" customWidth="1"/>
    <col min="13067" max="13067" width="10.453125" style="43" customWidth="1"/>
    <col min="13068" max="13071" width="9.6328125" style="43" customWidth="1"/>
    <col min="13072" max="13072" width="6.6328125" style="43" customWidth="1"/>
    <col min="13073" max="13073" width="11" style="43" customWidth="1"/>
    <col min="13074" max="13074" width="9.6328125" style="43" customWidth="1"/>
    <col min="13075" max="13075" width="6.6328125" style="43" customWidth="1"/>
    <col min="13076" max="13077" width="10.7265625" style="43" customWidth="1"/>
    <col min="13078" max="13078" width="12.08984375" style="43" customWidth="1"/>
    <col min="13079" max="13079" width="9" style="43"/>
    <col min="13080" max="13080" width="10.6328125" style="43" customWidth="1"/>
    <col min="13081" max="13311" width="9" style="43"/>
    <col min="13312" max="13312" width="4.6328125" style="43" customWidth="1"/>
    <col min="13313" max="13314" width="15.6328125" style="43" customWidth="1"/>
    <col min="13315" max="13315" width="11.26953125" style="43" customWidth="1"/>
    <col min="13316" max="13316" width="4.7265625" style="43" customWidth="1"/>
    <col min="13317" max="13317" width="10.7265625" style="43" customWidth="1"/>
    <col min="13318" max="13318" width="3.7265625" style="43" customWidth="1"/>
    <col min="13319" max="13319" width="3.08984375" style="43" customWidth="1"/>
    <col min="13320" max="13320" width="4" style="43" customWidth="1"/>
    <col min="13321" max="13321" width="3.08984375" style="43" customWidth="1"/>
    <col min="13322" max="13322" width="7.36328125" style="43" customWidth="1"/>
    <col min="13323" max="13323" width="10.453125" style="43" customWidth="1"/>
    <col min="13324" max="13327" width="9.6328125" style="43" customWidth="1"/>
    <col min="13328" max="13328" width="6.6328125" style="43" customWidth="1"/>
    <col min="13329" max="13329" width="11" style="43" customWidth="1"/>
    <col min="13330" max="13330" width="9.6328125" style="43" customWidth="1"/>
    <col min="13331" max="13331" width="6.6328125" style="43" customWidth="1"/>
    <col min="13332" max="13333" width="10.7265625" style="43" customWidth="1"/>
    <col min="13334" max="13334" width="12.08984375" style="43" customWidth="1"/>
    <col min="13335" max="13335" width="9" style="43"/>
    <col min="13336" max="13336" width="10.6328125" style="43" customWidth="1"/>
    <col min="13337" max="13567" width="9" style="43"/>
    <col min="13568" max="13568" width="4.6328125" style="43" customWidth="1"/>
    <col min="13569" max="13570" width="15.6328125" style="43" customWidth="1"/>
    <col min="13571" max="13571" width="11.26953125" style="43" customWidth="1"/>
    <col min="13572" max="13572" width="4.7265625" style="43" customWidth="1"/>
    <col min="13573" max="13573" width="10.7265625" style="43" customWidth="1"/>
    <col min="13574" max="13574" width="3.7265625" style="43" customWidth="1"/>
    <col min="13575" max="13575" width="3.08984375" style="43" customWidth="1"/>
    <col min="13576" max="13576" width="4" style="43" customWidth="1"/>
    <col min="13577" max="13577" width="3.08984375" style="43" customWidth="1"/>
    <col min="13578" max="13578" width="7.36328125" style="43" customWidth="1"/>
    <col min="13579" max="13579" width="10.453125" style="43" customWidth="1"/>
    <col min="13580" max="13583" width="9.6328125" style="43" customWidth="1"/>
    <col min="13584" max="13584" width="6.6328125" style="43" customWidth="1"/>
    <col min="13585" max="13585" width="11" style="43" customWidth="1"/>
    <col min="13586" max="13586" width="9.6328125" style="43" customWidth="1"/>
    <col min="13587" max="13587" width="6.6328125" style="43" customWidth="1"/>
    <col min="13588" max="13589" width="10.7265625" style="43" customWidth="1"/>
    <col min="13590" max="13590" width="12.08984375" style="43" customWidth="1"/>
    <col min="13591" max="13591" width="9" style="43"/>
    <col min="13592" max="13592" width="10.6328125" style="43" customWidth="1"/>
    <col min="13593" max="13823" width="9" style="43"/>
    <col min="13824" max="13824" width="4.6328125" style="43" customWidth="1"/>
    <col min="13825" max="13826" width="15.6328125" style="43" customWidth="1"/>
    <col min="13827" max="13827" width="11.26953125" style="43" customWidth="1"/>
    <col min="13828" max="13828" width="4.7265625" style="43" customWidth="1"/>
    <col min="13829" max="13829" width="10.7265625" style="43" customWidth="1"/>
    <col min="13830" max="13830" width="3.7265625" style="43" customWidth="1"/>
    <col min="13831" max="13831" width="3.08984375" style="43" customWidth="1"/>
    <col min="13832" max="13832" width="4" style="43" customWidth="1"/>
    <col min="13833" max="13833" width="3.08984375" style="43" customWidth="1"/>
    <col min="13834" max="13834" width="7.36328125" style="43" customWidth="1"/>
    <col min="13835" max="13835" width="10.453125" style="43" customWidth="1"/>
    <col min="13836" max="13839" width="9.6328125" style="43" customWidth="1"/>
    <col min="13840" max="13840" width="6.6328125" style="43" customWidth="1"/>
    <col min="13841" max="13841" width="11" style="43" customWidth="1"/>
    <col min="13842" max="13842" width="9.6328125" style="43" customWidth="1"/>
    <col min="13843" max="13843" width="6.6328125" style="43" customWidth="1"/>
    <col min="13844" max="13845" width="10.7265625" style="43" customWidth="1"/>
    <col min="13846" max="13846" width="12.08984375" style="43" customWidth="1"/>
    <col min="13847" max="13847" width="9" style="43"/>
    <col min="13848" max="13848" width="10.6328125" style="43" customWidth="1"/>
    <col min="13849" max="14079" width="9" style="43"/>
    <col min="14080" max="14080" width="4.6328125" style="43" customWidth="1"/>
    <col min="14081" max="14082" width="15.6328125" style="43" customWidth="1"/>
    <col min="14083" max="14083" width="11.26953125" style="43" customWidth="1"/>
    <col min="14084" max="14084" width="4.7265625" style="43" customWidth="1"/>
    <col min="14085" max="14085" width="10.7265625" style="43" customWidth="1"/>
    <col min="14086" max="14086" width="3.7265625" style="43" customWidth="1"/>
    <col min="14087" max="14087" width="3.08984375" style="43" customWidth="1"/>
    <col min="14088" max="14088" width="4" style="43" customWidth="1"/>
    <col min="14089" max="14089" width="3.08984375" style="43" customWidth="1"/>
    <col min="14090" max="14090" width="7.36328125" style="43" customWidth="1"/>
    <col min="14091" max="14091" width="10.453125" style="43" customWidth="1"/>
    <col min="14092" max="14095" width="9.6328125" style="43" customWidth="1"/>
    <col min="14096" max="14096" width="6.6328125" style="43" customWidth="1"/>
    <col min="14097" max="14097" width="11" style="43" customWidth="1"/>
    <col min="14098" max="14098" width="9.6328125" style="43" customWidth="1"/>
    <col min="14099" max="14099" width="6.6328125" style="43" customWidth="1"/>
    <col min="14100" max="14101" width="10.7265625" style="43" customWidth="1"/>
    <col min="14102" max="14102" width="12.08984375" style="43" customWidth="1"/>
    <col min="14103" max="14103" width="9" style="43"/>
    <col min="14104" max="14104" width="10.6328125" style="43" customWidth="1"/>
    <col min="14105" max="14335" width="9" style="43"/>
    <col min="14336" max="14336" width="4.6328125" style="43" customWidth="1"/>
    <col min="14337" max="14338" width="15.6328125" style="43" customWidth="1"/>
    <col min="14339" max="14339" width="11.26953125" style="43" customWidth="1"/>
    <col min="14340" max="14340" width="4.7265625" style="43" customWidth="1"/>
    <col min="14341" max="14341" width="10.7265625" style="43" customWidth="1"/>
    <col min="14342" max="14342" width="3.7265625" style="43" customWidth="1"/>
    <col min="14343" max="14343" width="3.08984375" style="43" customWidth="1"/>
    <col min="14344" max="14344" width="4" style="43" customWidth="1"/>
    <col min="14345" max="14345" width="3.08984375" style="43" customWidth="1"/>
    <col min="14346" max="14346" width="7.36328125" style="43" customWidth="1"/>
    <col min="14347" max="14347" width="10.453125" style="43" customWidth="1"/>
    <col min="14348" max="14351" width="9.6328125" style="43" customWidth="1"/>
    <col min="14352" max="14352" width="6.6328125" style="43" customWidth="1"/>
    <col min="14353" max="14353" width="11" style="43" customWidth="1"/>
    <col min="14354" max="14354" width="9.6328125" style="43" customWidth="1"/>
    <col min="14355" max="14355" width="6.6328125" style="43" customWidth="1"/>
    <col min="14356" max="14357" width="10.7265625" style="43" customWidth="1"/>
    <col min="14358" max="14358" width="12.08984375" style="43" customWidth="1"/>
    <col min="14359" max="14359" width="9" style="43"/>
    <col min="14360" max="14360" width="10.6328125" style="43" customWidth="1"/>
    <col min="14361" max="14591" width="9" style="43"/>
    <col min="14592" max="14592" width="4.6328125" style="43" customWidth="1"/>
    <col min="14593" max="14594" width="15.6328125" style="43" customWidth="1"/>
    <col min="14595" max="14595" width="11.26953125" style="43" customWidth="1"/>
    <col min="14596" max="14596" width="4.7265625" style="43" customWidth="1"/>
    <col min="14597" max="14597" width="10.7265625" style="43" customWidth="1"/>
    <col min="14598" max="14598" width="3.7265625" style="43" customWidth="1"/>
    <col min="14599" max="14599" width="3.08984375" style="43" customWidth="1"/>
    <col min="14600" max="14600" width="4" style="43" customWidth="1"/>
    <col min="14601" max="14601" width="3.08984375" style="43" customWidth="1"/>
    <col min="14602" max="14602" width="7.36328125" style="43" customWidth="1"/>
    <col min="14603" max="14603" width="10.453125" style="43" customWidth="1"/>
    <col min="14604" max="14607" width="9.6328125" style="43" customWidth="1"/>
    <col min="14608" max="14608" width="6.6328125" style="43" customWidth="1"/>
    <col min="14609" max="14609" width="11" style="43" customWidth="1"/>
    <col min="14610" max="14610" width="9.6328125" style="43" customWidth="1"/>
    <col min="14611" max="14611" width="6.6328125" style="43" customWidth="1"/>
    <col min="14612" max="14613" width="10.7265625" style="43" customWidth="1"/>
    <col min="14614" max="14614" width="12.08984375" style="43" customWidth="1"/>
    <col min="14615" max="14615" width="9" style="43"/>
    <col min="14616" max="14616" width="10.6328125" style="43" customWidth="1"/>
    <col min="14617" max="14847" width="9" style="43"/>
    <col min="14848" max="14848" width="4.6328125" style="43" customWidth="1"/>
    <col min="14849" max="14850" width="15.6328125" style="43" customWidth="1"/>
    <col min="14851" max="14851" width="11.26953125" style="43" customWidth="1"/>
    <col min="14852" max="14852" width="4.7265625" style="43" customWidth="1"/>
    <col min="14853" max="14853" width="10.7265625" style="43" customWidth="1"/>
    <col min="14854" max="14854" width="3.7265625" style="43" customWidth="1"/>
    <col min="14855" max="14855" width="3.08984375" style="43" customWidth="1"/>
    <col min="14856" max="14856" width="4" style="43" customWidth="1"/>
    <col min="14857" max="14857" width="3.08984375" style="43" customWidth="1"/>
    <col min="14858" max="14858" width="7.36328125" style="43" customWidth="1"/>
    <col min="14859" max="14859" width="10.453125" style="43" customWidth="1"/>
    <col min="14860" max="14863" width="9.6328125" style="43" customWidth="1"/>
    <col min="14864" max="14864" width="6.6328125" style="43" customWidth="1"/>
    <col min="14865" max="14865" width="11" style="43" customWidth="1"/>
    <col min="14866" max="14866" width="9.6328125" style="43" customWidth="1"/>
    <col min="14867" max="14867" width="6.6328125" style="43" customWidth="1"/>
    <col min="14868" max="14869" width="10.7265625" style="43" customWidth="1"/>
    <col min="14870" max="14870" width="12.08984375" style="43" customWidth="1"/>
    <col min="14871" max="14871" width="9" style="43"/>
    <col min="14872" max="14872" width="10.6328125" style="43" customWidth="1"/>
    <col min="14873" max="15103" width="9" style="43"/>
    <col min="15104" max="15104" width="4.6328125" style="43" customWidth="1"/>
    <col min="15105" max="15106" width="15.6328125" style="43" customWidth="1"/>
    <col min="15107" max="15107" width="11.26953125" style="43" customWidth="1"/>
    <col min="15108" max="15108" width="4.7265625" style="43" customWidth="1"/>
    <col min="15109" max="15109" width="10.7265625" style="43" customWidth="1"/>
    <col min="15110" max="15110" width="3.7265625" style="43" customWidth="1"/>
    <col min="15111" max="15111" width="3.08984375" style="43" customWidth="1"/>
    <col min="15112" max="15112" width="4" style="43" customWidth="1"/>
    <col min="15113" max="15113" width="3.08984375" style="43" customWidth="1"/>
    <col min="15114" max="15114" width="7.36328125" style="43" customWidth="1"/>
    <col min="15115" max="15115" width="10.453125" style="43" customWidth="1"/>
    <col min="15116" max="15119" width="9.6328125" style="43" customWidth="1"/>
    <col min="15120" max="15120" width="6.6328125" style="43" customWidth="1"/>
    <col min="15121" max="15121" width="11" style="43" customWidth="1"/>
    <col min="15122" max="15122" width="9.6328125" style="43" customWidth="1"/>
    <col min="15123" max="15123" width="6.6328125" style="43" customWidth="1"/>
    <col min="15124" max="15125" width="10.7265625" style="43" customWidth="1"/>
    <col min="15126" max="15126" width="12.08984375" style="43" customWidth="1"/>
    <col min="15127" max="15127" width="9" style="43"/>
    <col min="15128" max="15128" width="10.6328125" style="43" customWidth="1"/>
    <col min="15129" max="15359" width="9" style="43"/>
    <col min="15360" max="15360" width="4.6328125" style="43" customWidth="1"/>
    <col min="15361" max="15362" width="15.6328125" style="43" customWidth="1"/>
    <col min="15363" max="15363" width="11.26953125" style="43" customWidth="1"/>
    <col min="15364" max="15364" width="4.7265625" style="43" customWidth="1"/>
    <col min="15365" max="15365" width="10.7265625" style="43" customWidth="1"/>
    <col min="15366" max="15366" width="3.7265625" style="43" customWidth="1"/>
    <col min="15367" max="15367" width="3.08984375" style="43" customWidth="1"/>
    <col min="15368" max="15368" width="4" style="43" customWidth="1"/>
    <col min="15369" max="15369" width="3.08984375" style="43" customWidth="1"/>
    <col min="15370" max="15370" width="7.36328125" style="43" customWidth="1"/>
    <col min="15371" max="15371" width="10.453125" style="43" customWidth="1"/>
    <col min="15372" max="15375" width="9.6328125" style="43" customWidth="1"/>
    <col min="15376" max="15376" width="6.6328125" style="43" customWidth="1"/>
    <col min="15377" max="15377" width="11" style="43" customWidth="1"/>
    <col min="15378" max="15378" width="9.6328125" style="43" customWidth="1"/>
    <col min="15379" max="15379" width="6.6328125" style="43" customWidth="1"/>
    <col min="15380" max="15381" width="10.7265625" style="43" customWidth="1"/>
    <col min="15382" max="15382" width="12.08984375" style="43" customWidth="1"/>
    <col min="15383" max="15383" width="9" style="43"/>
    <col min="15384" max="15384" width="10.6328125" style="43" customWidth="1"/>
    <col min="15385" max="15615" width="9" style="43"/>
    <col min="15616" max="15616" width="4.6328125" style="43" customWidth="1"/>
    <col min="15617" max="15618" width="15.6328125" style="43" customWidth="1"/>
    <col min="15619" max="15619" width="11.26953125" style="43" customWidth="1"/>
    <col min="15620" max="15620" width="4.7265625" style="43" customWidth="1"/>
    <col min="15621" max="15621" width="10.7265625" style="43" customWidth="1"/>
    <col min="15622" max="15622" width="3.7265625" style="43" customWidth="1"/>
    <col min="15623" max="15623" width="3.08984375" style="43" customWidth="1"/>
    <col min="15624" max="15624" width="4" style="43" customWidth="1"/>
    <col min="15625" max="15625" width="3.08984375" style="43" customWidth="1"/>
    <col min="15626" max="15626" width="7.36328125" style="43" customWidth="1"/>
    <col min="15627" max="15627" width="10.453125" style="43" customWidth="1"/>
    <col min="15628" max="15631" width="9.6328125" style="43" customWidth="1"/>
    <col min="15632" max="15632" width="6.6328125" style="43" customWidth="1"/>
    <col min="15633" max="15633" width="11" style="43" customWidth="1"/>
    <col min="15634" max="15634" width="9.6328125" style="43" customWidth="1"/>
    <col min="15635" max="15635" width="6.6328125" style="43" customWidth="1"/>
    <col min="15636" max="15637" width="10.7265625" style="43" customWidth="1"/>
    <col min="15638" max="15638" width="12.08984375" style="43" customWidth="1"/>
    <col min="15639" max="15639" width="9" style="43"/>
    <col min="15640" max="15640" width="10.6328125" style="43" customWidth="1"/>
    <col min="15641" max="15871" width="9" style="43"/>
    <col min="15872" max="15872" width="4.6328125" style="43" customWidth="1"/>
    <col min="15873" max="15874" width="15.6328125" style="43" customWidth="1"/>
    <col min="15875" max="15875" width="11.26953125" style="43" customWidth="1"/>
    <col min="15876" max="15876" width="4.7265625" style="43" customWidth="1"/>
    <col min="15877" max="15877" width="10.7265625" style="43" customWidth="1"/>
    <col min="15878" max="15878" width="3.7265625" style="43" customWidth="1"/>
    <col min="15879" max="15879" width="3.08984375" style="43" customWidth="1"/>
    <col min="15880" max="15880" width="4" style="43" customWidth="1"/>
    <col min="15881" max="15881" width="3.08984375" style="43" customWidth="1"/>
    <col min="15882" max="15882" width="7.36328125" style="43" customWidth="1"/>
    <col min="15883" max="15883" width="10.453125" style="43" customWidth="1"/>
    <col min="15884" max="15887" width="9.6328125" style="43" customWidth="1"/>
    <col min="15888" max="15888" width="6.6328125" style="43" customWidth="1"/>
    <col min="15889" max="15889" width="11" style="43" customWidth="1"/>
    <col min="15890" max="15890" width="9.6328125" style="43" customWidth="1"/>
    <col min="15891" max="15891" width="6.6328125" style="43" customWidth="1"/>
    <col min="15892" max="15893" width="10.7265625" style="43" customWidth="1"/>
    <col min="15894" max="15894" width="12.08984375" style="43" customWidth="1"/>
    <col min="15895" max="15895" width="9" style="43"/>
    <col min="15896" max="15896" width="10.6328125" style="43" customWidth="1"/>
    <col min="15897" max="16127" width="9" style="43"/>
    <col min="16128" max="16128" width="4.6328125" style="43" customWidth="1"/>
    <col min="16129" max="16130" width="15.6328125" style="43" customWidth="1"/>
    <col min="16131" max="16131" width="11.26953125" style="43" customWidth="1"/>
    <col min="16132" max="16132" width="4.7265625" style="43" customWidth="1"/>
    <col min="16133" max="16133" width="10.7265625" style="43" customWidth="1"/>
    <col min="16134" max="16134" width="3.7265625" style="43" customWidth="1"/>
    <col min="16135" max="16135" width="3.08984375" style="43" customWidth="1"/>
    <col min="16136" max="16136" width="4" style="43" customWidth="1"/>
    <col min="16137" max="16137" width="3.08984375" style="43" customWidth="1"/>
    <col min="16138" max="16138" width="7.36328125" style="43" customWidth="1"/>
    <col min="16139" max="16139" width="10.453125" style="43" customWidth="1"/>
    <col min="16140" max="16143" width="9.6328125" style="43" customWidth="1"/>
    <col min="16144" max="16144" width="6.6328125" style="43" customWidth="1"/>
    <col min="16145" max="16145" width="11" style="43" customWidth="1"/>
    <col min="16146" max="16146" width="9.6328125" style="43" customWidth="1"/>
    <col min="16147" max="16147" width="6.6328125" style="43" customWidth="1"/>
    <col min="16148" max="16149" width="10.7265625" style="43" customWidth="1"/>
    <col min="16150" max="16150" width="12.08984375" style="43" customWidth="1"/>
    <col min="16151" max="16151" width="9" style="43"/>
    <col min="16152" max="16152" width="10.6328125" style="43" customWidth="1"/>
    <col min="16153" max="16384" width="9" style="43"/>
  </cols>
  <sheetData>
    <row r="1" spans="1:24" s="207" customFormat="1" ht="20.5" customHeight="1">
      <c r="A1" s="206" t="s">
        <v>164</v>
      </c>
      <c r="G1" s="208"/>
      <c r="H1" s="208"/>
      <c r="I1" s="208"/>
      <c r="J1" s="208"/>
    </row>
    <row r="2" spans="1:24" s="212" customFormat="1" ht="24" customHeight="1">
      <c r="A2" s="293" t="s">
        <v>165</v>
      </c>
      <c r="C2" s="292" t="s">
        <v>232</v>
      </c>
      <c r="D2" s="211"/>
      <c r="E2" s="211"/>
      <c r="G2" s="210"/>
      <c r="H2" s="210"/>
      <c r="I2" s="210"/>
      <c r="J2" s="210"/>
      <c r="L2" s="213"/>
      <c r="M2" s="214"/>
      <c r="N2" s="213"/>
      <c r="O2" s="213"/>
      <c r="P2" s="213"/>
      <c r="Q2" s="213"/>
      <c r="R2" s="213"/>
      <c r="S2" s="213"/>
      <c r="T2" s="213"/>
      <c r="U2" s="213"/>
      <c r="V2" s="213"/>
      <c r="W2" s="213"/>
      <c r="X2" s="215"/>
    </row>
    <row r="3" spans="1:24" ht="24" customHeight="1">
      <c r="A3" s="278" t="s">
        <v>166</v>
      </c>
      <c r="W3" s="20"/>
      <c r="X3" s="213" t="s">
        <v>167</v>
      </c>
    </row>
    <row r="4" spans="1:24" s="218" customFormat="1" ht="19.5" customHeight="1">
      <c r="A4" s="374" t="s">
        <v>168</v>
      </c>
      <c r="B4" s="374" t="s">
        <v>169</v>
      </c>
      <c r="C4" s="374" t="s">
        <v>170</v>
      </c>
      <c r="D4" s="377" t="s">
        <v>171</v>
      </c>
      <c r="E4" s="378"/>
      <c r="F4" s="379"/>
      <c r="G4" s="377" t="s">
        <v>172</v>
      </c>
      <c r="H4" s="378"/>
      <c r="I4" s="378"/>
      <c r="J4" s="379"/>
      <c r="K4" s="374" t="s">
        <v>173</v>
      </c>
      <c r="L4" s="400" t="s">
        <v>174</v>
      </c>
      <c r="M4" s="401"/>
      <c r="N4" s="401"/>
      <c r="O4" s="401"/>
      <c r="P4" s="401"/>
      <c r="Q4" s="401"/>
      <c r="R4" s="401"/>
      <c r="S4" s="401"/>
      <c r="T4" s="401"/>
      <c r="U4" s="401"/>
      <c r="V4" s="401"/>
      <c r="W4" s="402"/>
      <c r="X4" s="394" t="s">
        <v>175</v>
      </c>
    </row>
    <row r="5" spans="1:24" s="218" customFormat="1" ht="21" customHeight="1">
      <c r="A5" s="375"/>
      <c r="B5" s="375"/>
      <c r="C5" s="375"/>
      <c r="D5" s="380"/>
      <c r="E5" s="381"/>
      <c r="F5" s="382"/>
      <c r="G5" s="380"/>
      <c r="H5" s="381"/>
      <c r="I5" s="381"/>
      <c r="J5" s="382"/>
      <c r="K5" s="375"/>
      <c r="L5" s="388" t="s">
        <v>176</v>
      </c>
      <c r="M5" s="388" t="s">
        <v>177</v>
      </c>
      <c r="N5" s="390" t="s">
        <v>218</v>
      </c>
      <c r="O5" s="392" t="s">
        <v>178</v>
      </c>
      <c r="P5" s="395" t="s">
        <v>219</v>
      </c>
      <c r="Q5" s="396" t="s">
        <v>179</v>
      </c>
      <c r="R5" s="396"/>
      <c r="S5" s="396"/>
      <c r="T5" s="396" t="s">
        <v>180</v>
      </c>
      <c r="U5" s="396"/>
      <c r="V5" s="397"/>
      <c r="W5" s="398" t="s">
        <v>181</v>
      </c>
      <c r="X5" s="388"/>
    </row>
    <row r="6" spans="1:24" s="222" customFormat="1">
      <c r="A6" s="376"/>
      <c r="B6" s="376"/>
      <c r="C6" s="376"/>
      <c r="D6" s="383"/>
      <c r="E6" s="384"/>
      <c r="F6" s="385"/>
      <c r="G6" s="383"/>
      <c r="H6" s="384"/>
      <c r="I6" s="384"/>
      <c r="J6" s="385"/>
      <c r="K6" s="376"/>
      <c r="L6" s="389"/>
      <c r="M6" s="389"/>
      <c r="N6" s="391"/>
      <c r="O6" s="393"/>
      <c r="P6" s="392"/>
      <c r="Q6" s="221" t="s">
        <v>182</v>
      </c>
      <c r="R6" s="221" t="s">
        <v>97</v>
      </c>
      <c r="S6" s="221" t="s">
        <v>31</v>
      </c>
      <c r="T6" s="221" t="s">
        <v>182</v>
      </c>
      <c r="U6" s="221" t="s">
        <v>97</v>
      </c>
      <c r="V6" s="217" t="s">
        <v>31</v>
      </c>
      <c r="W6" s="399"/>
      <c r="X6" s="392"/>
    </row>
    <row r="7" spans="1:24" s="218" customFormat="1" ht="45.75" customHeight="1">
      <c r="A7" s="223">
        <v>1</v>
      </c>
      <c r="B7" s="224" t="s">
        <v>258</v>
      </c>
      <c r="C7" s="224" t="s">
        <v>272</v>
      </c>
      <c r="D7" s="225" t="s">
        <v>262</v>
      </c>
      <c r="E7" s="226" t="s">
        <v>183</v>
      </c>
      <c r="F7" s="227" t="s">
        <v>263</v>
      </c>
      <c r="G7" s="228"/>
      <c r="H7" s="228" t="s">
        <v>184</v>
      </c>
      <c r="I7" s="228">
        <v>1</v>
      </c>
      <c r="J7" s="229" t="s">
        <v>185</v>
      </c>
      <c r="K7" s="230">
        <v>2</v>
      </c>
      <c r="L7" s="231">
        <v>2620</v>
      </c>
      <c r="M7" s="265"/>
      <c r="N7" s="231"/>
      <c r="O7" s="258"/>
      <c r="P7" s="231">
        <v>600</v>
      </c>
      <c r="Q7" s="231">
        <v>2600</v>
      </c>
      <c r="R7" s="231">
        <v>1</v>
      </c>
      <c r="S7" s="232">
        <f>Q7*R7</f>
        <v>2600</v>
      </c>
      <c r="T7" s="231"/>
      <c r="U7" s="231"/>
      <c r="V7" s="232">
        <f>T7*U7</f>
        <v>0</v>
      </c>
      <c r="W7" s="232">
        <f t="shared" ref="W7:W13" si="0">SUM(L7:P7,S7,V7)</f>
        <v>5820</v>
      </c>
      <c r="X7" s="232">
        <f t="shared" ref="X7:X13" si="1">K7*W7</f>
        <v>11640</v>
      </c>
    </row>
    <row r="8" spans="1:24" s="218" customFormat="1" ht="45.75" customHeight="1">
      <c r="A8" s="223">
        <v>2</v>
      </c>
      <c r="B8" s="224" t="s">
        <v>259</v>
      </c>
      <c r="C8" s="224" t="s">
        <v>274</v>
      </c>
      <c r="D8" s="225" t="s">
        <v>262</v>
      </c>
      <c r="E8" s="226" t="s">
        <v>183</v>
      </c>
      <c r="F8" s="227" t="s">
        <v>267</v>
      </c>
      <c r="G8" s="228">
        <v>1</v>
      </c>
      <c r="H8" s="228" t="s">
        <v>184</v>
      </c>
      <c r="I8" s="228">
        <v>2</v>
      </c>
      <c r="J8" s="229" t="s">
        <v>185</v>
      </c>
      <c r="K8" s="230">
        <v>2</v>
      </c>
      <c r="L8" s="231"/>
      <c r="M8" s="265"/>
      <c r="N8" s="231"/>
      <c r="O8" s="233"/>
      <c r="P8" s="231"/>
      <c r="Q8" s="231">
        <v>2200</v>
      </c>
      <c r="R8" s="231">
        <v>2</v>
      </c>
      <c r="S8" s="232">
        <f t="shared" ref="S8:S13" si="2">Q8*R8</f>
        <v>4400</v>
      </c>
      <c r="T8" s="231"/>
      <c r="U8" s="231">
        <v>1</v>
      </c>
      <c r="V8" s="232">
        <f t="shared" ref="V8:V13" si="3">T8*U8</f>
        <v>0</v>
      </c>
      <c r="W8" s="232">
        <f t="shared" si="0"/>
        <v>4400</v>
      </c>
      <c r="X8" s="232">
        <f t="shared" si="1"/>
        <v>8800</v>
      </c>
    </row>
    <row r="9" spans="1:24" s="218" customFormat="1" ht="45.75" customHeight="1">
      <c r="A9" s="223">
        <v>3</v>
      </c>
      <c r="B9" s="224" t="s">
        <v>260</v>
      </c>
      <c r="C9" s="224" t="s">
        <v>273</v>
      </c>
      <c r="D9" s="225" t="s">
        <v>262</v>
      </c>
      <c r="E9" s="226" t="s">
        <v>183</v>
      </c>
      <c r="F9" s="227" t="s">
        <v>267</v>
      </c>
      <c r="G9" s="320">
        <v>2</v>
      </c>
      <c r="H9" s="228" t="s">
        <v>184</v>
      </c>
      <c r="I9" s="228">
        <v>3</v>
      </c>
      <c r="J9" s="229" t="s">
        <v>185</v>
      </c>
      <c r="K9" s="230">
        <v>4</v>
      </c>
      <c r="L9" s="231"/>
      <c r="M9" s="265"/>
      <c r="N9" s="231"/>
      <c r="O9" s="258"/>
      <c r="P9" s="231"/>
      <c r="Q9" s="231">
        <v>2200</v>
      </c>
      <c r="R9" s="231">
        <v>3</v>
      </c>
      <c r="S9" s="232">
        <f t="shared" si="2"/>
        <v>6600</v>
      </c>
      <c r="T9" s="231"/>
      <c r="U9" s="231">
        <v>2</v>
      </c>
      <c r="V9" s="232">
        <f t="shared" si="3"/>
        <v>0</v>
      </c>
      <c r="W9" s="232">
        <f t="shared" si="0"/>
        <v>6600</v>
      </c>
      <c r="X9" s="232">
        <f t="shared" si="1"/>
        <v>26400</v>
      </c>
    </row>
    <row r="10" spans="1:24" s="218" customFormat="1" ht="45.75" customHeight="1">
      <c r="A10" s="223">
        <v>4</v>
      </c>
      <c r="B10" s="224"/>
      <c r="C10" s="224"/>
      <c r="D10" s="225"/>
      <c r="E10" s="226" t="s">
        <v>183</v>
      </c>
      <c r="F10" s="227"/>
      <c r="G10" s="228"/>
      <c r="H10" s="228" t="s">
        <v>184</v>
      </c>
      <c r="I10" s="228"/>
      <c r="J10" s="229" t="s">
        <v>185</v>
      </c>
      <c r="K10" s="230">
        <v>0</v>
      </c>
      <c r="L10" s="231"/>
      <c r="M10" s="265"/>
      <c r="N10" s="231"/>
      <c r="O10" s="258"/>
      <c r="P10" s="231"/>
      <c r="Q10" s="231"/>
      <c r="R10" s="231"/>
      <c r="S10" s="232">
        <f t="shared" si="2"/>
        <v>0</v>
      </c>
      <c r="T10" s="231"/>
      <c r="U10" s="231"/>
      <c r="V10" s="232">
        <f t="shared" si="3"/>
        <v>0</v>
      </c>
      <c r="W10" s="232">
        <f t="shared" si="0"/>
        <v>0</v>
      </c>
      <c r="X10" s="232">
        <f t="shared" si="1"/>
        <v>0</v>
      </c>
    </row>
    <row r="11" spans="1:24" s="218" customFormat="1" ht="45.75" customHeight="1">
      <c r="A11" s="223">
        <v>5</v>
      </c>
      <c r="B11" s="224"/>
      <c r="C11" s="224"/>
      <c r="D11" s="225"/>
      <c r="E11" s="226" t="s">
        <v>183</v>
      </c>
      <c r="F11" s="227"/>
      <c r="G11" s="228"/>
      <c r="H11" s="228" t="s">
        <v>184</v>
      </c>
      <c r="I11" s="228"/>
      <c r="J11" s="229" t="s">
        <v>185</v>
      </c>
      <c r="K11" s="230">
        <v>0</v>
      </c>
      <c r="L11" s="231"/>
      <c r="M11" s="265"/>
      <c r="N11" s="231"/>
      <c r="O11" s="233"/>
      <c r="P11" s="231"/>
      <c r="Q11" s="231"/>
      <c r="R11" s="231"/>
      <c r="S11" s="232">
        <f t="shared" si="2"/>
        <v>0</v>
      </c>
      <c r="T11" s="231"/>
      <c r="U11" s="231"/>
      <c r="V11" s="232">
        <f t="shared" si="3"/>
        <v>0</v>
      </c>
      <c r="W11" s="232">
        <f t="shared" si="0"/>
        <v>0</v>
      </c>
      <c r="X11" s="232">
        <f t="shared" si="1"/>
        <v>0</v>
      </c>
    </row>
    <row r="12" spans="1:24" s="218" customFormat="1" ht="45.75" customHeight="1">
      <c r="A12" s="223">
        <v>6</v>
      </c>
      <c r="B12" s="224"/>
      <c r="C12" s="224"/>
      <c r="D12" s="225"/>
      <c r="E12" s="226" t="s">
        <v>183</v>
      </c>
      <c r="F12" s="227"/>
      <c r="G12" s="228"/>
      <c r="H12" s="228" t="s">
        <v>184</v>
      </c>
      <c r="I12" s="228"/>
      <c r="J12" s="229" t="s">
        <v>185</v>
      </c>
      <c r="K12" s="230">
        <v>0</v>
      </c>
      <c r="L12" s="231"/>
      <c r="M12" s="265"/>
      <c r="N12" s="231"/>
      <c r="O12" s="258"/>
      <c r="P12" s="231"/>
      <c r="Q12" s="231"/>
      <c r="R12" s="231"/>
      <c r="S12" s="232">
        <f t="shared" si="2"/>
        <v>0</v>
      </c>
      <c r="T12" s="231"/>
      <c r="U12" s="231"/>
      <c r="V12" s="232">
        <f t="shared" si="3"/>
        <v>0</v>
      </c>
      <c r="W12" s="232">
        <f t="shared" si="0"/>
        <v>0</v>
      </c>
      <c r="X12" s="232">
        <f t="shared" si="1"/>
        <v>0</v>
      </c>
    </row>
    <row r="13" spans="1:24" s="218" customFormat="1" ht="45.75" customHeight="1">
      <c r="A13" s="223">
        <v>7</v>
      </c>
      <c r="B13" s="224"/>
      <c r="C13" s="224"/>
      <c r="D13" s="225"/>
      <c r="E13" s="226" t="s">
        <v>183</v>
      </c>
      <c r="F13" s="227"/>
      <c r="G13" s="228"/>
      <c r="H13" s="228" t="s">
        <v>184</v>
      </c>
      <c r="I13" s="228"/>
      <c r="J13" s="229" t="s">
        <v>185</v>
      </c>
      <c r="K13" s="230">
        <v>0</v>
      </c>
      <c r="L13" s="231"/>
      <c r="M13" s="265"/>
      <c r="N13" s="231"/>
      <c r="O13" s="234"/>
      <c r="P13" s="235" t="s">
        <v>186</v>
      </c>
      <c r="Q13" s="235"/>
      <c r="R13" s="235"/>
      <c r="S13" s="232">
        <f t="shared" si="2"/>
        <v>0</v>
      </c>
      <c r="T13" s="235"/>
      <c r="U13" s="235"/>
      <c r="V13" s="232">
        <f t="shared" si="3"/>
        <v>0</v>
      </c>
      <c r="W13" s="232">
        <f t="shared" si="0"/>
        <v>0</v>
      </c>
      <c r="X13" s="232">
        <f t="shared" si="1"/>
        <v>0</v>
      </c>
    </row>
    <row r="14" spans="1:24" ht="34.9" customHeight="1">
      <c r="A14" s="21"/>
      <c r="V14" s="68"/>
      <c r="W14" s="264" t="s">
        <v>187</v>
      </c>
      <c r="X14" s="22">
        <f>SUM(X7:X13)</f>
        <v>46840</v>
      </c>
    </row>
    <row r="15" spans="1:24" s="218" customFormat="1" ht="17.25" customHeight="1">
      <c r="A15" s="237" t="s">
        <v>168</v>
      </c>
      <c r="B15" s="386" t="s">
        <v>188</v>
      </c>
      <c r="C15" s="386"/>
      <c r="D15" s="386"/>
      <c r="E15" s="386"/>
      <c r="F15" s="386"/>
      <c r="G15" s="386"/>
      <c r="H15" s="386"/>
      <c r="I15" s="386"/>
      <c r="J15" s="386"/>
      <c r="K15" s="386"/>
      <c r="L15" s="386"/>
      <c r="M15" s="236"/>
      <c r="N15" s="236"/>
      <c r="O15" s="236"/>
      <c r="P15" s="236"/>
      <c r="Q15" s="236"/>
      <c r="R15" s="236"/>
      <c r="S15" s="236"/>
      <c r="T15" s="236"/>
      <c r="U15" s="236"/>
      <c r="V15" s="236"/>
      <c r="W15" s="239"/>
      <c r="X15" s="239"/>
    </row>
    <row r="16" spans="1:24" ht="45.75" customHeight="1">
      <c r="A16" s="223">
        <v>1</v>
      </c>
      <c r="B16" s="387" t="s">
        <v>264</v>
      </c>
      <c r="C16" s="387"/>
      <c r="D16" s="387"/>
      <c r="E16" s="387"/>
      <c r="F16" s="387"/>
      <c r="G16" s="387"/>
      <c r="H16" s="387"/>
      <c r="I16" s="387"/>
      <c r="J16" s="387"/>
      <c r="K16" s="387"/>
      <c r="L16" s="387"/>
    </row>
    <row r="17" spans="1:24" ht="45.75" customHeight="1">
      <c r="A17" s="223">
        <v>2</v>
      </c>
      <c r="B17" s="387" t="s">
        <v>266</v>
      </c>
      <c r="C17" s="387"/>
      <c r="D17" s="387"/>
      <c r="E17" s="387"/>
      <c r="F17" s="387"/>
      <c r="G17" s="387"/>
      <c r="H17" s="387"/>
      <c r="I17" s="387"/>
      <c r="J17" s="387"/>
      <c r="K17" s="387"/>
      <c r="L17" s="387"/>
    </row>
    <row r="18" spans="1:24" ht="45.75" customHeight="1">
      <c r="A18" s="223">
        <v>3</v>
      </c>
      <c r="B18" s="387" t="s">
        <v>266</v>
      </c>
      <c r="C18" s="387"/>
      <c r="D18" s="387"/>
      <c r="E18" s="387"/>
      <c r="F18" s="387"/>
      <c r="G18" s="387"/>
      <c r="H18" s="387"/>
      <c r="I18" s="387"/>
      <c r="J18" s="387"/>
      <c r="K18" s="387"/>
      <c r="L18" s="387"/>
    </row>
    <row r="19" spans="1:24" ht="45.75" customHeight="1">
      <c r="A19" s="223"/>
      <c r="B19" s="387"/>
      <c r="C19" s="387"/>
      <c r="D19" s="387"/>
      <c r="E19" s="387"/>
      <c r="F19" s="387"/>
      <c r="G19" s="387"/>
      <c r="H19" s="387"/>
      <c r="I19" s="387"/>
      <c r="J19" s="387"/>
      <c r="K19" s="387"/>
      <c r="L19" s="387"/>
    </row>
    <row r="20" spans="1:24" ht="15.65" customHeight="1"/>
    <row r="21" spans="1:24" s="212" customFormat="1" ht="24" customHeight="1">
      <c r="A21" s="278" t="s">
        <v>220</v>
      </c>
      <c r="C21" s="241"/>
      <c r="D21" s="211"/>
      <c r="E21" s="211"/>
      <c r="G21" s="210"/>
      <c r="H21" s="210"/>
      <c r="I21" s="210"/>
      <c r="J21" s="210"/>
      <c r="L21" s="213"/>
      <c r="M21" s="214"/>
      <c r="N21" s="213"/>
      <c r="O21" s="213"/>
      <c r="P21" s="213"/>
      <c r="Q21" s="213"/>
      <c r="R21" s="213"/>
      <c r="S21" s="213"/>
      <c r="T21" s="213"/>
      <c r="U21" s="213"/>
      <c r="X21" s="213" t="s">
        <v>167</v>
      </c>
    </row>
    <row r="22" spans="1:24" s="218" customFormat="1" ht="19.5" customHeight="1">
      <c r="A22" s="374" t="s">
        <v>168</v>
      </c>
      <c r="B22" s="374" t="s">
        <v>169</v>
      </c>
      <c r="C22" s="374" t="s">
        <v>170</v>
      </c>
      <c r="D22" s="377" t="s">
        <v>171</v>
      </c>
      <c r="E22" s="378"/>
      <c r="F22" s="379"/>
      <c r="G22" s="377" t="s">
        <v>172</v>
      </c>
      <c r="H22" s="378"/>
      <c r="I22" s="378"/>
      <c r="J22" s="379"/>
      <c r="K22" s="374" t="s">
        <v>173</v>
      </c>
      <c r="L22" s="400" t="s">
        <v>174</v>
      </c>
      <c r="M22" s="401"/>
      <c r="N22" s="401"/>
      <c r="O22" s="401"/>
      <c r="P22" s="401"/>
      <c r="Q22" s="401"/>
      <c r="R22" s="401"/>
      <c r="S22" s="401"/>
      <c r="T22" s="401"/>
      <c r="U22" s="401"/>
      <c r="V22" s="401"/>
      <c r="W22" s="402"/>
      <c r="X22" s="394" t="s">
        <v>175</v>
      </c>
    </row>
    <row r="23" spans="1:24" s="218" customFormat="1" ht="21" customHeight="1">
      <c r="A23" s="375"/>
      <c r="B23" s="375"/>
      <c r="C23" s="375"/>
      <c r="D23" s="380"/>
      <c r="E23" s="381"/>
      <c r="F23" s="382"/>
      <c r="G23" s="380"/>
      <c r="H23" s="381"/>
      <c r="I23" s="381"/>
      <c r="J23" s="382"/>
      <c r="K23" s="375"/>
      <c r="L23" s="388" t="s">
        <v>176</v>
      </c>
      <c r="M23" s="388" t="s">
        <v>177</v>
      </c>
      <c r="N23" s="390" t="s">
        <v>218</v>
      </c>
      <c r="O23" s="392" t="s">
        <v>178</v>
      </c>
      <c r="P23" s="395" t="s">
        <v>219</v>
      </c>
      <c r="Q23" s="396" t="s">
        <v>179</v>
      </c>
      <c r="R23" s="396"/>
      <c r="S23" s="396"/>
      <c r="T23" s="396" t="s">
        <v>180</v>
      </c>
      <c r="U23" s="396"/>
      <c r="V23" s="397"/>
      <c r="W23" s="398" t="s">
        <v>181</v>
      </c>
      <c r="X23" s="388"/>
    </row>
    <row r="24" spans="1:24" s="222" customFormat="1">
      <c r="A24" s="376"/>
      <c r="B24" s="376"/>
      <c r="C24" s="376"/>
      <c r="D24" s="383"/>
      <c r="E24" s="384"/>
      <c r="F24" s="385"/>
      <c r="G24" s="383"/>
      <c r="H24" s="384"/>
      <c r="I24" s="384"/>
      <c r="J24" s="385"/>
      <c r="K24" s="376"/>
      <c r="L24" s="389"/>
      <c r="M24" s="389"/>
      <c r="N24" s="391"/>
      <c r="O24" s="393"/>
      <c r="P24" s="392"/>
      <c r="Q24" s="221" t="s">
        <v>182</v>
      </c>
      <c r="R24" s="221" t="s">
        <v>97</v>
      </c>
      <c r="S24" s="221" t="s">
        <v>31</v>
      </c>
      <c r="T24" s="221" t="s">
        <v>182</v>
      </c>
      <c r="U24" s="221" t="s">
        <v>97</v>
      </c>
      <c r="V24" s="217" t="s">
        <v>31</v>
      </c>
      <c r="W24" s="399"/>
      <c r="X24" s="392"/>
    </row>
    <row r="25" spans="1:24" s="218" customFormat="1" ht="45.75" customHeight="1">
      <c r="A25" s="223">
        <v>1</v>
      </c>
      <c r="B25" s="224" t="s">
        <v>269</v>
      </c>
      <c r="C25" s="224" t="s">
        <v>261</v>
      </c>
      <c r="D25" s="225" t="s">
        <v>265</v>
      </c>
      <c r="E25" s="226" t="s">
        <v>183</v>
      </c>
      <c r="F25" s="227" t="s">
        <v>263</v>
      </c>
      <c r="G25" s="228"/>
      <c r="H25" s="228" t="s">
        <v>184</v>
      </c>
      <c r="I25" s="228">
        <v>1</v>
      </c>
      <c r="J25" s="229" t="s">
        <v>185</v>
      </c>
      <c r="K25" s="230">
        <v>2</v>
      </c>
      <c r="L25" s="231"/>
      <c r="M25" s="265"/>
      <c r="N25" s="231"/>
      <c r="O25" s="258"/>
      <c r="P25" s="231">
        <v>800</v>
      </c>
      <c r="Q25" s="231">
        <v>2600</v>
      </c>
      <c r="R25" s="231">
        <v>1</v>
      </c>
      <c r="S25" s="232">
        <f>Q25*R25</f>
        <v>2600</v>
      </c>
      <c r="T25" s="231"/>
      <c r="U25" s="231"/>
      <c r="V25" s="232">
        <f>T25*U25</f>
        <v>0</v>
      </c>
      <c r="W25" s="232">
        <f t="shared" ref="W25:W31" si="4">SUM(L25:P25,S25,V25)</f>
        <v>3400</v>
      </c>
      <c r="X25" s="232">
        <f t="shared" ref="X25:X31" si="5">K25*W25</f>
        <v>6800</v>
      </c>
    </row>
    <row r="26" spans="1:24" s="218" customFormat="1" ht="45.75" customHeight="1">
      <c r="A26" s="223">
        <v>2</v>
      </c>
      <c r="B26" s="224" t="s">
        <v>270</v>
      </c>
      <c r="C26" s="224" t="s">
        <v>271</v>
      </c>
      <c r="D26" s="225" t="s">
        <v>268</v>
      </c>
      <c r="E26" s="226" t="s">
        <v>183</v>
      </c>
      <c r="F26" s="227" t="s">
        <v>263</v>
      </c>
      <c r="G26" s="228">
        <v>1</v>
      </c>
      <c r="H26" s="228" t="s">
        <v>184</v>
      </c>
      <c r="I26" s="228">
        <v>2</v>
      </c>
      <c r="J26" s="229" t="s">
        <v>185</v>
      </c>
      <c r="K26" s="230">
        <v>2</v>
      </c>
      <c r="L26" s="231">
        <f>1580+1320</f>
        <v>2900</v>
      </c>
      <c r="M26" s="265"/>
      <c r="N26" s="231"/>
      <c r="O26" s="233">
        <v>25560</v>
      </c>
      <c r="P26" s="231"/>
      <c r="Q26" s="231">
        <v>3000</v>
      </c>
      <c r="R26" s="231">
        <v>1</v>
      </c>
      <c r="S26" s="232">
        <f t="shared" ref="S26:S31" si="6">Q26*R26</f>
        <v>3000</v>
      </c>
      <c r="T26" s="231">
        <v>14800</v>
      </c>
      <c r="U26" s="231">
        <v>1</v>
      </c>
      <c r="V26" s="232">
        <f t="shared" ref="V26:V31" si="7">T26*U26</f>
        <v>14800</v>
      </c>
      <c r="W26" s="232">
        <f t="shared" si="4"/>
        <v>46260</v>
      </c>
      <c r="X26" s="232">
        <f t="shared" si="5"/>
        <v>92520</v>
      </c>
    </row>
    <row r="27" spans="1:24" s="218" customFormat="1" ht="45.75" customHeight="1">
      <c r="A27" s="223">
        <v>3</v>
      </c>
      <c r="B27" s="224"/>
      <c r="C27" s="224"/>
      <c r="D27" s="225"/>
      <c r="E27" s="226" t="s">
        <v>183</v>
      </c>
      <c r="F27" s="227"/>
      <c r="G27" s="228"/>
      <c r="H27" s="228" t="s">
        <v>184</v>
      </c>
      <c r="I27" s="228"/>
      <c r="J27" s="229" t="s">
        <v>185</v>
      </c>
      <c r="K27" s="230">
        <v>0</v>
      </c>
      <c r="L27" s="231"/>
      <c r="M27" s="265"/>
      <c r="N27" s="231"/>
      <c r="O27" s="258"/>
      <c r="P27" s="231"/>
      <c r="Q27" s="231"/>
      <c r="R27" s="231"/>
      <c r="S27" s="232">
        <f t="shared" si="6"/>
        <v>0</v>
      </c>
      <c r="T27" s="231"/>
      <c r="U27" s="231"/>
      <c r="V27" s="232">
        <f t="shared" si="7"/>
        <v>0</v>
      </c>
      <c r="W27" s="232">
        <f t="shared" si="4"/>
        <v>0</v>
      </c>
      <c r="X27" s="232">
        <f t="shared" si="5"/>
        <v>0</v>
      </c>
    </row>
    <row r="28" spans="1:24" s="218" customFormat="1" ht="45.75" customHeight="1">
      <c r="A28" s="223">
        <v>4</v>
      </c>
      <c r="B28" s="224"/>
      <c r="C28" s="224"/>
      <c r="D28" s="225"/>
      <c r="E28" s="226" t="s">
        <v>183</v>
      </c>
      <c r="F28" s="227"/>
      <c r="G28" s="228"/>
      <c r="H28" s="228" t="s">
        <v>184</v>
      </c>
      <c r="I28" s="228"/>
      <c r="J28" s="229" t="s">
        <v>185</v>
      </c>
      <c r="K28" s="230">
        <v>0</v>
      </c>
      <c r="L28" s="231"/>
      <c r="M28" s="265"/>
      <c r="N28" s="231"/>
      <c r="O28" s="258"/>
      <c r="P28" s="231"/>
      <c r="Q28" s="231"/>
      <c r="R28" s="231"/>
      <c r="S28" s="232">
        <f t="shared" si="6"/>
        <v>0</v>
      </c>
      <c r="T28" s="231"/>
      <c r="U28" s="231"/>
      <c r="V28" s="232">
        <f t="shared" si="7"/>
        <v>0</v>
      </c>
      <c r="W28" s="232">
        <f t="shared" si="4"/>
        <v>0</v>
      </c>
      <c r="X28" s="232">
        <f t="shared" si="5"/>
        <v>0</v>
      </c>
    </row>
    <row r="29" spans="1:24" s="218" customFormat="1" ht="45.75" customHeight="1">
      <c r="A29" s="223">
        <v>5</v>
      </c>
      <c r="B29" s="224"/>
      <c r="C29" s="224"/>
      <c r="D29" s="225"/>
      <c r="E29" s="226" t="s">
        <v>183</v>
      </c>
      <c r="F29" s="227"/>
      <c r="G29" s="228"/>
      <c r="H29" s="228" t="s">
        <v>184</v>
      </c>
      <c r="I29" s="228"/>
      <c r="J29" s="229" t="s">
        <v>185</v>
      </c>
      <c r="K29" s="230">
        <v>0</v>
      </c>
      <c r="L29" s="231"/>
      <c r="M29" s="265"/>
      <c r="N29" s="231"/>
      <c r="O29" s="233"/>
      <c r="P29" s="231"/>
      <c r="Q29" s="231"/>
      <c r="R29" s="231"/>
      <c r="S29" s="232">
        <f t="shared" si="6"/>
        <v>0</v>
      </c>
      <c r="T29" s="231"/>
      <c r="U29" s="231"/>
      <c r="V29" s="232">
        <f t="shared" si="7"/>
        <v>0</v>
      </c>
      <c r="W29" s="232">
        <f t="shared" si="4"/>
        <v>0</v>
      </c>
      <c r="X29" s="232">
        <f t="shared" si="5"/>
        <v>0</v>
      </c>
    </row>
    <row r="30" spans="1:24" s="218" customFormat="1" ht="45.75" customHeight="1">
      <c r="A30" s="223">
        <v>6</v>
      </c>
      <c r="B30" s="224"/>
      <c r="C30" s="224"/>
      <c r="D30" s="225"/>
      <c r="E30" s="226" t="s">
        <v>183</v>
      </c>
      <c r="F30" s="227"/>
      <c r="G30" s="228"/>
      <c r="H30" s="228" t="s">
        <v>184</v>
      </c>
      <c r="I30" s="228"/>
      <c r="J30" s="229" t="s">
        <v>185</v>
      </c>
      <c r="K30" s="230">
        <v>0</v>
      </c>
      <c r="L30" s="231"/>
      <c r="M30" s="265"/>
      <c r="N30" s="231"/>
      <c r="O30" s="258"/>
      <c r="P30" s="231"/>
      <c r="Q30" s="231"/>
      <c r="R30" s="231"/>
      <c r="S30" s="232">
        <f t="shared" si="6"/>
        <v>0</v>
      </c>
      <c r="T30" s="231"/>
      <c r="U30" s="231"/>
      <c r="V30" s="232">
        <f t="shared" si="7"/>
        <v>0</v>
      </c>
      <c r="W30" s="232">
        <f t="shared" si="4"/>
        <v>0</v>
      </c>
      <c r="X30" s="232">
        <f t="shared" si="5"/>
        <v>0</v>
      </c>
    </row>
    <row r="31" spans="1:24" s="218" customFormat="1" ht="45.75" customHeight="1">
      <c r="A31" s="223">
        <v>7</v>
      </c>
      <c r="B31" s="224"/>
      <c r="C31" s="224"/>
      <c r="D31" s="225"/>
      <c r="E31" s="226" t="s">
        <v>183</v>
      </c>
      <c r="F31" s="227"/>
      <c r="G31" s="228"/>
      <c r="H31" s="228" t="s">
        <v>184</v>
      </c>
      <c r="I31" s="228"/>
      <c r="J31" s="229" t="s">
        <v>185</v>
      </c>
      <c r="K31" s="230">
        <v>0</v>
      </c>
      <c r="L31" s="231"/>
      <c r="M31" s="265"/>
      <c r="N31" s="231"/>
      <c r="O31" s="234"/>
      <c r="P31" s="235" t="s">
        <v>186</v>
      </c>
      <c r="Q31" s="235"/>
      <c r="R31" s="235"/>
      <c r="S31" s="232">
        <f t="shared" si="6"/>
        <v>0</v>
      </c>
      <c r="T31" s="235"/>
      <c r="U31" s="235"/>
      <c r="V31" s="232">
        <f t="shared" si="7"/>
        <v>0</v>
      </c>
      <c r="W31" s="232">
        <f t="shared" si="4"/>
        <v>0</v>
      </c>
      <c r="X31" s="232">
        <f t="shared" si="5"/>
        <v>0</v>
      </c>
    </row>
    <row r="32" spans="1:24" ht="34.9" customHeight="1">
      <c r="A32" s="21"/>
      <c r="V32" s="68"/>
      <c r="W32" s="264" t="s">
        <v>187</v>
      </c>
      <c r="X32" s="22">
        <f>SUM(X25:X31)</f>
        <v>99320</v>
      </c>
    </row>
    <row r="33" spans="1:24" s="218" customFormat="1" ht="16.5">
      <c r="A33" s="261"/>
      <c r="B33" s="239"/>
      <c r="C33" s="257"/>
      <c r="D33" s="257"/>
      <c r="E33" s="257"/>
      <c r="F33" s="219"/>
      <c r="G33" s="219"/>
      <c r="H33" s="219"/>
      <c r="I33" s="219"/>
      <c r="J33" s="219"/>
      <c r="K33" s="239"/>
      <c r="L33" s="262"/>
      <c r="M33" s="236"/>
      <c r="N33" s="236"/>
      <c r="O33" s="236"/>
      <c r="P33" s="236"/>
      <c r="Q33" s="236"/>
      <c r="R33" s="236"/>
      <c r="S33" s="236"/>
      <c r="T33" s="236"/>
      <c r="U33" s="236"/>
      <c r="V33" s="236"/>
      <c r="W33" s="239"/>
      <c r="X33" s="239"/>
    </row>
    <row r="34" spans="1:24" s="218" customFormat="1" ht="17.25" customHeight="1">
      <c r="A34" s="238" t="s">
        <v>168</v>
      </c>
      <c r="B34" s="386" t="s">
        <v>188</v>
      </c>
      <c r="C34" s="386"/>
      <c r="D34" s="386"/>
      <c r="E34" s="386"/>
      <c r="F34" s="386"/>
      <c r="G34" s="386"/>
      <c r="H34" s="386"/>
      <c r="I34" s="386"/>
      <c r="J34" s="386"/>
      <c r="K34" s="386"/>
      <c r="L34" s="386"/>
      <c r="M34" s="236"/>
      <c r="N34" s="236"/>
      <c r="O34" s="236"/>
      <c r="P34" s="236"/>
      <c r="Q34" s="236"/>
      <c r="R34" s="236"/>
      <c r="S34" s="236"/>
      <c r="T34" s="236"/>
      <c r="U34" s="236"/>
      <c r="V34" s="236"/>
      <c r="W34" s="239"/>
      <c r="X34" s="239"/>
    </row>
    <row r="35" spans="1:24" ht="45.75" customHeight="1">
      <c r="A35" s="223">
        <v>1</v>
      </c>
      <c r="B35" s="387" t="s">
        <v>264</v>
      </c>
      <c r="C35" s="387"/>
      <c r="D35" s="387"/>
      <c r="E35" s="387"/>
      <c r="F35" s="387"/>
      <c r="G35" s="387"/>
      <c r="H35" s="387"/>
      <c r="I35" s="387"/>
      <c r="J35" s="387"/>
      <c r="K35" s="387"/>
      <c r="L35" s="387"/>
      <c r="M35" s="23"/>
      <c r="N35" s="23"/>
      <c r="O35" s="23"/>
      <c r="P35" s="23"/>
      <c r="Q35" s="23"/>
      <c r="R35" s="23"/>
      <c r="S35" s="23"/>
      <c r="T35" s="23"/>
      <c r="U35" s="23"/>
      <c r="V35" s="23"/>
    </row>
    <row r="36" spans="1:24" ht="45.75" customHeight="1">
      <c r="A36" s="223">
        <v>2</v>
      </c>
      <c r="B36" s="387" t="s">
        <v>264</v>
      </c>
      <c r="C36" s="387"/>
      <c r="D36" s="387"/>
      <c r="E36" s="387"/>
      <c r="F36" s="387"/>
      <c r="G36" s="387"/>
      <c r="H36" s="387"/>
      <c r="I36" s="387"/>
      <c r="J36" s="387"/>
      <c r="K36" s="387"/>
      <c r="L36" s="387"/>
      <c r="M36" s="23"/>
      <c r="N36" s="23"/>
      <c r="O36" s="23"/>
      <c r="P36" s="23"/>
      <c r="Q36" s="23"/>
      <c r="R36" s="23"/>
      <c r="S36" s="23"/>
      <c r="T36" s="23"/>
      <c r="U36" s="23"/>
      <c r="V36" s="23"/>
    </row>
    <row r="37" spans="1:24" ht="45.75" customHeight="1" thickBot="1">
      <c r="A37" s="223"/>
      <c r="B37" s="387"/>
      <c r="C37" s="387"/>
      <c r="D37" s="387"/>
      <c r="E37" s="387"/>
      <c r="F37" s="387"/>
      <c r="G37" s="387"/>
      <c r="H37" s="387"/>
      <c r="I37" s="387"/>
      <c r="J37" s="387"/>
      <c r="K37" s="387"/>
      <c r="L37" s="387"/>
      <c r="M37" s="23"/>
      <c r="N37" s="23"/>
      <c r="O37" s="23"/>
      <c r="P37" s="23"/>
      <c r="Q37" s="23"/>
      <c r="R37" s="23"/>
      <c r="S37" s="23"/>
      <c r="T37" s="23"/>
      <c r="U37" s="23"/>
      <c r="V37" s="23"/>
    </row>
    <row r="38" spans="1:24" ht="45.75" customHeight="1" thickBot="1">
      <c r="A38" s="223"/>
      <c r="B38" s="387"/>
      <c r="C38" s="387"/>
      <c r="D38" s="387"/>
      <c r="E38" s="387"/>
      <c r="F38" s="387"/>
      <c r="G38" s="387"/>
      <c r="H38" s="387"/>
      <c r="I38" s="387"/>
      <c r="J38" s="387"/>
      <c r="K38" s="387"/>
      <c r="L38" s="387"/>
      <c r="M38" s="23"/>
      <c r="N38" s="23"/>
      <c r="O38" s="23"/>
      <c r="P38" s="23"/>
      <c r="Q38" s="23"/>
      <c r="R38" s="23"/>
      <c r="S38" s="23"/>
      <c r="T38" s="23"/>
      <c r="U38" s="279" t="s">
        <v>226</v>
      </c>
      <c r="V38" s="280"/>
      <c r="W38" s="281"/>
      <c r="X38" s="282">
        <f>+X14+X32</f>
        <v>146160</v>
      </c>
    </row>
    <row r="39" spans="1:24" s="212" customFormat="1" ht="19.5" customHeight="1">
      <c r="B39" s="240" t="s">
        <v>189</v>
      </c>
      <c r="C39" s="241"/>
      <c r="D39" s="241"/>
      <c r="E39" s="241"/>
      <c r="F39" s="241"/>
    </row>
    <row r="40" spans="1:24" s="212" customFormat="1" ht="19.5" customHeight="1">
      <c r="B40" s="241" t="s">
        <v>190</v>
      </c>
      <c r="C40" s="242"/>
      <c r="D40" s="242"/>
      <c r="E40" s="242"/>
      <c r="F40" s="242"/>
      <c r="G40" s="243"/>
      <c r="H40" s="243"/>
      <c r="I40" s="243"/>
      <c r="J40" s="243"/>
      <c r="K40" s="243"/>
    </row>
    <row r="41" spans="1:24" s="207" customFormat="1" ht="19.5" customHeight="1">
      <c r="B41" s="244" t="s">
        <v>191</v>
      </c>
      <c r="C41" s="245"/>
      <c r="D41" s="245"/>
      <c r="E41" s="245"/>
      <c r="F41" s="245"/>
      <c r="G41" s="246"/>
      <c r="H41" s="246"/>
      <c r="I41" s="246"/>
      <c r="J41" s="247"/>
      <c r="K41" s="247"/>
      <c r="L41" s="247"/>
      <c r="M41" s="248"/>
      <c r="N41" s="248"/>
      <c r="O41" s="248"/>
    </row>
    <row r="42" spans="1:24" s="44" customFormat="1" ht="19.5" customHeight="1">
      <c r="A42" s="21"/>
      <c r="B42" s="249" t="s">
        <v>192</v>
      </c>
      <c r="C42" s="249"/>
      <c r="D42" s="249"/>
      <c r="E42" s="249"/>
      <c r="F42" s="250"/>
      <c r="G42" s="21"/>
      <c r="H42" s="21"/>
      <c r="I42" s="21"/>
      <c r="J42" s="21"/>
      <c r="L42" s="23"/>
      <c r="M42" s="23"/>
      <c r="N42" s="23"/>
      <c r="O42" s="23"/>
      <c r="P42" s="23"/>
      <c r="Q42" s="23"/>
      <c r="R42" s="23"/>
      <c r="S42" s="23"/>
      <c r="T42" s="23"/>
      <c r="U42" s="23"/>
      <c r="V42" s="23"/>
    </row>
    <row r="43" spans="1:24" s="44" customFormat="1" ht="19.5" customHeight="1">
      <c r="A43" s="21"/>
      <c r="B43" s="249" t="s">
        <v>193</v>
      </c>
      <c r="C43" s="249"/>
      <c r="D43" s="249"/>
      <c r="E43" s="249"/>
      <c r="F43" s="250"/>
      <c r="G43" s="21"/>
      <c r="H43" s="21"/>
      <c r="I43" s="21"/>
      <c r="J43" s="21"/>
      <c r="L43" s="23"/>
      <c r="M43" s="23"/>
      <c r="N43" s="23"/>
      <c r="O43" s="23"/>
      <c r="P43" s="23"/>
      <c r="Q43" s="23"/>
      <c r="R43" s="23"/>
      <c r="S43" s="23"/>
      <c r="T43" s="23"/>
      <c r="U43" s="23"/>
      <c r="V43" s="23"/>
    </row>
    <row r="44" spans="1:24" ht="16.5">
      <c r="B44" s="251"/>
      <c r="C44" s="251"/>
      <c r="D44" s="251"/>
      <c r="E44" s="251"/>
      <c r="F44" s="252"/>
    </row>
    <row r="45" spans="1:24" ht="16.5">
      <c r="B45" s="251"/>
      <c r="C45" s="251"/>
      <c r="D45" s="251"/>
      <c r="E45" s="251"/>
      <c r="F45" s="252"/>
    </row>
    <row r="46" spans="1:24" ht="16.5">
      <c r="B46" s="251"/>
      <c r="C46" s="251"/>
      <c r="D46" s="251"/>
      <c r="E46" s="251"/>
      <c r="F46" s="252"/>
    </row>
    <row r="47" spans="1:24" ht="16.5">
      <c r="B47" s="251"/>
      <c r="C47" s="251"/>
      <c r="D47" s="251"/>
      <c r="E47" s="251"/>
      <c r="F47" s="252"/>
    </row>
    <row r="48" spans="1:24" ht="16.5">
      <c r="B48" s="251"/>
      <c r="C48" s="251"/>
      <c r="D48" s="251"/>
      <c r="E48" s="251"/>
      <c r="F48" s="252"/>
    </row>
    <row r="49" spans="2:24" ht="16.5">
      <c r="B49" s="251"/>
      <c r="C49" s="251"/>
      <c r="D49" s="251"/>
      <c r="E49" s="251"/>
      <c r="F49" s="252"/>
    </row>
    <row r="51" spans="2:24">
      <c r="S51" s="253"/>
      <c r="T51" s="253"/>
      <c r="U51" s="253"/>
      <c r="V51" s="253"/>
      <c r="W51" s="218"/>
      <c r="X51" s="218"/>
    </row>
  </sheetData>
  <mergeCells count="42">
    <mergeCell ref="X22:X24"/>
    <mergeCell ref="P23:P24"/>
    <mergeCell ref="Q23:S23"/>
    <mergeCell ref="T23:V23"/>
    <mergeCell ref="W23:W24"/>
    <mergeCell ref="L22:W22"/>
    <mergeCell ref="X4:X6"/>
    <mergeCell ref="P5:P6"/>
    <mergeCell ref="Q5:S5"/>
    <mergeCell ref="T5:V5"/>
    <mergeCell ref="W5:W6"/>
    <mergeCell ref="L4:W4"/>
    <mergeCell ref="L5:L6"/>
    <mergeCell ref="M5:M6"/>
    <mergeCell ref="N5:N6"/>
    <mergeCell ref="O5:O6"/>
    <mergeCell ref="B34:L34"/>
    <mergeCell ref="B35:L35"/>
    <mergeCell ref="B36:L36"/>
    <mergeCell ref="B37:L37"/>
    <mergeCell ref="B38:L38"/>
    <mergeCell ref="K22:K24"/>
    <mergeCell ref="L23:L24"/>
    <mergeCell ref="M23:M24"/>
    <mergeCell ref="N23:N24"/>
    <mergeCell ref="O23:O24"/>
    <mergeCell ref="B15:L15"/>
    <mergeCell ref="B16:L16"/>
    <mergeCell ref="B17:L17"/>
    <mergeCell ref="B18:L18"/>
    <mergeCell ref="B19:L19"/>
    <mergeCell ref="A22:A24"/>
    <mergeCell ref="B22:B24"/>
    <mergeCell ref="C22:C24"/>
    <mergeCell ref="D22:F24"/>
    <mergeCell ref="G22:J24"/>
    <mergeCell ref="K4:K6"/>
    <mergeCell ref="A4:A6"/>
    <mergeCell ref="B4:B6"/>
    <mergeCell ref="C4:C6"/>
    <mergeCell ref="D4:F6"/>
    <mergeCell ref="G4:J6"/>
  </mergeCells>
  <phoneticPr fontId="8"/>
  <conditionalFormatting sqref="L4">
    <cfRule type="cellIs" dxfId="12" priority="2" stopIfTrue="1" operator="equal">
      <formula>0</formula>
    </cfRule>
  </conditionalFormatting>
  <conditionalFormatting sqref="L22">
    <cfRule type="cellIs" dxfId="11" priority="1" stopIfTrue="1" operator="equal">
      <formula>0</formula>
    </cfRule>
  </conditionalFormatting>
  <conditionalFormatting sqref="X15 X51">
    <cfRule type="cellIs" dxfId="10" priority="4" stopIfTrue="1" operator="equal">
      <formula>0</formula>
    </cfRule>
  </conditionalFormatting>
  <conditionalFormatting sqref="X33:X34">
    <cfRule type="cellIs" dxfId="9" priority="3" stopIfTrue="1" operator="equal">
      <formula>0</formula>
    </cfRule>
  </conditionalFormatting>
  <pageMargins left="0.39370078740157483" right="0.39370078740157483" top="0.43307086614173229" bottom="0.47244094488188981" header="0.35433070866141736" footer="0.39370078740157483"/>
  <pageSetup paperSize="9" scale="4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4239-6151-4176-8CA0-A2AEC0E77FA6}">
  <sheetPr>
    <tabColor rgb="FFFFC000"/>
    <pageSetUpPr fitToPage="1"/>
  </sheetPr>
  <dimension ref="A1:AG50"/>
  <sheetViews>
    <sheetView view="pageBreakPreview" zoomScale="40" zoomScaleNormal="100" zoomScaleSheetLayoutView="40" workbookViewId="0">
      <pane ySplit="2" topLeftCell="A27" activePane="bottomLeft" state="frozenSplit"/>
      <selection activeCell="H26" sqref="H26:H27"/>
      <selection pane="bottomLeft" activeCell="B38" sqref="B38:R38"/>
    </sheetView>
  </sheetViews>
  <sheetFormatPr defaultColWidth="9" defaultRowHeight="13"/>
  <cols>
    <col min="1" max="1" width="4.453125" style="43" customWidth="1"/>
    <col min="2" max="2" width="17.36328125" style="43" customWidth="1"/>
    <col min="3" max="3" width="11.453125" style="43" customWidth="1"/>
    <col min="4" max="4" width="8.90625" style="43" customWidth="1"/>
    <col min="5" max="5" width="4.26953125" style="43" customWidth="1"/>
    <col min="6" max="6" width="8.6328125" style="216" customWidth="1"/>
    <col min="7" max="10" width="3.7265625" style="43" customWidth="1"/>
    <col min="11" max="11" width="5.6328125" style="43" customWidth="1"/>
    <col min="12" max="18" width="11.6328125" style="20" customWidth="1"/>
    <col min="19" max="20" width="11.453125" style="20" customWidth="1"/>
    <col min="21" max="21" width="7.90625" style="20" customWidth="1"/>
    <col min="22" max="22" width="9.26953125" style="20" customWidth="1"/>
    <col min="23" max="23" width="6.6328125" style="20" customWidth="1"/>
    <col min="24" max="24" width="9.6328125" style="20" customWidth="1"/>
    <col min="25" max="25" width="8.26953125" style="20" customWidth="1"/>
    <col min="26" max="26" width="8.08984375" style="20" customWidth="1"/>
    <col min="27" max="27" width="9.453125" style="20" customWidth="1"/>
    <col min="28" max="28" width="6.6328125" style="20" customWidth="1"/>
    <col min="29" max="29" width="9.08984375" style="20" customWidth="1"/>
    <col min="30" max="31" width="11.08984375" style="20" customWidth="1"/>
    <col min="32" max="32" width="12" style="20" customWidth="1"/>
    <col min="33" max="33" width="13.36328125" style="43" customWidth="1"/>
    <col min="34" max="34" width="10.6328125" style="43" customWidth="1"/>
    <col min="35" max="260" width="9" style="43"/>
    <col min="261" max="261" width="4.453125" style="43" customWidth="1"/>
    <col min="262" max="262" width="10.90625" style="43" customWidth="1"/>
    <col min="263" max="263" width="11.453125" style="43" customWidth="1"/>
    <col min="264" max="264" width="8.90625" style="43" customWidth="1"/>
    <col min="265" max="265" width="4.26953125" style="43" customWidth="1"/>
    <col min="266" max="266" width="8.6328125" style="43" customWidth="1"/>
    <col min="267" max="270" width="3.7265625" style="43" customWidth="1"/>
    <col min="271" max="271" width="5.6328125" style="43" customWidth="1"/>
    <col min="272" max="275" width="11.6328125" style="43" customWidth="1"/>
    <col min="276" max="276" width="17.26953125" style="43" customWidth="1"/>
    <col min="277" max="277" width="5.6328125" style="43" customWidth="1"/>
    <col min="278" max="278" width="9.26953125" style="43" customWidth="1"/>
    <col min="279" max="279" width="6.6328125" style="43" customWidth="1"/>
    <col min="280" max="280" width="9.6328125" style="43" customWidth="1"/>
    <col min="281" max="281" width="8.26953125" style="43" customWidth="1"/>
    <col min="282" max="282" width="4.90625" style="43" customWidth="1"/>
    <col min="283" max="283" width="9.453125" style="43" customWidth="1"/>
    <col min="284" max="284" width="6.6328125" style="43" customWidth="1"/>
    <col min="285" max="285" width="9.08984375" style="43" customWidth="1"/>
    <col min="286" max="287" width="11.08984375" style="43" customWidth="1"/>
    <col min="288" max="288" width="12" style="43" customWidth="1"/>
    <col min="289" max="289" width="8.7265625" style="43" customWidth="1"/>
    <col min="290" max="290" width="10.6328125" style="43" customWidth="1"/>
    <col min="291" max="516" width="9" style="43"/>
    <col min="517" max="517" width="4.453125" style="43" customWidth="1"/>
    <col min="518" max="518" width="10.90625" style="43" customWidth="1"/>
    <col min="519" max="519" width="11.453125" style="43" customWidth="1"/>
    <col min="520" max="520" width="8.90625" style="43" customWidth="1"/>
    <col min="521" max="521" width="4.26953125" style="43" customWidth="1"/>
    <col min="522" max="522" width="8.6328125" style="43" customWidth="1"/>
    <col min="523" max="526" width="3.7265625" style="43" customWidth="1"/>
    <col min="527" max="527" width="5.6328125" style="43" customWidth="1"/>
    <col min="528" max="531" width="11.6328125" style="43" customWidth="1"/>
    <col min="532" max="532" width="17.26953125" style="43" customWidth="1"/>
    <col min="533" max="533" width="5.6328125" style="43" customWidth="1"/>
    <col min="534" max="534" width="9.26953125" style="43" customWidth="1"/>
    <col min="535" max="535" width="6.6328125" style="43" customWidth="1"/>
    <col min="536" max="536" width="9.6328125" style="43" customWidth="1"/>
    <col min="537" max="537" width="8.26953125" style="43" customWidth="1"/>
    <col min="538" max="538" width="4.90625" style="43" customWidth="1"/>
    <col min="539" max="539" width="9.453125" style="43" customWidth="1"/>
    <col min="540" max="540" width="6.6328125" style="43" customWidth="1"/>
    <col min="541" max="541" width="9.08984375" style="43" customWidth="1"/>
    <col min="542" max="543" width="11.08984375" style="43" customWidth="1"/>
    <col min="544" max="544" width="12" style="43" customWidth="1"/>
    <col min="545" max="545" width="8.7265625" style="43" customWidth="1"/>
    <col min="546" max="546" width="10.6328125" style="43" customWidth="1"/>
    <col min="547" max="772" width="9" style="43"/>
    <col min="773" max="773" width="4.453125" style="43" customWidth="1"/>
    <col min="774" max="774" width="10.90625" style="43" customWidth="1"/>
    <col min="775" max="775" width="11.453125" style="43" customWidth="1"/>
    <col min="776" max="776" width="8.90625" style="43" customWidth="1"/>
    <col min="777" max="777" width="4.26953125" style="43" customWidth="1"/>
    <col min="778" max="778" width="8.6328125" style="43" customWidth="1"/>
    <col min="779" max="782" width="3.7265625" style="43" customWidth="1"/>
    <col min="783" max="783" width="5.6328125" style="43" customWidth="1"/>
    <col min="784" max="787" width="11.6328125" style="43" customWidth="1"/>
    <col min="788" max="788" width="17.26953125" style="43" customWidth="1"/>
    <col min="789" max="789" width="5.6328125" style="43" customWidth="1"/>
    <col min="790" max="790" width="9.26953125" style="43" customWidth="1"/>
    <col min="791" max="791" width="6.6328125" style="43" customWidth="1"/>
    <col min="792" max="792" width="9.6328125" style="43" customWidth="1"/>
    <col min="793" max="793" width="8.26953125" style="43" customWidth="1"/>
    <col min="794" max="794" width="4.90625" style="43" customWidth="1"/>
    <col min="795" max="795" width="9.453125" style="43" customWidth="1"/>
    <col min="796" max="796" width="6.6328125" style="43" customWidth="1"/>
    <col min="797" max="797" width="9.08984375" style="43" customWidth="1"/>
    <col min="798" max="799" width="11.08984375" style="43" customWidth="1"/>
    <col min="800" max="800" width="12" style="43" customWidth="1"/>
    <col min="801" max="801" width="8.7265625" style="43" customWidth="1"/>
    <col min="802" max="802" width="10.6328125" style="43" customWidth="1"/>
    <col min="803" max="1028" width="9" style="43"/>
    <col min="1029" max="1029" width="4.453125" style="43" customWidth="1"/>
    <col min="1030" max="1030" width="10.90625" style="43" customWidth="1"/>
    <col min="1031" max="1031" width="11.453125" style="43" customWidth="1"/>
    <col min="1032" max="1032" width="8.90625" style="43" customWidth="1"/>
    <col min="1033" max="1033" width="4.26953125" style="43" customWidth="1"/>
    <col min="1034" max="1034" width="8.6328125" style="43" customWidth="1"/>
    <col min="1035" max="1038" width="3.7265625" style="43" customWidth="1"/>
    <col min="1039" max="1039" width="5.6328125" style="43" customWidth="1"/>
    <col min="1040" max="1043" width="11.6328125" style="43" customWidth="1"/>
    <col min="1044" max="1044" width="17.26953125" style="43" customWidth="1"/>
    <col min="1045" max="1045" width="5.6328125" style="43" customWidth="1"/>
    <col min="1046" max="1046" width="9.26953125" style="43" customWidth="1"/>
    <col min="1047" max="1047" width="6.6328125" style="43" customWidth="1"/>
    <col min="1048" max="1048" width="9.6328125" style="43" customWidth="1"/>
    <col min="1049" max="1049" width="8.26953125" style="43" customWidth="1"/>
    <col min="1050" max="1050" width="4.90625" style="43" customWidth="1"/>
    <col min="1051" max="1051" width="9.453125" style="43" customWidth="1"/>
    <col min="1052" max="1052" width="6.6328125" style="43" customWidth="1"/>
    <col min="1053" max="1053" width="9.08984375" style="43" customWidth="1"/>
    <col min="1054" max="1055" width="11.08984375" style="43" customWidth="1"/>
    <col min="1056" max="1056" width="12" style="43" customWidth="1"/>
    <col min="1057" max="1057" width="8.7265625" style="43" customWidth="1"/>
    <col min="1058" max="1058" width="10.6328125" style="43" customWidth="1"/>
    <col min="1059" max="1284" width="9" style="43"/>
    <col min="1285" max="1285" width="4.453125" style="43" customWidth="1"/>
    <col min="1286" max="1286" width="10.90625" style="43" customWidth="1"/>
    <col min="1287" max="1287" width="11.453125" style="43" customWidth="1"/>
    <col min="1288" max="1288" width="8.90625" style="43" customWidth="1"/>
    <col min="1289" max="1289" width="4.26953125" style="43" customWidth="1"/>
    <col min="1290" max="1290" width="8.6328125" style="43" customWidth="1"/>
    <col min="1291" max="1294" width="3.7265625" style="43" customWidth="1"/>
    <col min="1295" max="1295" width="5.6328125" style="43" customWidth="1"/>
    <col min="1296" max="1299" width="11.6328125" style="43" customWidth="1"/>
    <col min="1300" max="1300" width="17.26953125" style="43" customWidth="1"/>
    <col min="1301" max="1301" width="5.6328125" style="43" customWidth="1"/>
    <col min="1302" max="1302" width="9.26953125" style="43" customWidth="1"/>
    <col min="1303" max="1303" width="6.6328125" style="43" customWidth="1"/>
    <col min="1304" max="1304" width="9.6328125" style="43" customWidth="1"/>
    <col min="1305" max="1305" width="8.26953125" style="43" customWidth="1"/>
    <col min="1306" max="1306" width="4.90625" style="43" customWidth="1"/>
    <col min="1307" max="1307" width="9.453125" style="43" customWidth="1"/>
    <col min="1308" max="1308" width="6.6328125" style="43" customWidth="1"/>
    <col min="1309" max="1309" width="9.08984375" style="43" customWidth="1"/>
    <col min="1310" max="1311" width="11.08984375" style="43" customWidth="1"/>
    <col min="1312" max="1312" width="12" style="43" customWidth="1"/>
    <col min="1313" max="1313" width="8.7265625" style="43" customWidth="1"/>
    <col min="1314" max="1314" width="10.6328125" style="43" customWidth="1"/>
    <col min="1315" max="1540" width="9" style="43"/>
    <col min="1541" max="1541" width="4.453125" style="43" customWidth="1"/>
    <col min="1542" max="1542" width="10.90625" style="43" customWidth="1"/>
    <col min="1543" max="1543" width="11.453125" style="43" customWidth="1"/>
    <col min="1544" max="1544" width="8.90625" style="43" customWidth="1"/>
    <col min="1545" max="1545" width="4.26953125" style="43" customWidth="1"/>
    <col min="1546" max="1546" width="8.6328125" style="43" customWidth="1"/>
    <col min="1547" max="1550" width="3.7265625" style="43" customWidth="1"/>
    <col min="1551" max="1551" width="5.6328125" style="43" customWidth="1"/>
    <col min="1552" max="1555" width="11.6328125" style="43" customWidth="1"/>
    <col min="1556" max="1556" width="17.26953125" style="43" customWidth="1"/>
    <col min="1557" max="1557" width="5.6328125" style="43" customWidth="1"/>
    <col min="1558" max="1558" width="9.26953125" style="43" customWidth="1"/>
    <col min="1559" max="1559" width="6.6328125" style="43" customWidth="1"/>
    <col min="1560" max="1560" width="9.6328125" style="43" customWidth="1"/>
    <col min="1561" max="1561" width="8.26953125" style="43" customWidth="1"/>
    <col min="1562" max="1562" width="4.90625" style="43" customWidth="1"/>
    <col min="1563" max="1563" width="9.453125" style="43" customWidth="1"/>
    <col min="1564" max="1564" width="6.6328125" style="43" customWidth="1"/>
    <col min="1565" max="1565" width="9.08984375" style="43" customWidth="1"/>
    <col min="1566" max="1567" width="11.08984375" style="43" customWidth="1"/>
    <col min="1568" max="1568" width="12" style="43" customWidth="1"/>
    <col min="1569" max="1569" width="8.7265625" style="43" customWidth="1"/>
    <col min="1570" max="1570" width="10.6328125" style="43" customWidth="1"/>
    <col min="1571" max="1796" width="9" style="43"/>
    <col min="1797" max="1797" width="4.453125" style="43" customWidth="1"/>
    <col min="1798" max="1798" width="10.90625" style="43" customWidth="1"/>
    <col min="1799" max="1799" width="11.453125" style="43" customWidth="1"/>
    <col min="1800" max="1800" width="8.90625" style="43" customWidth="1"/>
    <col min="1801" max="1801" width="4.26953125" style="43" customWidth="1"/>
    <col min="1802" max="1802" width="8.6328125" style="43" customWidth="1"/>
    <col min="1803" max="1806" width="3.7265625" style="43" customWidth="1"/>
    <col min="1807" max="1807" width="5.6328125" style="43" customWidth="1"/>
    <col min="1808" max="1811" width="11.6328125" style="43" customWidth="1"/>
    <col min="1812" max="1812" width="17.26953125" style="43" customWidth="1"/>
    <col min="1813" max="1813" width="5.6328125" style="43" customWidth="1"/>
    <col min="1814" max="1814" width="9.26953125" style="43" customWidth="1"/>
    <col min="1815" max="1815" width="6.6328125" style="43" customWidth="1"/>
    <col min="1816" max="1816" width="9.6328125" style="43" customWidth="1"/>
    <col min="1817" max="1817" width="8.26953125" style="43" customWidth="1"/>
    <col min="1818" max="1818" width="4.90625" style="43" customWidth="1"/>
    <col min="1819" max="1819" width="9.453125" style="43" customWidth="1"/>
    <col min="1820" max="1820" width="6.6328125" style="43" customWidth="1"/>
    <col min="1821" max="1821" width="9.08984375" style="43" customWidth="1"/>
    <col min="1822" max="1823" width="11.08984375" style="43" customWidth="1"/>
    <col min="1824" max="1824" width="12" style="43" customWidth="1"/>
    <col min="1825" max="1825" width="8.7265625" style="43" customWidth="1"/>
    <col min="1826" max="1826" width="10.6328125" style="43" customWidth="1"/>
    <col min="1827" max="2052" width="9" style="43"/>
    <col min="2053" max="2053" width="4.453125" style="43" customWidth="1"/>
    <col min="2054" max="2054" width="10.90625" style="43" customWidth="1"/>
    <col min="2055" max="2055" width="11.453125" style="43" customWidth="1"/>
    <col min="2056" max="2056" width="8.90625" style="43" customWidth="1"/>
    <col min="2057" max="2057" width="4.26953125" style="43" customWidth="1"/>
    <col min="2058" max="2058" width="8.6328125" style="43" customWidth="1"/>
    <col min="2059" max="2062" width="3.7265625" style="43" customWidth="1"/>
    <col min="2063" max="2063" width="5.6328125" style="43" customWidth="1"/>
    <col min="2064" max="2067" width="11.6328125" style="43" customWidth="1"/>
    <col min="2068" max="2068" width="17.26953125" style="43" customWidth="1"/>
    <col min="2069" max="2069" width="5.6328125" style="43" customWidth="1"/>
    <col min="2070" max="2070" width="9.26953125" style="43" customWidth="1"/>
    <col min="2071" max="2071" width="6.6328125" style="43" customWidth="1"/>
    <col min="2072" max="2072" width="9.6328125" style="43" customWidth="1"/>
    <col min="2073" max="2073" width="8.26953125" style="43" customWidth="1"/>
    <col min="2074" max="2074" width="4.90625" style="43" customWidth="1"/>
    <col min="2075" max="2075" width="9.453125" style="43" customWidth="1"/>
    <col min="2076" max="2076" width="6.6328125" style="43" customWidth="1"/>
    <col min="2077" max="2077" width="9.08984375" style="43" customWidth="1"/>
    <col min="2078" max="2079" width="11.08984375" style="43" customWidth="1"/>
    <col min="2080" max="2080" width="12" style="43" customWidth="1"/>
    <col min="2081" max="2081" width="8.7265625" style="43" customWidth="1"/>
    <col min="2082" max="2082" width="10.6328125" style="43" customWidth="1"/>
    <col min="2083" max="2308" width="9" style="43"/>
    <col min="2309" max="2309" width="4.453125" style="43" customWidth="1"/>
    <col min="2310" max="2310" width="10.90625" style="43" customWidth="1"/>
    <col min="2311" max="2311" width="11.453125" style="43" customWidth="1"/>
    <col min="2312" max="2312" width="8.90625" style="43" customWidth="1"/>
    <col min="2313" max="2313" width="4.26953125" style="43" customWidth="1"/>
    <col min="2314" max="2314" width="8.6328125" style="43" customWidth="1"/>
    <col min="2315" max="2318" width="3.7265625" style="43" customWidth="1"/>
    <col min="2319" max="2319" width="5.6328125" style="43" customWidth="1"/>
    <col min="2320" max="2323" width="11.6328125" style="43" customWidth="1"/>
    <col min="2324" max="2324" width="17.26953125" style="43" customWidth="1"/>
    <col min="2325" max="2325" width="5.6328125" style="43" customWidth="1"/>
    <col min="2326" max="2326" width="9.26953125" style="43" customWidth="1"/>
    <col min="2327" max="2327" width="6.6328125" style="43" customWidth="1"/>
    <col min="2328" max="2328" width="9.6328125" style="43" customWidth="1"/>
    <col min="2329" max="2329" width="8.26953125" style="43" customWidth="1"/>
    <col min="2330" max="2330" width="4.90625" style="43" customWidth="1"/>
    <col min="2331" max="2331" width="9.453125" style="43" customWidth="1"/>
    <col min="2332" max="2332" width="6.6328125" style="43" customWidth="1"/>
    <col min="2333" max="2333" width="9.08984375" style="43" customWidth="1"/>
    <col min="2334" max="2335" width="11.08984375" style="43" customWidth="1"/>
    <col min="2336" max="2336" width="12" style="43" customWidth="1"/>
    <col min="2337" max="2337" width="8.7265625" style="43" customWidth="1"/>
    <col min="2338" max="2338" width="10.6328125" style="43" customWidth="1"/>
    <col min="2339" max="2564" width="9" style="43"/>
    <col min="2565" max="2565" width="4.453125" style="43" customWidth="1"/>
    <col min="2566" max="2566" width="10.90625" style="43" customWidth="1"/>
    <col min="2567" max="2567" width="11.453125" style="43" customWidth="1"/>
    <col min="2568" max="2568" width="8.90625" style="43" customWidth="1"/>
    <col min="2569" max="2569" width="4.26953125" style="43" customWidth="1"/>
    <col min="2570" max="2570" width="8.6328125" style="43" customWidth="1"/>
    <col min="2571" max="2574" width="3.7265625" style="43" customWidth="1"/>
    <col min="2575" max="2575" width="5.6328125" style="43" customWidth="1"/>
    <col min="2576" max="2579" width="11.6328125" style="43" customWidth="1"/>
    <col min="2580" max="2580" width="17.26953125" style="43" customWidth="1"/>
    <col min="2581" max="2581" width="5.6328125" style="43" customWidth="1"/>
    <col min="2582" max="2582" width="9.26953125" style="43" customWidth="1"/>
    <col min="2583" max="2583" width="6.6328125" style="43" customWidth="1"/>
    <col min="2584" max="2584" width="9.6328125" style="43" customWidth="1"/>
    <col min="2585" max="2585" width="8.26953125" style="43" customWidth="1"/>
    <col min="2586" max="2586" width="4.90625" style="43" customWidth="1"/>
    <col min="2587" max="2587" width="9.453125" style="43" customWidth="1"/>
    <col min="2588" max="2588" width="6.6328125" style="43" customWidth="1"/>
    <col min="2589" max="2589" width="9.08984375" style="43" customWidth="1"/>
    <col min="2590" max="2591" width="11.08984375" style="43" customWidth="1"/>
    <col min="2592" max="2592" width="12" style="43" customWidth="1"/>
    <col min="2593" max="2593" width="8.7265625" style="43" customWidth="1"/>
    <col min="2594" max="2594" width="10.6328125" style="43" customWidth="1"/>
    <col min="2595" max="2820" width="9" style="43"/>
    <col min="2821" max="2821" width="4.453125" style="43" customWidth="1"/>
    <col min="2822" max="2822" width="10.90625" style="43" customWidth="1"/>
    <col min="2823" max="2823" width="11.453125" style="43" customWidth="1"/>
    <col min="2824" max="2824" width="8.90625" style="43" customWidth="1"/>
    <col min="2825" max="2825" width="4.26953125" style="43" customWidth="1"/>
    <col min="2826" max="2826" width="8.6328125" style="43" customWidth="1"/>
    <col min="2827" max="2830" width="3.7265625" style="43" customWidth="1"/>
    <col min="2831" max="2831" width="5.6328125" style="43" customWidth="1"/>
    <col min="2832" max="2835" width="11.6328125" style="43" customWidth="1"/>
    <col min="2836" max="2836" width="17.26953125" style="43" customWidth="1"/>
    <col min="2837" max="2837" width="5.6328125" style="43" customWidth="1"/>
    <col min="2838" max="2838" width="9.26953125" style="43" customWidth="1"/>
    <col min="2839" max="2839" width="6.6328125" style="43" customWidth="1"/>
    <col min="2840" max="2840" width="9.6328125" style="43" customWidth="1"/>
    <col min="2841" max="2841" width="8.26953125" style="43" customWidth="1"/>
    <col min="2842" max="2842" width="4.90625" style="43" customWidth="1"/>
    <col min="2843" max="2843" width="9.453125" style="43" customWidth="1"/>
    <col min="2844" max="2844" width="6.6328125" style="43" customWidth="1"/>
    <col min="2845" max="2845" width="9.08984375" style="43" customWidth="1"/>
    <col min="2846" max="2847" width="11.08984375" style="43" customWidth="1"/>
    <col min="2848" max="2848" width="12" style="43" customWidth="1"/>
    <col min="2849" max="2849" width="8.7265625" style="43" customWidth="1"/>
    <col min="2850" max="2850" width="10.6328125" style="43" customWidth="1"/>
    <col min="2851" max="3076" width="9" style="43"/>
    <col min="3077" max="3077" width="4.453125" style="43" customWidth="1"/>
    <col min="3078" max="3078" width="10.90625" style="43" customWidth="1"/>
    <col min="3079" max="3079" width="11.453125" style="43" customWidth="1"/>
    <col min="3080" max="3080" width="8.90625" style="43" customWidth="1"/>
    <col min="3081" max="3081" width="4.26953125" style="43" customWidth="1"/>
    <col min="3082" max="3082" width="8.6328125" style="43" customWidth="1"/>
    <col min="3083" max="3086" width="3.7265625" style="43" customWidth="1"/>
    <col min="3087" max="3087" width="5.6328125" style="43" customWidth="1"/>
    <col min="3088" max="3091" width="11.6328125" style="43" customWidth="1"/>
    <col min="3092" max="3092" width="17.26953125" style="43" customWidth="1"/>
    <col min="3093" max="3093" width="5.6328125" style="43" customWidth="1"/>
    <col min="3094" max="3094" width="9.26953125" style="43" customWidth="1"/>
    <col min="3095" max="3095" width="6.6328125" style="43" customWidth="1"/>
    <col min="3096" max="3096" width="9.6328125" style="43" customWidth="1"/>
    <col min="3097" max="3097" width="8.26953125" style="43" customWidth="1"/>
    <col min="3098" max="3098" width="4.90625" style="43" customWidth="1"/>
    <col min="3099" max="3099" width="9.453125" style="43" customWidth="1"/>
    <col min="3100" max="3100" width="6.6328125" style="43" customWidth="1"/>
    <col min="3101" max="3101" width="9.08984375" style="43" customWidth="1"/>
    <col min="3102" max="3103" width="11.08984375" style="43" customWidth="1"/>
    <col min="3104" max="3104" width="12" style="43" customWidth="1"/>
    <col min="3105" max="3105" width="8.7265625" style="43" customWidth="1"/>
    <col min="3106" max="3106" width="10.6328125" style="43" customWidth="1"/>
    <col min="3107" max="3332" width="9" style="43"/>
    <col min="3333" max="3333" width="4.453125" style="43" customWidth="1"/>
    <col min="3334" max="3334" width="10.90625" style="43" customWidth="1"/>
    <col min="3335" max="3335" width="11.453125" style="43" customWidth="1"/>
    <col min="3336" max="3336" width="8.90625" style="43" customWidth="1"/>
    <col min="3337" max="3337" width="4.26953125" style="43" customWidth="1"/>
    <col min="3338" max="3338" width="8.6328125" style="43" customWidth="1"/>
    <col min="3339" max="3342" width="3.7265625" style="43" customWidth="1"/>
    <col min="3343" max="3343" width="5.6328125" style="43" customWidth="1"/>
    <col min="3344" max="3347" width="11.6328125" style="43" customWidth="1"/>
    <col min="3348" max="3348" width="17.26953125" style="43" customWidth="1"/>
    <col min="3349" max="3349" width="5.6328125" style="43" customWidth="1"/>
    <col min="3350" max="3350" width="9.26953125" style="43" customWidth="1"/>
    <col min="3351" max="3351" width="6.6328125" style="43" customWidth="1"/>
    <col min="3352" max="3352" width="9.6328125" style="43" customWidth="1"/>
    <col min="3353" max="3353" width="8.26953125" style="43" customWidth="1"/>
    <col min="3354" max="3354" width="4.90625" style="43" customWidth="1"/>
    <col min="3355" max="3355" width="9.453125" style="43" customWidth="1"/>
    <col min="3356" max="3356" width="6.6328125" style="43" customWidth="1"/>
    <col min="3357" max="3357" width="9.08984375" style="43" customWidth="1"/>
    <col min="3358" max="3359" width="11.08984375" style="43" customWidth="1"/>
    <col min="3360" max="3360" width="12" style="43" customWidth="1"/>
    <col min="3361" max="3361" width="8.7265625" style="43" customWidth="1"/>
    <col min="3362" max="3362" width="10.6328125" style="43" customWidth="1"/>
    <col min="3363" max="3588" width="9" style="43"/>
    <col min="3589" max="3589" width="4.453125" style="43" customWidth="1"/>
    <col min="3590" max="3590" width="10.90625" style="43" customWidth="1"/>
    <col min="3591" max="3591" width="11.453125" style="43" customWidth="1"/>
    <col min="3592" max="3592" width="8.90625" style="43" customWidth="1"/>
    <col min="3593" max="3593" width="4.26953125" style="43" customWidth="1"/>
    <col min="3594" max="3594" width="8.6328125" style="43" customWidth="1"/>
    <col min="3595" max="3598" width="3.7265625" style="43" customWidth="1"/>
    <col min="3599" max="3599" width="5.6328125" style="43" customWidth="1"/>
    <col min="3600" max="3603" width="11.6328125" style="43" customWidth="1"/>
    <col min="3604" max="3604" width="17.26953125" style="43" customWidth="1"/>
    <col min="3605" max="3605" width="5.6328125" style="43" customWidth="1"/>
    <col min="3606" max="3606" width="9.26953125" style="43" customWidth="1"/>
    <col min="3607" max="3607" width="6.6328125" style="43" customWidth="1"/>
    <col min="3608" max="3608" width="9.6328125" style="43" customWidth="1"/>
    <col min="3609" max="3609" width="8.26953125" style="43" customWidth="1"/>
    <col min="3610" max="3610" width="4.90625" style="43" customWidth="1"/>
    <col min="3611" max="3611" width="9.453125" style="43" customWidth="1"/>
    <col min="3612" max="3612" width="6.6328125" style="43" customWidth="1"/>
    <col min="3613" max="3613" width="9.08984375" style="43" customWidth="1"/>
    <col min="3614" max="3615" width="11.08984375" style="43" customWidth="1"/>
    <col min="3616" max="3616" width="12" style="43" customWidth="1"/>
    <col min="3617" max="3617" width="8.7265625" style="43" customWidth="1"/>
    <col min="3618" max="3618" width="10.6328125" style="43" customWidth="1"/>
    <col min="3619" max="3844" width="9" style="43"/>
    <col min="3845" max="3845" width="4.453125" style="43" customWidth="1"/>
    <col min="3846" max="3846" width="10.90625" style="43" customWidth="1"/>
    <col min="3847" max="3847" width="11.453125" style="43" customWidth="1"/>
    <col min="3848" max="3848" width="8.90625" style="43" customWidth="1"/>
    <col min="3849" max="3849" width="4.26953125" style="43" customWidth="1"/>
    <col min="3850" max="3850" width="8.6328125" style="43" customWidth="1"/>
    <col min="3851" max="3854" width="3.7265625" style="43" customWidth="1"/>
    <col min="3855" max="3855" width="5.6328125" style="43" customWidth="1"/>
    <col min="3856" max="3859" width="11.6328125" style="43" customWidth="1"/>
    <col min="3860" max="3860" width="17.26953125" style="43" customWidth="1"/>
    <col min="3861" max="3861" width="5.6328125" style="43" customWidth="1"/>
    <col min="3862" max="3862" width="9.26953125" style="43" customWidth="1"/>
    <col min="3863" max="3863" width="6.6328125" style="43" customWidth="1"/>
    <col min="3864" max="3864" width="9.6328125" style="43" customWidth="1"/>
    <col min="3865" max="3865" width="8.26953125" style="43" customWidth="1"/>
    <col min="3866" max="3866" width="4.90625" style="43" customWidth="1"/>
    <col min="3867" max="3867" width="9.453125" style="43" customWidth="1"/>
    <col min="3868" max="3868" width="6.6328125" style="43" customWidth="1"/>
    <col min="3869" max="3869" width="9.08984375" style="43" customWidth="1"/>
    <col min="3870" max="3871" width="11.08984375" style="43" customWidth="1"/>
    <col min="3872" max="3872" width="12" style="43" customWidth="1"/>
    <col min="3873" max="3873" width="8.7265625" style="43" customWidth="1"/>
    <col min="3874" max="3874" width="10.6328125" style="43" customWidth="1"/>
    <col min="3875" max="4100" width="9" style="43"/>
    <col min="4101" max="4101" width="4.453125" style="43" customWidth="1"/>
    <col min="4102" max="4102" width="10.90625" style="43" customWidth="1"/>
    <col min="4103" max="4103" width="11.453125" style="43" customWidth="1"/>
    <col min="4104" max="4104" width="8.90625" style="43" customWidth="1"/>
    <col min="4105" max="4105" width="4.26953125" style="43" customWidth="1"/>
    <col min="4106" max="4106" width="8.6328125" style="43" customWidth="1"/>
    <col min="4107" max="4110" width="3.7265625" style="43" customWidth="1"/>
    <col min="4111" max="4111" width="5.6328125" style="43" customWidth="1"/>
    <col min="4112" max="4115" width="11.6328125" style="43" customWidth="1"/>
    <col min="4116" max="4116" width="17.26953125" style="43" customWidth="1"/>
    <col min="4117" max="4117" width="5.6328125" style="43" customWidth="1"/>
    <col min="4118" max="4118" width="9.26953125" style="43" customWidth="1"/>
    <col min="4119" max="4119" width="6.6328125" style="43" customWidth="1"/>
    <col min="4120" max="4120" width="9.6328125" style="43" customWidth="1"/>
    <col min="4121" max="4121" width="8.26953125" style="43" customWidth="1"/>
    <col min="4122" max="4122" width="4.90625" style="43" customWidth="1"/>
    <col min="4123" max="4123" width="9.453125" style="43" customWidth="1"/>
    <col min="4124" max="4124" width="6.6328125" style="43" customWidth="1"/>
    <col min="4125" max="4125" width="9.08984375" style="43" customWidth="1"/>
    <col min="4126" max="4127" width="11.08984375" style="43" customWidth="1"/>
    <col min="4128" max="4128" width="12" style="43" customWidth="1"/>
    <col min="4129" max="4129" width="8.7265625" style="43" customWidth="1"/>
    <col min="4130" max="4130" width="10.6328125" style="43" customWidth="1"/>
    <col min="4131" max="4356" width="9" style="43"/>
    <col min="4357" max="4357" width="4.453125" style="43" customWidth="1"/>
    <col min="4358" max="4358" width="10.90625" style="43" customWidth="1"/>
    <col min="4359" max="4359" width="11.453125" style="43" customWidth="1"/>
    <col min="4360" max="4360" width="8.90625" style="43" customWidth="1"/>
    <col min="4361" max="4361" width="4.26953125" style="43" customWidth="1"/>
    <col min="4362" max="4362" width="8.6328125" style="43" customWidth="1"/>
    <col min="4363" max="4366" width="3.7265625" style="43" customWidth="1"/>
    <col min="4367" max="4367" width="5.6328125" style="43" customWidth="1"/>
    <col min="4368" max="4371" width="11.6328125" style="43" customWidth="1"/>
    <col min="4372" max="4372" width="17.26953125" style="43" customWidth="1"/>
    <col min="4373" max="4373" width="5.6328125" style="43" customWidth="1"/>
    <col min="4374" max="4374" width="9.26953125" style="43" customWidth="1"/>
    <col min="4375" max="4375" width="6.6328125" style="43" customWidth="1"/>
    <col min="4376" max="4376" width="9.6328125" style="43" customWidth="1"/>
    <col min="4377" max="4377" width="8.26953125" style="43" customWidth="1"/>
    <col min="4378" max="4378" width="4.90625" style="43" customWidth="1"/>
    <col min="4379" max="4379" width="9.453125" style="43" customWidth="1"/>
    <col min="4380" max="4380" width="6.6328125" style="43" customWidth="1"/>
    <col min="4381" max="4381" width="9.08984375" style="43" customWidth="1"/>
    <col min="4382" max="4383" width="11.08984375" style="43" customWidth="1"/>
    <col min="4384" max="4384" width="12" style="43" customWidth="1"/>
    <col min="4385" max="4385" width="8.7265625" style="43" customWidth="1"/>
    <col min="4386" max="4386" width="10.6328125" style="43" customWidth="1"/>
    <col min="4387" max="4612" width="9" style="43"/>
    <col min="4613" max="4613" width="4.453125" style="43" customWidth="1"/>
    <col min="4614" max="4614" width="10.90625" style="43" customWidth="1"/>
    <col min="4615" max="4615" width="11.453125" style="43" customWidth="1"/>
    <col min="4616" max="4616" width="8.90625" style="43" customWidth="1"/>
    <col min="4617" max="4617" width="4.26953125" style="43" customWidth="1"/>
    <col min="4618" max="4618" width="8.6328125" style="43" customWidth="1"/>
    <col min="4619" max="4622" width="3.7265625" style="43" customWidth="1"/>
    <col min="4623" max="4623" width="5.6328125" style="43" customWidth="1"/>
    <col min="4624" max="4627" width="11.6328125" style="43" customWidth="1"/>
    <col min="4628" max="4628" width="17.26953125" style="43" customWidth="1"/>
    <col min="4629" max="4629" width="5.6328125" style="43" customWidth="1"/>
    <col min="4630" max="4630" width="9.26953125" style="43" customWidth="1"/>
    <col min="4631" max="4631" width="6.6328125" style="43" customWidth="1"/>
    <col min="4632" max="4632" width="9.6328125" style="43" customWidth="1"/>
    <col min="4633" max="4633" width="8.26953125" style="43" customWidth="1"/>
    <col min="4634" max="4634" width="4.90625" style="43" customWidth="1"/>
    <col min="4635" max="4635" width="9.453125" style="43" customWidth="1"/>
    <col min="4636" max="4636" width="6.6328125" style="43" customWidth="1"/>
    <col min="4637" max="4637" width="9.08984375" style="43" customWidth="1"/>
    <col min="4638" max="4639" width="11.08984375" style="43" customWidth="1"/>
    <col min="4640" max="4640" width="12" style="43" customWidth="1"/>
    <col min="4641" max="4641" width="8.7265625" style="43" customWidth="1"/>
    <col min="4642" max="4642" width="10.6328125" style="43" customWidth="1"/>
    <col min="4643" max="4868" width="9" style="43"/>
    <col min="4869" max="4869" width="4.453125" style="43" customWidth="1"/>
    <col min="4870" max="4870" width="10.90625" style="43" customWidth="1"/>
    <col min="4871" max="4871" width="11.453125" style="43" customWidth="1"/>
    <col min="4872" max="4872" width="8.90625" style="43" customWidth="1"/>
    <col min="4873" max="4873" width="4.26953125" style="43" customWidth="1"/>
    <col min="4874" max="4874" width="8.6328125" style="43" customWidth="1"/>
    <col min="4875" max="4878" width="3.7265625" style="43" customWidth="1"/>
    <col min="4879" max="4879" width="5.6328125" style="43" customWidth="1"/>
    <col min="4880" max="4883" width="11.6328125" style="43" customWidth="1"/>
    <col min="4884" max="4884" width="17.26953125" style="43" customWidth="1"/>
    <col min="4885" max="4885" width="5.6328125" style="43" customWidth="1"/>
    <col min="4886" max="4886" width="9.26953125" style="43" customWidth="1"/>
    <col min="4887" max="4887" width="6.6328125" style="43" customWidth="1"/>
    <col min="4888" max="4888" width="9.6328125" style="43" customWidth="1"/>
    <col min="4889" max="4889" width="8.26953125" style="43" customWidth="1"/>
    <col min="4890" max="4890" width="4.90625" style="43" customWidth="1"/>
    <col min="4891" max="4891" width="9.453125" style="43" customWidth="1"/>
    <col min="4892" max="4892" width="6.6328125" style="43" customWidth="1"/>
    <col min="4893" max="4893" width="9.08984375" style="43" customWidth="1"/>
    <col min="4894" max="4895" width="11.08984375" style="43" customWidth="1"/>
    <col min="4896" max="4896" width="12" style="43" customWidth="1"/>
    <col min="4897" max="4897" width="8.7265625" style="43" customWidth="1"/>
    <col min="4898" max="4898" width="10.6328125" style="43" customWidth="1"/>
    <col min="4899" max="5124" width="9" style="43"/>
    <col min="5125" max="5125" width="4.453125" style="43" customWidth="1"/>
    <col min="5126" max="5126" width="10.90625" style="43" customWidth="1"/>
    <col min="5127" max="5127" width="11.453125" style="43" customWidth="1"/>
    <col min="5128" max="5128" width="8.90625" style="43" customWidth="1"/>
    <col min="5129" max="5129" width="4.26953125" style="43" customWidth="1"/>
    <col min="5130" max="5130" width="8.6328125" style="43" customWidth="1"/>
    <col min="5131" max="5134" width="3.7265625" style="43" customWidth="1"/>
    <col min="5135" max="5135" width="5.6328125" style="43" customWidth="1"/>
    <col min="5136" max="5139" width="11.6328125" style="43" customWidth="1"/>
    <col min="5140" max="5140" width="17.26953125" style="43" customWidth="1"/>
    <col min="5141" max="5141" width="5.6328125" style="43" customWidth="1"/>
    <col min="5142" max="5142" width="9.26953125" style="43" customWidth="1"/>
    <col min="5143" max="5143" width="6.6328125" style="43" customWidth="1"/>
    <col min="5144" max="5144" width="9.6328125" style="43" customWidth="1"/>
    <col min="5145" max="5145" width="8.26953125" style="43" customWidth="1"/>
    <col min="5146" max="5146" width="4.90625" style="43" customWidth="1"/>
    <col min="5147" max="5147" width="9.453125" style="43" customWidth="1"/>
    <col min="5148" max="5148" width="6.6328125" style="43" customWidth="1"/>
    <col min="5149" max="5149" width="9.08984375" style="43" customWidth="1"/>
    <col min="5150" max="5151" width="11.08984375" style="43" customWidth="1"/>
    <col min="5152" max="5152" width="12" style="43" customWidth="1"/>
    <col min="5153" max="5153" width="8.7265625" style="43" customWidth="1"/>
    <col min="5154" max="5154" width="10.6328125" style="43" customWidth="1"/>
    <col min="5155" max="5380" width="9" style="43"/>
    <col min="5381" max="5381" width="4.453125" style="43" customWidth="1"/>
    <col min="5382" max="5382" width="10.90625" style="43" customWidth="1"/>
    <col min="5383" max="5383" width="11.453125" style="43" customWidth="1"/>
    <col min="5384" max="5384" width="8.90625" style="43" customWidth="1"/>
    <col min="5385" max="5385" width="4.26953125" style="43" customWidth="1"/>
    <col min="5386" max="5386" width="8.6328125" style="43" customWidth="1"/>
    <col min="5387" max="5390" width="3.7265625" style="43" customWidth="1"/>
    <col min="5391" max="5391" width="5.6328125" style="43" customWidth="1"/>
    <col min="5392" max="5395" width="11.6328125" style="43" customWidth="1"/>
    <col min="5396" max="5396" width="17.26953125" style="43" customWidth="1"/>
    <col min="5397" max="5397" width="5.6328125" style="43" customWidth="1"/>
    <col min="5398" max="5398" width="9.26953125" style="43" customWidth="1"/>
    <col min="5399" max="5399" width="6.6328125" style="43" customWidth="1"/>
    <col min="5400" max="5400" width="9.6328125" style="43" customWidth="1"/>
    <col min="5401" max="5401" width="8.26953125" style="43" customWidth="1"/>
    <col min="5402" max="5402" width="4.90625" style="43" customWidth="1"/>
    <col min="5403" max="5403" width="9.453125" style="43" customWidth="1"/>
    <col min="5404" max="5404" width="6.6328125" style="43" customWidth="1"/>
    <col min="5405" max="5405" width="9.08984375" style="43" customWidth="1"/>
    <col min="5406" max="5407" width="11.08984375" style="43" customWidth="1"/>
    <col min="5408" max="5408" width="12" style="43" customWidth="1"/>
    <col min="5409" max="5409" width="8.7265625" style="43" customWidth="1"/>
    <col min="5410" max="5410" width="10.6328125" style="43" customWidth="1"/>
    <col min="5411" max="5636" width="9" style="43"/>
    <col min="5637" max="5637" width="4.453125" style="43" customWidth="1"/>
    <col min="5638" max="5638" width="10.90625" style="43" customWidth="1"/>
    <col min="5639" max="5639" width="11.453125" style="43" customWidth="1"/>
    <col min="5640" max="5640" width="8.90625" style="43" customWidth="1"/>
    <col min="5641" max="5641" width="4.26953125" style="43" customWidth="1"/>
    <col min="5642" max="5642" width="8.6328125" style="43" customWidth="1"/>
    <col min="5643" max="5646" width="3.7265625" style="43" customWidth="1"/>
    <col min="5647" max="5647" width="5.6328125" style="43" customWidth="1"/>
    <col min="5648" max="5651" width="11.6328125" style="43" customWidth="1"/>
    <col min="5652" max="5652" width="17.26953125" style="43" customWidth="1"/>
    <col min="5653" max="5653" width="5.6328125" style="43" customWidth="1"/>
    <col min="5654" max="5654" width="9.26953125" style="43" customWidth="1"/>
    <col min="5655" max="5655" width="6.6328125" style="43" customWidth="1"/>
    <col min="5656" max="5656" width="9.6328125" style="43" customWidth="1"/>
    <col min="5657" max="5657" width="8.26953125" style="43" customWidth="1"/>
    <col min="5658" max="5658" width="4.90625" style="43" customWidth="1"/>
    <col min="5659" max="5659" width="9.453125" style="43" customWidth="1"/>
    <col min="5660" max="5660" width="6.6328125" style="43" customWidth="1"/>
    <col min="5661" max="5661" width="9.08984375" style="43" customWidth="1"/>
    <col min="5662" max="5663" width="11.08984375" style="43" customWidth="1"/>
    <col min="5664" max="5664" width="12" style="43" customWidth="1"/>
    <col min="5665" max="5665" width="8.7265625" style="43" customWidth="1"/>
    <col min="5666" max="5666" width="10.6328125" style="43" customWidth="1"/>
    <col min="5667" max="5892" width="9" style="43"/>
    <col min="5893" max="5893" width="4.453125" style="43" customWidth="1"/>
    <col min="5894" max="5894" width="10.90625" style="43" customWidth="1"/>
    <col min="5895" max="5895" width="11.453125" style="43" customWidth="1"/>
    <col min="5896" max="5896" width="8.90625" style="43" customWidth="1"/>
    <col min="5897" max="5897" width="4.26953125" style="43" customWidth="1"/>
    <col min="5898" max="5898" width="8.6328125" style="43" customWidth="1"/>
    <col min="5899" max="5902" width="3.7265625" style="43" customWidth="1"/>
    <col min="5903" max="5903" width="5.6328125" style="43" customWidth="1"/>
    <col min="5904" max="5907" width="11.6328125" style="43" customWidth="1"/>
    <col min="5908" max="5908" width="17.26953125" style="43" customWidth="1"/>
    <col min="5909" max="5909" width="5.6328125" style="43" customWidth="1"/>
    <col min="5910" max="5910" width="9.26953125" style="43" customWidth="1"/>
    <col min="5911" max="5911" width="6.6328125" style="43" customWidth="1"/>
    <col min="5912" max="5912" width="9.6328125" style="43" customWidth="1"/>
    <col min="5913" max="5913" width="8.26953125" style="43" customWidth="1"/>
    <col min="5914" max="5914" width="4.90625" style="43" customWidth="1"/>
    <col min="5915" max="5915" width="9.453125" style="43" customWidth="1"/>
    <col min="5916" max="5916" width="6.6328125" style="43" customWidth="1"/>
    <col min="5917" max="5917" width="9.08984375" style="43" customWidth="1"/>
    <col min="5918" max="5919" width="11.08984375" style="43" customWidth="1"/>
    <col min="5920" max="5920" width="12" style="43" customWidth="1"/>
    <col min="5921" max="5921" width="8.7265625" style="43" customWidth="1"/>
    <col min="5922" max="5922" width="10.6328125" style="43" customWidth="1"/>
    <col min="5923" max="6148" width="9" style="43"/>
    <col min="6149" max="6149" width="4.453125" style="43" customWidth="1"/>
    <col min="6150" max="6150" width="10.90625" style="43" customWidth="1"/>
    <col min="6151" max="6151" width="11.453125" style="43" customWidth="1"/>
    <col min="6152" max="6152" width="8.90625" style="43" customWidth="1"/>
    <col min="6153" max="6153" width="4.26953125" style="43" customWidth="1"/>
    <col min="6154" max="6154" width="8.6328125" style="43" customWidth="1"/>
    <col min="6155" max="6158" width="3.7265625" style="43" customWidth="1"/>
    <col min="6159" max="6159" width="5.6328125" style="43" customWidth="1"/>
    <col min="6160" max="6163" width="11.6328125" style="43" customWidth="1"/>
    <col min="6164" max="6164" width="17.26953125" style="43" customWidth="1"/>
    <col min="6165" max="6165" width="5.6328125" style="43" customWidth="1"/>
    <col min="6166" max="6166" width="9.26953125" style="43" customWidth="1"/>
    <col min="6167" max="6167" width="6.6328125" style="43" customWidth="1"/>
    <col min="6168" max="6168" width="9.6328125" style="43" customWidth="1"/>
    <col min="6169" max="6169" width="8.26953125" style="43" customWidth="1"/>
    <col min="6170" max="6170" width="4.90625" style="43" customWidth="1"/>
    <col min="6171" max="6171" width="9.453125" style="43" customWidth="1"/>
    <col min="6172" max="6172" width="6.6328125" style="43" customWidth="1"/>
    <col min="6173" max="6173" width="9.08984375" style="43" customWidth="1"/>
    <col min="6174" max="6175" width="11.08984375" style="43" customWidth="1"/>
    <col min="6176" max="6176" width="12" style="43" customWidth="1"/>
    <col min="6177" max="6177" width="8.7265625" style="43" customWidth="1"/>
    <col min="6178" max="6178" width="10.6328125" style="43" customWidth="1"/>
    <col min="6179" max="6404" width="9" style="43"/>
    <col min="6405" max="6405" width="4.453125" style="43" customWidth="1"/>
    <col min="6406" max="6406" width="10.90625" style="43" customWidth="1"/>
    <col min="6407" max="6407" width="11.453125" style="43" customWidth="1"/>
    <col min="6408" max="6408" width="8.90625" style="43" customWidth="1"/>
    <col min="6409" max="6409" width="4.26953125" style="43" customWidth="1"/>
    <col min="6410" max="6410" width="8.6328125" style="43" customWidth="1"/>
    <col min="6411" max="6414" width="3.7265625" style="43" customWidth="1"/>
    <col min="6415" max="6415" width="5.6328125" style="43" customWidth="1"/>
    <col min="6416" max="6419" width="11.6328125" style="43" customWidth="1"/>
    <col min="6420" max="6420" width="17.26953125" style="43" customWidth="1"/>
    <col min="6421" max="6421" width="5.6328125" style="43" customWidth="1"/>
    <col min="6422" max="6422" width="9.26953125" style="43" customWidth="1"/>
    <col min="6423" max="6423" width="6.6328125" style="43" customWidth="1"/>
    <col min="6424" max="6424" width="9.6328125" style="43" customWidth="1"/>
    <col min="6425" max="6425" width="8.26953125" style="43" customWidth="1"/>
    <col min="6426" max="6426" width="4.90625" style="43" customWidth="1"/>
    <col min="6427" max="6427" width="9.453125" style="43" customWidth="1"/>
    <col min="6428" max="6428" width="6.6328125" style="43" customWidth="1"/>
    <col min="6429" max="6429" width="9.08984375" style="43" customWidth="1"/>
    <col min="6430" max="6431" width="11.08984375" style="43" customWidth="1"/>
    <col min="6432" max="6432" width="12" style="43" customWidth="1"/>
    <col min="6433" max="6433" width="8.7265625" style="43" customWidth="1"/>
    <col min="6434" max="6434" width="10.6328125" style="43" customWidth="1"/>
    <col min="6435" max="6660" width="9" style="43"/>
    <col min="6661" max="6661" width="4.453125" style="43" customWidth="1"/>
    <col min="6662" max="6662" width="10.90625" style="43" customWidth="1"/>
    <col min="6663" max="6663" width="11.453125" style="43" customWidth="1"/>
    <col min="6664" max="6664" width="8.90625" style="43" customWidth="1"/>
    <col min="6665" max="6665" width="4.26953125" style="43" customWidth="1"/>
    <col min="6666" max="6666" width="8.6328125" style="43" customWidth="1"/>
    <col min="6667" max="6670" width="3.7265625" style="43" customWidth="1"/>
    <col min="6671" max="6671" width="5.6328125" style="43" customWidth="1"/>
    <col min="6672" max="6675" width="11.6328125" style="43" customWidth="1"/>
    <col min="6676" max="6676" width="17.26953125" style="43" customWidth="1"/>
    <col min="6677" max="6677" width="5.6328125" style="43" customWidth="1"/>
    <col min="6678" max="6678" width="9.26953125" style="43" customWidth="1"/>
    <col min="6679" max="6679" width="6.6328125" style="43" customWidth="1"/>
    <col min="6680" max="6680" width="9.6328125" style="43" customWidth="1"/>
    <col min="6681" max="6681" width="8.26953125" style="43" customWidth="1"/>
    <col min="6682" max="6682" width="4.90625" style="43" customWidth="1"/>
    <col min="6683" max="6683" width="9.453125" style="43" customWidth="1"/>
    <col min="6684" max="6684" width="6.6328125" style="43" customWidth="1"/>
    <col min="6685" max="6685" width="9.08984375" style="43" customWidth="1"/>
    <col min="6686" max="6687" width="11.08984375" style="43" customWidth="1"/>
    <col min="6688" max="6688" width="12" style="43" customWidth="1"/>
    <col min="6689" max="6689" width="8.7265625" style="43" customWidth="1"/>
    <col min="6690" max="6690" width="10.6328125" style="43" customWidth="1"/>
    <col min="6691" max="6916" width="9" style="43"/>
    <col min="6917" max="6917" width="4.453125" style="43" customWidth="1"/>
    <col min="6918" max="6918" width="10.90625" style="43" customWidth="1"/>
    <col min="6919" max="6919" width="11.453125" style="43" customWidth="1"/>
    <col min="6920" max="6920" width="8.90625" style="43" customWidth="1"/>
    <col min="6921" max="6921" width="4.26953125" style="43" customWidth="1"/>
    <col min="6922" max="6922" width="8.6328125" style="43" customWidth="1"/>
    <col min="6923" max="6926" width="3.7265625" style="43" customWidth="1"/>
    <col min="6927" max="6927" width="5.6328125" style="43" customWidth="1"/>
    <col min="6928" max="6931" width="11.6328125" style="43" customWidth="1"/>
    <col min="6932" max="6932" width="17.26953125" style="43" customWidth="1"/>
    <col min="6933" max="6933" width="5.6328125" style="43" customWidth="1"/>
    <col min="6934" max="6934" width="9.26953125" style="43" customWidth="1"/>
    <col min="6935" max="6935" width="6.6328125" style="43" customWidth="1"/>
    <col min="6936" max="6936" width="9.6328125" style="43" customWidth="1"/>
    <col min="6937" max="6937" width="8.26953125" style="43" customWidth="1"/>
    <col min="6938" max="6938" width="4.90625" style="43" customWidth="1"/>
    <col min="6939" max="6939" width="9.453125" style="43" customWidth="1"/>
    <col min="6940" max="6940" width="6.6328125" style="43" customWidth="1"/>
    <col min="6941" max="6941" width="9.08984375" style="43" customWidth="1"/>
    <col min="6942" max="6943" width="11.08984375" style="43" customWidth="1"/>
    <col min="6944" max="6944" width="12" style="43" customWidth="1"/>
    <col min="6945" max="6945" width="8.7265625" style="43" customWidth="1"/>
    <col min="6946" max="6946" width="10.6328125" style="43" customWidth="1"/>
    <col min="6947" max="7172" width="9" style="43"/>
    <col min="7173" max="7173" width="4.453125" style="43" customWidth="1"/>
    <col min="7174" max="7174" width="10.90625" style="43" customWidth="1"/>
    <col min="7175" max="7175" width="11.453125" style="43" customWidth="1"/>
    <col min="7176" max="7176" width="8.90625" style="43" customWidth="1"/>
    <col min="7177" max="7177" width="4.26953125" style="43" customWidth="1"/>
    <col min="7178" max="7178" width="8.6328125" style="43" customWidth="1"/>
    <col min="7179" max="7182" width="3.7265625" style="43" customWidth="1"/>
    <col min="7183" max="7183" width="5.6328125" style="43" customWidth="1"/>
    <col min="7184" max="7187" width="11.6328125" style="43" customWidth="1"/>
    <col min="7188" max="7188" width="17.26953125" style="43" customWidth="1"/>
    <col min="7189" max="7189" width="5.6328125" style="43" customWidth="1"/>
    <col min="7190" max="7190" width="9.26953125" style="43" customWidth="1"/>
    <col min="7191" max="7191" width="6.6328125" style="43" customWidth="1"/>
    <col min="7192" max="7192" width="9.6328125" style="43" customWidth="1"/>
    <col min="7193" max="7193" width="8.26953125" style="43" customWidth="1"/>
    <col min="7194" max="7194" width="4.90625" style="43" customWidth="1"/>
    <col min="7195" max="7195" width="9.453125" style="43" customWidth="1"/>
    <col min="7196" max="7196" width="6.6328125" style="43" customWidth="1"/>
    <col min="7197" max="7197" width="9.08984375" style="43" customWidth="1"/>
    <col min="7198" max="7199" width="11.08984375" style="43" customWidth="1"/>
    <col min="7200" max="7200" width="12" style="43" customWidth="1"/>
    <col min="7201" max="7201" width="8.7265625" style="43" customWidth="1"/>
    <col min="7202" max="7202" width="10.6328125" style="43" customWidth="1"/>
    <col min="7203" max="7428" width="9" style="43"/>
    <col min="7429" max="7429" width="4.453125" style="43" customWidth="1"/>
    <col min="7430" max="7430" width="10.90625" style="43" customWidth="1"/>
    <col min="7431" max="7431" width="11.453125" style="43" customWidth="1"/>
    <col min="7432" max="7432" width="8.90625" style="43" customWidth="1"/>
    <col min="7433" max="7433" width="4.26953125" style="43" customWidth="1"/>
    <col min="7434" max="7434" width="8.6328125" style="43" customWidth="1"/>
    <col min="7435" max="7438" width="3.7265625" style="43" customWidth="1"/>
    <col min="7439" max="7439" width="5.6328125" style="43" customWidth="1"/>
    <col min="7440" max="7443" width="11.6328125" style="43" customWidth="1"/>
    <col min="7444" max="7444" width="17.26953125" style="43" customWidth="1"/>
    <col min="7445" max="7445" width="5.6328125" style="43" customWidth="1"/>
    <col min="7446" max="7446" width="9.26953125" style="43" customWidth="1"/>
    <col min="7447" max="7447" width="6.6328125" style="43" customWidth="1"/>
    <col min="7448" max="7448" width="9.6328125" style="43" customWidth="1"/>
    <col min="7449" max="7449" width="8.26953125" style="43" customWidth="1"/>
    <col min="7450" max="7450" width="4.90625" style="43" customWidth="1"/>
    <col min="7451" max="7451" width="9.453125" style="43" customWidth="1"/>
    <col min="7452" max="7452" width="6.6328125" style="43" customWidth="1"/>
    <col min="7453" max="7453" width="9.08984375" style="43" customWidth="1"/>
    <col min="7454" max="7455" width="11.08984375" style="43" customWidth="1"/>
    <col min="7456" max="7456" width="12" style="43" customWidth="1"/>
    <col min="7457" max="7457" width="8.7265625" style="43" customWidth="1"/>
    <col min="7458" max="7458" width="10.6328125" style="43" customWidth="1"/>
    <col min="7459" max="7684" width="9" style="43"/>
    <col min="7685" max="7685" width="4.453125" style="43" customWidth="1"/>
    <col min="7686" max="7686" width="10.90625" style="43" customWidth="1"/>
    <col min="7687" max="7687" width="11.453125" style="43" customWidth="1"/>
    <col min="7688" max="7688" width="8.90625" style="43" customWidth="1"/>
    <col min="7689" max="7689" width="4.26953125" style="43" customWidth="1"/>
    <col min="7690" max="7690" width="8.6328125" style="43" customWidth="1"/>
    <col min="7691" max="7694" width="3.7265625" style="43" customWidth="1"/>
    <col min="7695" max="7695" width="5.6328125" style="43" customWidth="1"/>
    <col min="7696" max="7699" width="11.6328125" style="43" customWidth="1"/>
    <col min="7700" max="7700" width="17.26953125" style="43" customWidth="1"/>
    <col min="7701" max="7701" width="5.6328125" style="43" customWidth="1"/>
    <col min="7702" max="7702" width="9.26953125" style="43" customWidth="1"/>
    <col min="7703" max="7703" width="6.6328125" style="43" customWidth="1"/>
    <col min="7704" max="7704" width="9.6328125" style="43" customWidth="1"/>
    <col min="7705" max="7705" width="8.26953125" style="43" customWidth="1"/>
    <col min="7706" max="7706" width="4.90625" style="43" customWidth="1"/>
    <col min="7707" max="7707" width="9.453125" style="43" customWidth="1"/>
    <col min="7708" max="7708" width="6.6328125" style="43" customWidth="1"/>
    <col min="7709" max="7709" width="9.08984375" style="43" customWidth="1"/>
    <col min="7710" max="7711" width="11.08984375" style="43" customWidth="1"/>
    <col min="7712" max="7712" width="12" style="43" customWidth="1"/>
    <col min="7713" max="7713" width="8.7265625" style="43" customWidth="1"/>
    <col min="7714" max="7714" width="10.6328125" style="43" customWidth="1"/>
    <col min="7715" max="7940" width="9" style="43"/>
    <col min="7941" max="7941" width="4.453125" style="43" customWidth="1"/>
    <col min="7942" max="7942" width="10.90625" style="43" customWidth="1"/>
    <col min="7943" max="7943" width="11.453125" style="43" customWidth="1"/>
    <col min="7944" max="7944" width="8.90625" style="43" customWidth="1"/>
    <col min="7945" max="7945" width="4.26953125" style="43" customWidth="1"/>
    <col min="7946" max="7946" width="8.6328125" style="43" customWidth="1"/>
    <col min="7947" max="7950" width="3.7265625" style="43" customWidth="1"/>
    <col min="7951" max="7951" width="5.6328125" style="43" customWidth="1"/>
    <col min="7952" max="7955" width="11.6328125" style="43" customWidth="1"/>
    <col min="7956" max="7956" width="17.26953125" style="43" customWidth="1"/>
    <col min="7957" max="7957" width="5.6328125" style="43" customWidth="1"/>
    <col min="7958" max="7958" width="9.26953125" style="43" customWidth="1"/>
    <col min="7959" max="7959" width="6.6328125" style="43" customWidth="1"/>
    <col min="7960" max="7960" width="9.6328125" style="43" customWidth="1"/>
    <col min="7961" max="7961" width="8.26953125" style="43" customWidth="1"/>
    <col min="7962" max="7962" width="4.90625" style="43" customWidth="1"/>
    <col min="7963" max="7963" width="9.453125" style="43" customWidth="1"/>
    <col min="7964" max="7964" width="6.6328125" style="43" customWidth="1"/>
    <col min="7965" max="7965" width="9.08984375" style="43" customWidth="1"/>
    <col min="7966" max="7967" width="11.08984375" style="43" customWidth="1"/>
    <col min="7968" max="7968" width="12" style="43" customWidth="1"/>
    <col min="7969" max="7969" width="8.7265625" style="43" customWidth="1"/>
    <col min="7970" max="7970" width="10.6328125" style="43" customWidth="1"/>
    <col min="7971" max="8196" width="9" style="43"/>
    <col min="8197" max="8197" width="4.453125" style="43" customWidth="1"/>
    <col min="8198" max="8198" width="10.90625" style="43" customWidth="1"/>
    <col min="8199" max="8199" width="11.453125" style="43" customWidth="1"/>
    <col min="8200" max="8200" width="8.90625" style="43" customWidth="1"/>
    <col min="8201" max="8201" width="4.26953125" style="43" customWidth="1"/>
    <col min="8202" max="8202" width="8.6328125" style="43" customWidth="1"/>
    <col min="8203" max="8206" width="3.7265625" style="43" customWidth="1"/>
    <col min="8207" max="8207" width="5.6328125" style="43" customWidth="1"/>
    <col min="8208" max="8211" width="11.6328125" style="43" customWidth="1"/>
    <col min="8212" max="8212" width="17.26953125" style="43" customWidth="1"/>
    <col min="8213" max="8213" width="5.6328125" style="43" customWidth="1"/>
    <col min="8214" max="8214" width="9.26953125" style="43" customWidth="1"/>
    <col min="8215" max="8215" width="6.6328125" style="43" customWidth="1"/>
    <col min="8216" max="8216" width="9.6328125" style="43" customWidth="1"/>
    <col min="8217" max="8217" width="8.26953125" style="43" customWidth="1"/>
    <col min="8218" max="8218" width="4.90625" style="43" customWidth="1"/>
    <col min="8219" max="8219" width="9.453125" style="43" customWidth="1"/>
    <col min="8220" max="8220" width="6.6328125" style="43" customWidth="1"/>
    <col min="8221" max="8221" width="9.08984375" style="43" customWidth="1"/>
    <col min="8222" max="8223" width="11.08984375" style="43" customWidth="1"/>
    <col min="8224" max="8224" width="12" style="43" customWidth="1"/>
    <col min="8225" max="8225" width="8.7265625" style="43" customWidth="1"/>
    <col min="8226" max="8226" width="10.6328125" style="43" customWidth="1"/>
    <col min="8227" max="8452" width="9" style="43"/>
    <col min="8453" max="8453" width="4.453125" style="43" customWidth="1"/>
    <col min="8454" max="8454" width="10.90625" style="43" customWidth="1"/>
    <col min="8455" max="8455" width="11.453125" style="43" customWidth="1"/>
    <col min="8456" max="8456" width="8.90625" style="43" customWidth="1"/>
    <col min="8457" max="8457" width="4.26953125" style="43" customWidth="1"/>
    <col min="8458" max="8458" width="8.6328125" style="43" customWidth="1"/>
    <col min="8459" max="8462" width="3.7265625" style="43" customWidth="1"/>
    <col min="8463" max="8463" width="5.6328125" style="43" customWidth="1"/>
    <col min="8464" max="8467" width="11.6328125" style="43" customWidth="1"/>
    <col min="8468" max="8468" width="17.26953125" style="43" customWidth="1"/>
    <col min="8469" max="8469" width="5.6328125" style="43" customWidth="1"/>
    <col min="8470" max="8470" width="9.26953125" style="43" customWidth="1"/>
    <col min="8471" max="8471" width="6.6328125" style="43" customWidth="1"/>
    <col min="8472" max="8472" width="9.6328125" style="43" customWidth="1"/>
    <col min="8473" max="8473" width="8.26953125" style="43" customWidth="1"/>
    <col min="8474" max="8474" width="4.90625" style="43" customWidth="1"/>
    <col min="8475" max="8475" width="9.453125" style="43" customWidth="1"/>
    <col min="8476" max="8476" width="6.6328125" style="43" customWidth="1"/>
    <col min="8477" max="8477" width="9.08984375" style="43" customWidth="1"/>
    <col min="8478" max="8479" width="11.08984375" style="43" customWidth="1"/>
    <col min="8480" max="8480" width="12" style="43" customWidth="1"/>
    <col min="8481" max="8481" width="8.7265625" style="43" customWidth="1"/>
    <col min="8482" max="8482" width="10.6328125" style="43" customWidth="1"/>
    <col min="8483" max="8708" width="9" style="43"/>
    <col min="8709" max="8709" width="4.453125" style="43" customWidth="1"/>
    <col min="8710" max="8710" width="10.90625" style="43" customWidth="1"/>
    <col min="8711" max="8711" width="11.453125" style="43" customWidth="1"/>
    <col min="8712" max="8712" width="8.90625" style="43" customWidth="1"/>
    <col min="8713" max="8713" width="4.26953125" style="43" customWidth="1"/>
    <col min="8714" max="8714" width="8.6328125" style="43" customWidth="1"/>
    <col min="8715" max="8718" width="3.7265625" style="43" customWidth="1"/>
    <col min="8719" max="8719" width="5.6328125" style="43" customWidth="1"/>
    <col min="8720" max="8723" width="11.6328125" style="43" customWidth="1"/>
    <col min="8724" max="8724" width="17.26953125" style="43" customWidth="1"/>
    <col min="8725" max="8725" width="5.6328125" style="43" customWidth="1"/>
    <col min="8726" max="8726" width="9.26953125" style="43" customWidth="1"/>
    <col min="8727" max="8727" width="6.6328125" style="43" customWidth="1"/>
    <col min="8728" max="8728" width="9.6328125" style="43" customWidth="1"/>
    <col min="8729" max="8729" width="8.26953125" style="43" customWidth="1"/>
    <col min="8730" max="8730" width="4.90625" style="43" customWidth="1"/>
    <col min="8731" max="8731" width="9.453125" style="43" customWidth="1"/>
    <col min="8732" max="8732" width="6.6328125" style="43" customWidth="1"/>
    <col min="8733" max="8733" width="9.08984375" style="43" customWidth="1"/>
    <col min="8734" max="8735" width="11.08984375" style="43" customWidth="1"/>
    <col min="8736" max="8736" width="12" style="43" customWidth="1"/>
    <col min="8737" max="8737" width="8.7265625" style="43" customWidth="1"/>
    <col min="8738" max="8738" width="10.6328125" style="43" customWidth="1"/>
    <col min="8739" max="8964" width="9" style="43"/>
    <col min="8965" max="8965" width="4.453125" style="43" customWidth="1"/>
    <col min="8966" max="8966" width="10.90625" style="43" customWidth="1"/>
    <col min="8967" max="8967" width="11.453125" style="43" customWidth="1"/>
    <col min="8968" max="8968" width="8.90625" style="43" customWidth="1"/>
    <col min="8969" max="8969" width="4.26953125" style="43" customWidth="1"/>
    <col min="8970" max="8970" width="8.6328125" style="43" customWidth="1"/>
    <col min="8971" max="8974" width="3.7265625" style="43" customWidth="1"/>
    <col min="8975" max="8975" width="5.6328125" style="43" customWidth="1"/>
    <col min="8976" max="8979" width="11.6328125" style="43" customWidth="1"/>
    <col min="8980" max="8980" width="17.26953125" style="43" customWidth="1"/>
    <col min="8981" max="8981" width="5.6328125" style="43" customWidth="1"/>
    <col min="8982" max="8982" width="9.26953125" style="43" customWidth="1"/>
    <col min="8983" max="8983" width="6.6328125" style="43" customWidth="1"/>
    <col min="8984" max="8984" width="9.6328125" style="43" customWidth="1"/>
    <col min="8985" max="8985" width="8.26953125" style="43" customWidth="1"/>
    <col min="8986" max="8986" width="4.90625" style="43" customWidth="1"/>
    <col min="8987" max="8987" width="9.453125" style="43" customWidth="1"/>
    <col min="8988" max="8988" width="6.6328125" style="43" customWidth="1"/>
    <col min="8989" max="8989" width="9.08984375" style="43" customWidth="1"/>
    <col min="8990" max="8991" width="11.08984375" style="43" customWidth="1"/>
    <col min="8992" max="8992" width="12" style="43" customWidth="1"/>
    <col min="8993" max="8993" width="8.7265625" style="43" customWidth="1"/>
    <col min="8994" max="8994" width="10.6328125" style="43" customWidth="1"/>
    <col min="8995" max="9220" width="9" style="43"/>
    <col min="9221" max="9221" width="4.453125" style="43" customWidth="1"/>
    <col min="9222" max="9222" width="10.90625" style="43" customWidth="1"/>
    <col min="9223" max="9223" width="11.453125" style="43" customWidth="1"/>
    <col min="9224" max="9224" width="8.90625" style="43" customWidth="1"/>
    <col min="9225" max="9225" width="4.26953125" style="43" customWidth="1"/>
    <col min="9226" max="9226" width="8.6328125" style="43" customWidth="1"/>
    <col min="9227" max="9230" width="3.7265625" style="43" customWidth="1"/>
    <col min="9231" max="9231" width="5.6328125" style="43" customWidth="1"/>
    <col min="9232" max="9235" width="11.6328125" style="43" customWidth="1"/>
    <col min="9236" max="9236" width="17.26953125" style="43" customWidth="1"/>
    <col min="9237" max="9237" width="5.6328125" style="43" customWidth="1"/>
    <col min="9238" max="9238" width="9.26953125" style="43" customWidth="1"/>
    <col min="9239" max="9239" width="6.6328125" style="43" customWidth="1"/>
    <col min="9240" max="9240" width="9.6328125" style="43" customWidth="1"/>
    <col min="9241" max="9241" width="8.26953125" style="43" customWidth="1"/>
    <col min="9242" max="9242" width="4.90625" style="43" customWidth="1"/>
    <col min="9243" max="9243" width="9.453125" style="43" customWidth="1"/>
    <col min="9244" max="9244" width="6.6328125" style="43" customWidth="1"/>
    <col min="9245" max="9245" width="9.08984375" style="43" customWidth="1"/>
    <col min="9246" max="9247" width="11.08984375" style="43" customWidth="1"/>
    <col min="9248" max="9248" width="12" style="43" customWidth="1"/>
    <col min="9249" max="9249" width="8.7265625" style="43" customWidth="1"/>
    <col min="9250" max="9250" width="10.6328125" style="43" customWidth="1"/>
    <col min="9251" max="9476" width="9" style="43"/>
    <col min="9477" max="9477" width="4.453125" style="43" customWidth="1"/>
    <col min="9478" max="9478" width="10.90625" style="43" customWidth="1"/>
    <col min="9479" max="9479" width="11.453125" style="43" customWidth="1"/>
    <col min="9480" max="9480" width="8.90625" style="43" customWidth="1"/>
    <col min="9481" max="9481" width="4.26953125" style="43" customWidth="1"/>
    <col min="9482" max="9482" width="8.6328125" style="43" customWidth="1"/>
    <col min="9483" max="9486" width="3.7265625" style="43" customWidth="1"/>
    <col min="9487" max="9487" width="5.6328125" style="43" customWidth="1"/>
    <col min="9488" max="9491" width="11.6328125" style="43" customWidth="1"/>
    <col min="9492" max="9492" width="17.26953125" style="43" customWidth="1"/>
    <col min="9493" max="9493" width="5.6328125" style="43" customWidth="1"/>
    <col min="9494" max="9494" width="9.26953125" style="43" customWidth="1"/>
    <col min="9495" max="9495" width="6.6328125" style="43" customWidth="1"/>
    <col min="9496" max="9496" width="9.6328125" style="43" customWidth="1"/>
    <col min="9497" max="9497" width="8.26953125" style="43" customWidth="1"/>
    <col min="9498" max="9498" width="4.90625" style="43" customWidth="1"/>
    <col min="9499" max="9499" width="9.453125" style="43" customWidth="1"/>
    <col min="9500" max="9500" width="6.6328125" style="43" customWidth="1"/>
    <col min="9501" max="9501" width="9.08984375" style="43" customWidth="1"/>
    <col min="9502" max="9503" width="11.08984375" style="43" customWidth="1"/>
    <col min="9504" max="9504" width="12" style="43" customWidth="1"/>
    <col min="9505" max="9505" width="8.7265625" style="43" customWidth="1"/>
    <col min="9506" max="9506" width="10.6328125" style="43" customWidth="1"/>
    <col min="9507" max="9732" width="9" style="43"/>
    <col min="9733" max="9733" width="4.453125" style="43" customWidth="1"/>
    <col min="9734" max="9734" width="10.90625" style="43" customWidth="1"/>
    <col min="9735" max="9735" width="11.453125" style="43" customWidth="1"/>
    <col min="9736" max="9736" width="8.90625" style="43" customWidth="1"/>
    <col min="9737" max="9737" width="4.26953125" style="43" customWidth="1"/>
    <col min="9738" max="9738" width="8.6328125" style="43" customWidth="1"/>
    <col min="9739" max="9742" width="3.7265625" style="43" customWidth="1"/>
    <col min="9743" max="9743" width="5.6328125" style="43" customWidth="1"/>
    <col min="9744" max="9747" width="11.6328125" style="43" customWidth="1"/>
    <col min="9748" max="9748" width="17.26953125" style="43" customWidth="1"/>
    <col min="9749" max="9749" width="5.6328125" style="43" customWidth="1"/>
    <col min="9750" max="9750" width="9.26953125" style="43" customWidth="1"/>
    <col min="9751" max="9751" width="6.6328125" style="43" customWidth="1"/>
    <col min="9752" max="9752" width="9.6328125" style="43" customWidth="1"/>
    <col min="9753" max="9753" width="8.26953125" style="43" customWidth="1"/>
    <col min="9754" max="9754" width="4.90625" style="43" customWidth="1"/>
    <col min="9755" max="9755" width="9.453125" style="43" customWidth="1"/>
    <col min="9756" max="9756" width="6.6328125" style="43" customWidth="1"/>
    <col min="9757" max="9757" width="9.08984375" style="43" customWidth="1"/>
    <col min="9758" max="9759" width="11.08984375" style="43" customWidth="1"/>
    <col min="9760" max="9760" width="12" style="43" customWidth="1"/>
    <col min="9761" max="9761" width="8.7265625" style="43" customWidth="1"/>
    <col min="9762" max="9762" width="10.6328125" style="43" customWidth="1"/>
    <col min="9763" max="9988" width="9" style="43"/>
    <col min="9989" max="9989" width="4.453125" style="43" customWidth="1"/>
    <col min="9990" max="9990" width="10.90625" style="43" customWidth="1"/>
    <col min="9991" max="9991" width="11.453125" style="43" customWidth="1"/>
    <col min="9992" max="9992" width="8.90625" style="43" customWidth="1"/>
    <col min="9993" max="9993" width="4.26953125" style="43" customWidth="1"/>
    <col min="9994" max="9994" width="8.6328125" style="43" customWidth="1"/>
    <col min="9995" max="9998" width="3.7265625" style="43" customWidth="1"/>
    <col min="9999" max="9999" width="5.6328125" style="43" customWidth="1"/>
    <col min="10000" max="10003" width="11.6328125" style="43" customWidth="1"/>
    <col min="10004" max="10004" width="17.26953125" style="43" customWidth="1"/>
    <col min="10005" max="10005" width="5.6328125" style="43" customWidth="1"/>
    <col min="10006" max="10006" width="9.26953125" style="43" customWidth="1"/>
    <col min="10007" max="10007" width="6.6328125" style="43" customWidth="1"/>
    <col min="10008" max="10008" width="9.6328125" style="43" customWidth="1"/>
    <col min="10009" max="10009" width="8.26953125" style="43" customWidth="1"/>
    <col min="10010" max="10010" width="4.90625" style="43" customWidth="1"/>
    <col min="10011" max="10011" width="9.453125" style="43" customWidth="1"/>
    <col min="10012" max="10012" width="6.6328125" style="43" customWidth="1"/>
    <col min="10013" max="10013" width="9.08984375" style="43" customWidth="1"/>
    <col min="10014" max="10015" width="11.08984375" style="43" customWidth="1"/>
    <col min="10016" max="10016" width="12" style="43" customWidth="1"/>
    <col min="10017" max="10017" width="8.7265625" style="43" customWidth="1"/>
    <col min="10018" max="10018" width="10.6328125" style="43" customWidth="1"/>
    <col min="10019" max="10244" width="9" style="43"/>
    <col min="10245" max="10245" width="4.453125" style="43" customWidth="1"/>
    <col min="10246" max="10246" width="10.90625" style="43" customWidth="1"/>
    <col min="10247" max="10247" width="11.453125" style="43" customWidth="1"/>
    <col min="10248" max="10248" width="8.90625" style="43" customWidth="1"/>
    <col min="10249" max="10249" width="4.26953125" style="43" customWidth="1"/>
    <col min="10250" max="10250" width="8.6328125" style="43" customWidth="1"/>
    <col min="10251" max="10254" width="3.7265625" style="43" customWidth="1"/>
    <col min="10255" max="10255" width="5.6328125" style="43" customWidth="1"/>
    <col min="10256" max="10259" width="11.6328125" style="43" customWidth="1"/>
    <col min="10260" max="10260" width="17.26953125" style="43" customWidth="1"/>
    <col min="10261" max="10261" width="5.6328125" style="43" customWidth="1"/>
    <col min="10262" max="10262" width="9.26953125" style="43" customWidth="1"/>
    <col min="10263" max="10263" width="6.6328125" style="43" customWidth="1"/>
    <col min="10264" max="10264" width="9.6328125" style="43" customWidth="1"/>
    <col min="10265" max="10265" width="8.26953125" style="43" customWidth="1"/>
    <col min="10266" max="10266" width="4.90625" style="43" customWidth="1"/>
    <col min="10267" max="10267" width="9.453125" style="43" customWidth="1"/>
    <col min="10268" max="10268" width="6.6328125" style="43" customWidth="1"/>
    <col min="10269" max="10269" width="9.08984375" style="43" customWidth="1"/>
    <col min="10270" max="10271" width="11.08984375" style="43" customWidth="1"/>
    <col min="10272" max="10272" width="12" style="43" customWidth="1"/>
    <col min="10273" max="10273" width="8.7265625" style="43" customWidth="1"/>
    <col min="10274" max="10274" width="10.6328125" style="43" customWidth="1"/>
    <col min="10275" max="10500" width="9" style="43"/>
    <col min="10501" max="10501" width="4.453125" style="43" customWidth="1"/>
    <col min="10502" max="10502" width="10.90625" style="43" customWidth="1"/>
    <col min="10503" max="10503" width="11.453125" style="43" customWidth="1"/>
    <col min="10504" max="10504" width="8.90625" style="43" customWidth="1"/>
    <col min="10505" max="10505" width="4.26953125" style="43" customWidth="1"/>
    <col min="10506" max="10506" width="8.6328125" style="43" customWidth="1"/>
    <col min="10507" max="10510" width="3.7265625" style="43" customWidth="1"/>
    <col min="10511" max="10511" width="5.6328125" style="43" customWidth="1"/>
    <col min="10512" max="10515" width="11.6328125" style="43" customWidth="1"/>
    <col min="10516" max="10516" width="17.26953125" style="43" customWidth="1"/>
    <col min="10517" max="10517" width="5.6328125" style="43" customWidth="1"/>
    <col min="10518" max="10518" width="9.26953125" style="43" customWidth="1"/>
    <col min="10519" max="10519" width="6.6328125" style="43" customWidth="1"/>
    <col min="10520" max="10520" width="9.6328125" style="43" customWidth="1"/>
    <col min="10521" max="10521" width="8.26953125" style="43" customWidth="1"/>
    <col min="10522" max="10522" width="4.90625" style="43" customWidth="1"/>
    <col min="10523" max="10523" width="9.453125" style="43" customWidth="1"/>
    <col min="10524" max="10524" width="6.6328125" style="43" customWidth="1"/>
    <col min="10525" max="10525" width="9.08984375" style="43" customWidth="1"/>
    <col min="10526" max="10527" width="11.08984375" style="43" customWidth="1"/>
    <col min="10528" max="10528" width="12" style="43" customWidth="1"/>
    <col min="10529" max="10529" width="8.7265625" style="43" customWidth="1"/>
    <col min="10530" max="10530" width="10.6328125" style="43" customWidth="1"/>
    <col min="10531" max="10756" width="9" style="43"/>
    <col min="10757" max="10757" width="4.453125" style="43" customWidth="1"/>
    <col min="10758" max="10758" width="10.90625" style="43" customWidth="1"/>
    <col min="10759" max="10759" width="11.453125" style="43" customWidth="1"/>
    <col min="10760" max="10760" width="8.90625" style="43" customWidth="1"/>
    <col min="10761" max="10761" width="4.26953125" style="43" customWidth="1"/>
    <col min="10762" max="10762" width="8.6328125" style="43" customWidth="1"/>
    <col min="10763" max="10766" width="3.7265625" style="43" customWidth="1"/>
    <col min="10767" max="10767" width="5.6328125" style="43" customWidth="1"/>
    <col min="10768" max="10771" width="11.6328125" style="43" customWidth="1"/>
    <col min="10772" max="10772" width="17.26953125" style="43" customWidth="1"/>
    <col min="10773" max="10773" width="5.6328125" style="43" customWidth="1"/>
    <col min="10774" max="10774" width="9.26953125" style="43" customWidth="1"/>
    <col min="10775" max="10775" width="6.6328125" style="43" customWidth="1"/>
    <col min="10776" max="10776" width="9.6328125" style="43" customWidth="1"/>
    <col min="10777" max="10777" width="8.26953125" style="43" customWidth="1"/>
    <col min="10778" max="10778" width="4.90625" style="43" customWidth="1"/>
    <col min="10779" max="10779" width="9.453125" style="43" customWidth="1"/>
    <col min="10780" max="10780" width="6.6328125" style="43" customWidth="1"/>
    <col min="10781" max="10781" width="9.08984375" style="43" customWidth="1"/>
    <col min="10782" max="10783" width="11.08984375" style="43" customWidth="1"/>
    <col min="10784" max="10784" width="12" style="43" customWidth="1"/>
    <col min="10785" max="10785" width="8.7265625" style="43" customWidth="1"/>
    <col min="10786" max="10786" width="10.6328125" style="43" customWidth="1"/>
    <col min="10787" max="11012" width="9" style="43"/>
    <col min="11013" max="11013" width="4.453125" style="43" customWidth="1"/>
    <col min="11014" max="11014" width="10.90625" style="43" customWidth="1"/>
    <col min="11015" max="11015" width="11.453125" style="43" customWidth="1"/>
    <col min="11016" max="11016" width="8.90625" style="43" customWidth="1"/>
    <col min="11017" max="11017" width="4.26953125" style="43" customWidth="1"/>
    <col min="11018" max="11018" width="8.6328125" style="43" customWidth="1"/>
    <col min="11019" max="11022" width="3.7265625" style="43" customWidth="1"/>
    <col min="11023" max="11023" width="5.6328125" style="43" customWidth="1"/>
    <col min="11024" max="11027" width="11.6328125" style="43" customWidth="1"/>
    <col min="11028" max="11028" width="17.26953125" style="43" customWidth="1"/>
    <col min="11029" max="11029" width="5.6328125" style="43" customWidth="1"/>
    <col min="11030" max="11030" width="9.26953125" style="43" customWidth="1"/>
    <col min="11031" max="11031" width="6.6328125" style="43" customWidth="1"/>
    <col min="11032" max="11032" width="9.6328125" style="43" customWidth="1"/>
    <col min="11033" max="11033" width="8.26953125" style="43" customWidth="1"/>
    <col min="11034" max="11034" width="4.90625" style="43" customWidth="1"/>
    <col min="11035" max="11035" width="9.453125" style="43" customWidth="1"/>
    <col min="11036" max="11036" width="6.6328125" style="43" customWidth="1"/>
    <col min="11037" max="11037" width="9.08984375" style="43" customWidth="1"/>
    <col min="11038" max="11039" width="11.08984375" style="43" customWidth="1"/>
    <col min="11040" max="11040" width="12" style="43" customWidth="1"/>
    <col min="11041" max="11041" width="8.7265625" style="43" customWidth="1"/>
    <col min="11042" max="11042" width="10.6328125" style="43" customWidth="1"/>
    <col min="11043" max="11268" width="9" style="43"/>
    <col min="11269" max="11269" width="4.453125" style="43" customWidth="1"/>
    <col min="11270" max="11270" width="10.90625" style="43" customWidth="1"/>
    <col min="11271" max="11271" width="11.453125" style="43" customWidth="1"/>
    <col min="11272" max="11272" width="8.90625" style="43" customWidth="1"/>
    <col min="11273" max="11273" width="4.26953125" style="43" customWidth="1"/>
    <col min="11274" max="11274" width="8.6328125" style="43" customWidth="1"/>
    <col min="11275" max="11278" width="3.7265625" style="43" customWidth="1"/>
    <col min="11279" max="11279" width="5.6328125" style="43" customWidth="1"/>
    <col min="11280" max="11283" width="11.6328125" style="43" customWidth="1"/>
    <col min="11284" max="11284" width="17.26953125" style="43" customWidth="1"/>
    <col min="11285" max="11285" width="5.6328125" style="43" customWidth="1"/>
    <col min="11286" max="11286" width="9.26953125" style="43" customWidth="1"/>
    <col min="11287" max="11287" width="6.6328125" style="43" customWidth="1"/>
    <col min="11288" max="11288" width="9.6328125" style="43" customWidth="1"/>
    <col min="11289" max="11289" width="8.26953125" style="43" customWidth="1"/>
    <col min="11290" max="11290" width="4.90625" style="43" customWidth="1"/>
    <col min="11291" max="11291" width="9.453125" style="43" customWidth="1"/>
    <col min="11292" max="11292" width="6.6328125" style="43" customWidth="1"/>
    <col min="11293" max="11293" width="9.08984375" style="43" customWidth="1"/>
    <col min="11294" max="11295" width="11.08984375" style="43" customWidth="1"/>
    <col min="11296" max="11296" width="12" style="43" customWidth="1"/>
    <col min="11297" max="11297" width="8.7265625" style="43" customWidth="1"/>
    <col min="11298" max="11298" width="10.6328125" style="43" customWidth="1"/>
    <col min="11299" max="11524" width="9" style="43"/>
    <col min="11525" max="11525" width="4.453125" style="43" customWidth="1"/>
    <col min="11526" max="11526" width="10.90625" style="43" customWidth="1"/>
    <col min="11527" max="11527" width="11.453125" style="43" customWidth="1"/>
    <col min="11528" max="11528" width="8.90625" style="43" customWidth="1"/>
    <col min="11529" max="11529" width="4.26953125" style="43" customWidth="1"/>
    <col min="11530" max="11530" width="8.6328125" style="43" customWidth="1"/>
    <col min="11531" max="11534" width="3.7265625" style="43" customWidth="1"/>
    <col min="11535" max="11535" width="5.6328125" style="43" customWidth="1"/>
    <col min="11536" max="11539" width="11.6328125" style="43" customWidth="1"/>
    <col min="11540" max="11540" width="17.26953125" style="43" customWidth="1"/>
    <col min="11541" max="11541" width="5.6328125" style="43" customWidth="1"/>
    <col min="11542" max="11542" width="9.26953125" style="43" customWidth="1"/>
    <col min="11543" max="11543" width="6.6328125" style="43" customWidth="1"/>
    <col min="11544" max="11544" width="9.6328125" style="43" customWidth="1"/>
    <col min="11545" max="11545" width="8.26953125" style="43" customWidth="1"/>
    <col min="11546" max="11546" width="4.90625" style="43" customWidth="1"/>
    <col min="11547" max="11547" width="9.453125" style="43" customWidth="1"/>
    <col min="11548" max="11548" width="6.6328125" style="43" customWidth="1"/>
    <col min="11549" max="11549" width="9.08984375" style="43" customWidth="1"/>
    <col min="11550" max="11551" width="11.08984375" style="43" customWidth="1"/>
    <col min="11552" max="11552" width="12" style="43" customWidth="1"/>
    <col min="11553" max="11553" width="8.7265625" style="43" customWidth="1"/>
    <col min="11554" max="11554" width="10.6328125" style="43" customWidth="1"/>
    <col min="11555" max="11780" width="9" style="43"/>
    <col min="11781" max="11781" width="4.453125" style="43" customWidth="1"/>
    <col min="11782" max="11782" width="10.90625" style="43" customWidth="1"/>
    <col min="11783" max="11783" width="11.453125" style="43" customWidth="1"/>
    <col min="11784" max="11784" width="8.90625" style="43" customWidth="1"/>
    <col min="11785" max="11785" width="4.26953125" style="43" customWidth="1"/>
    <col min="11786" max="11786" width="8.6328125" style="43" customWidth="1"/>
    <col min="11787" max="11790" width="3.7265625" style="43" customWidth="1"/>
    <col min="11791" max="11791" width="5.6328125" style="43" customWidth="1"/>
    <col min="11792" max="11795" width="11.6328125" style="43" customWidth="1"/>
    <col min="11796" max="11796" width="17.26953125" style="43" customWidth="1"/>
    <col min="11797" max="11797" width="5.6328125" style="43" customWidth="1"/>
    <col min="11798" max="11798" width="9.26953125" style="43" customWidth="1"/>
    <col min="11799" max="11799" width="6.6328125" style="43" customWidth="1"/>
    <col min="11800" max="11800" width="9.6328125" style="43" customWidth="1"/>
    <col min="11801" max="11801" width="8.26953125" style="43" customWidth="1"/>
    <col min="11802" max="11802" width="4.90625" style="43" customWidth="1"/>
    <col min="11803" max="11803" width="9.453125" style="43" customWidth="1"/>
    <col min="11804" max="11804" width="6.6328125" style="43" customWidth="1"/>
    <col min="11805" max="11805" width="9.08984375" style="43" customWidth="1"/>
    <col min="11806" max="11807" width="11.08984375" style="43" customWidth="1"/>
    <col min="11808" max="11808" width="12" style="43" customWidth="1"/>
    <col min="11809" max="11809" width="8.7265625" style="43" customWidth="1"/>
    <col min="11810" max="11810" width="10.6328125" style="43" customWidth="1"/>
    <col min="11811" max="12036" width="9" style="43"/>
    <col min="12037" max="12037" width="4.453125" style="43" customWidth="1"/>
    <col min="12038" max="12038" width="10.90625" style="43" customWidth="1"/>
    <col min="12039" max="12039" width="11.453125" style="43" customWidth="1"/>
    <col min="12040" max="12040" width="8.90625" style="43" customWidth="1"/>
    <col min="12041" max="12041" width="4.26953125" style="43" customWidth="1"/>
    <col min="12042" max="12042" width="8.6328125" style="43" customWidth="1"/>
    <col min="12043" max="12046" width="3.7265625" style="43" customWidth="1"/>
    <col min="12047" max="12047" width="5.6328125" style="43" customWidth="1"/>
    <col min="12048" max="12051" width="11.6328125" style="43" customWidth="1"/>
    <col min="12052" max="12052" width="17.26953125" style="43" customWidth="1"/>
    <col min="12053" max="12053" width="5.6328125" style="43" customWidth="1"/>
    <col min="12054" max="12054" width="9.26953125" style="43" customWidth="1"/>
    <col min="12055" max="12055" width="6.6328125" style="43" customWidth="1"/>
    <col min="12056" max="12056" width="9.6328125" style="43" customWidth="1"/>
    <col min="12057" max="12057" width="8.26953125" style="43" customWidth="1"/>
    <col min="12058" max="12058" width="4.90625" style="43" customWidth="1"/>
    <col min="12059" max="12059" width="9.453125" style="43" customWidth="1"/>
    <col min="12060" max="12060" width="6.6328125" style="43" customWidth="1"/>
    <col min="12061" max="12061" width="9.08984375" style="43" customWidth="1"/>
    <col min="12062" max="12063" width="11.08984375" style="43" customWidth="1"/>
    <col min="12064" max="12064" width="12" style="43" customWidth="1"/>
    <col min="12065" max="12065" width="8.7265625" style="43" customWidth="1"/>
    <col min="12066" max="12066" width="10.6328125" style="43" customWidth="1"/>
    <col min="12067" max="12292" width="9" style="43"/>
    <col min="12293" max="12293" width="4.453125" style="43" customWidth="1"/>
    <col min="12294" max="12294" width="10.90625" style="43" customWidth="1"/>
    <col min="12295" max="12295" width="11.453125" style="43" customWidth="1"/>
    <col min="12296" max="12296" width="8.90625" style="43" customWidth="1"/>
    <col min="12297" max="12297" width="4.26953125" style="43" customWidth="1"/>
    <col min="12298" max="12298" width="8.6328125" style="43" customWidth="1"/>
    <col min="12299" max="12302" width="3.7265625" style="43" customWidth="1"/>
    <col min="12303" max="12303" width="5.6328125" style="43" customWidth="1"/>
    <col min="12304" max="12307" width="11.6328125" style="43" customWidth="1"/>
    <col min="12308" max="12308" width="17.26953125" style="43" customWidth="1"/>
    <col min="12309" max="12309" width="5.6328125" style="43" customWidth="1"/>
    <col min="12310" max="12310" width="9.26953125" style="43" customWidth="1"/>
    <col min="12311" max="12311" width="6.6328125" style="43" customWidth="1"/>
    <col min="12312" max="12312" width="9.6328125" style="43" customWidth="1"/>
    <col min="12313" max="12313" width="8.26953125" style="43" customWidth="1"/>
    <col min="12314" max="12314" width="4.90625" style="43" customWidth="1"/>
    <col min="12315" max="12315" width="9.453125" style="43" customWidth="1"/>
    <col min="12316" max="12316" width="6.6328125" style="43" customWidth="1"/>
    <col min="12317" max="12317" width="9.08984375" style="43" customWidth="1"/>
    <col min="12318" max="12319" width="11.08984375" style="43" customWidth="1"/>
    <col min="12320" max="12320" width="12" style="43" customWidth="1"/>
    <col min="12321" max="12321" width="8.7265625" style="43" customWidth="1"/>
    <col min="12322" max="12322" width="10.6328125" style="43" customWidth="1"/>
    <col min="12323" max="12548" width="9" style="43"/>
    <col min="12549" max="12549" width="4.453125" style="43" customWidth="1"/>
    <col min="12550" max="12550" width="10.90625" style="43" customWidth="1"/>
    <col min="12551" max="12551" width="11.453125" style="43" customWidth="1"/>
    <col min="12552" max="12552" width="8.90625" style="43" customWidth="1"/>
    <col min="12553" max="12553" width="4.26953125" style="43" customWidth="1"/>
    <col min="12554" max="12554" width="8.6328125" style="43" customWidth="1"/>
    <col min="12555" max="12558" width="3.7265625" style="43" customWidth="1"/>
    <col min="12559" max="12559" width="5.6328125" style="43" customWidth="1"/>
    <col min="12560" max="12563" width="11.6328125" style="43" customWidth="1"/>
    <col min="12564" max="12564" width="17.26953125" style="43" customWidth="1"/>
    <col min="12565" max="12565" width="5.6328125" style="43" customWidth="1"/>
    <col min="12566" max="12566" width="9.26953125" style="43" customWidth="1"/>
    <col min="12567" max="12567" width="6.6328125" style="43" customWidth="1"/>
    <col min="12568" max="12568" width="9.6328125" style="43" customWidth="1"/>
    <col min="12569" max="12569" width="8.26953125" style="43" customWidth="1"/>
    <col min="12570" max="12570" width="4.90625" style="43" customWidth="1"/>
    <col min="12571" max="12571" width="9.453125" style="43" customWidth="1"/>
    <col min="12572" max="12572" width="6.6328125" style="43" customWidth="1"/>
    <col min="12573" max="12573" width="9.08984375" style="43" customWidth="1"/>
    <col min="12574" max="12575" width="11.08984375" style="43" customWidth="1"/>
    <col min="12576" max="12576" width="12" style="43" customWidth="1"/>
    <col min="12577" max="12577" width="8.7265625" style="43" customWidth="1"/>
    <col min="12578" max="12578" width="10.6328125" style="43" customWidth="1"/>
    <col min="12579" max="12804" width="9" style="43"/>
    <col min="12805" max="12805" width="4.453125" style="43" customWidth="1"/>
    <col min="12806" max="12806" width="10.90625" style="43" customWidth="1"/>
    <col min="12807" max="12807" width="11.453125" style="43" customWidth="1"/>
    <col min="12808" max="12808" width="8.90625" style="43" customWidth="1"/>
    <col min="12809" max="12809" width="4.26953125" style="43" customWidth="1"/>
    <col min="12810" max="12810" width="8.6328125" style="43" customWidth="1"/>
    <col min="12811" max="12814" width="3.7265625" style="43" customWidth="1"/>
    <col min="12815" max="12815" width="5.6328125" style="43" customWidth="1"/>
    <col min="12816" max="12819" width="11.6328125" style="43" customWidth="1"/>
    <col min="12820" max="12820" width="17.26953125" style="43" customWidth="1"/>
    <col min="12821" max="12821" width="5.6328125" style="43" customWidth="1"/>
    <col min="12822" max="12822" width="9.26953125" style="43" customWidth="1"/>
    <col min="12823" max="12823" width="6.6328125" style="43" customWidth="1"/>
    <col min="12824" max="12824" width="9.6328125" style="43" customWidth="1"/>
    <col min="12825" max="12825" width="8.26953125" style="43" customWidth="1"/>
    <col min="12826" max="12826" width="4.90625" style="43" customWidth="1"/>
    <col min="12827" max="12827" width="9.453125" style="43" customWidth="1"/>
    <col min="12828" max="12828" width="6.6328125" style="43" customWidth="1"/>
    <col min="12829" max="12829" width="9.08984375" style="43" customWidth="1"/>
    <col min="12830" max="12831" width="11.08984375" style="43" customWidth="1"/>
    <col min="12832" max="12832" width="12" style="43" customWidth="1"/>
    <col min="12833" max="12833" width="8.7265625" style="43" customWidth="1"/>
    <col min="12834" max="12834" width="10.6328125" style="43" customWidth="1"/>
    <col min="12835" max="13060" width="9" style="43"/>
    <col min="13061" max="13061" width="4.453125" style="43" customWidth="1"/>
    <col min="13062" max="13062" width="10.90625" style="43" customWidth="1"/>
    <col min="13063" max="13063" width="11.453125" style="43" customWidth="1"/>
    <col min="13064" max="13064" width="8.90625" style="43" customWidth="1"/>
    <col min="13065" max="13065" width="4.26953125" style="43" customWidth="1"/>
    <col min="13066" max="13066" width="8.6328125" style="43" customWidth="1"/>
    <col min="13067" max="13070" width="3.7265625" style="43" customWidth="1"/>
    <col min="13071" max="13071" width="5.6328125" style="43" customWidth="1"/>
    <col min="13072" max="13075" width="11.6328125" style="43" customWidth="1"/>
    <col min="13076" max="13076" width="17.26953125" style="43" customWidth="1"/>
    <col min="13077" max="13077" width="5.6328125" style="43" customWidth="1"/>
    <col min="13078" max="13078" width="9.26953125" style="43" customWidth="1"/>
    <col min="13079" max="13079" width="6.6328125" style="43" customWidth="1"/>
    <col min="13080" max="13080" width="9.6328125" style="43" customWidth="1"/>
    <col min="13081" max="13081" width="8.26953125" style="43" customWidth="1"/>
    <col min="13082" max="13082" width="4.90625" style="43" customWidth="1"/>
    <col min="13083" max="13083" width="9.453125" style="43" customWidth="1"/>
    <col min="13084" max="13084" width="6.6328125" style="43" customWidth="1"/>
    <col min="13085" max="13085" width="9.08984375" style="43" customWidth="1"/>
    <col min="13086" max="13087" width="11.08984375" style="43" customWidth="1"/>
    <col min="13088" max="13088" width="12" style="43" customWidth="1"/>
    <col min="13089" max="13089" width="8.7265625" style="43" customWidth="1"/>
    <col min="13090" max="13090" width="10.6328125" style="43" customWidth="1"/>
    <col min="13091" max="13316" width="9" style="43"/>
    <col min="13317" max="13317" width="4.453125" style="43" customWidth="1"/>
    <col min="13318" max="13318" width="10.90625" style="43" customWidth="1"/>
    <col min="13319" max="13319" width="11.453125" style="43" customWidth="1"/>
    <col min="13320" max="13320" width="8.90625" style="43" customWidth="1"/>
    <col min="13321" max="13321" width="4.26953125" style="43" customWidth="1"/>
    <col min="13322" max="13322" width="8.6328125" style="43" customWidth="1"/>
    <col min="13323" max="13326" width="3.7265625" style="43" customWidth="1"/>
    <col min="13327" max="13327" width="5.6328125" style="43" customWidth="1"/>
    <col min="13328" max="13331" width="11.6328125" style="43" customWidth="1"/>
    <col min="13332" max="13332" width="17.26953125" style="43" customWidth="1"/>
    <col min="13333" max="13333" width="5.6328125" style="43" customWidth="1"/>
    <col min="13334" max="13334" width="9.26953125" style="43" customWidth="1"/>
    <col min="13335" max="13335" width="6.6328125" style="43" customWidth="1"/>
    <col min="13336" max="13336" width="9.6328125" style="43" customWidth="1"/>
    <col min="13337" max="13337" width="8.26953125" style="43" customWidth="1"/>
    <col min="13338" max="13338" width="4.90625" style="43" customWidth="1"/>
    <col min="13339" max="13339" width="9.453125" style="43" customWidth="1"/>
    <col min="13340" max="13340" width="6.6328125" style="43" customWidth="1"/>
    <col min="13341" max="13341" width="9.08984375" style="43" customWidth="1"/>
    <col min="13342" max="13343" width="11.08984375" style="43" customWidth="1"/>
    <col min="13344" max="13344" width="12" style="43" customWidth="1"/>
    <col min="13345" max="13345" width="8.7265625" style="43" customWidth="1"/>
    <col min="13346" max="13346" width="10.6328125" style="43" customWidth="1"/>
    <col min="13347" max="13572" width="9" style="43"/>
    <col min="13573" max="13573" width="4.453125" style="43" customWidth="1"/>
    <col min="13574" max="13574" width="10.90625" style="43" customWidth="1"/>
    <col min="13575" max="13575" width="11.453125" style="43" customWidth="1"/>
    <col min="13576" max="13576" width="8.90625" style="43" customWidth="1"/>
    <col min="13577" max="13577" width="4.26953125" style="43" customWidth="1"/>
    <col min="13578" max="13578" width="8.6328125" style="43" customWidth="1"/>
    <col min="13579" max="13582" width="3.7265625" style="43" customWidth="1"/>
    <col min="13583" max="13583" width="5.6328125" style="43" customWidth="1"/>
    <col min="13584" max="13587" width="11.6328125" style="43" customWidth="1"/>
    <col min="13588" max="13588" width="17.26953125" style="43" customWidth="1"/>
    <col min="13589" max="13589" width="5.6328125" style="43" customWidth="1"/>
    <col min="13590" max="13590" width="9.26953125" style="43" customWidth="1"/>
    <col min="13591" max="13591" width="6.6328125" style="43" customWidth="1"/>
    <col min="13592" max="13592" width="9.6328125" style="43" customWidth="1"/>
    <col min="13593" max="13593" width="8.26953125" style="43" customWidth="1"/>
    <col min="13594" max="13594" width="4.90625" style="43" customWidth="1"/>
    <col min="13595" max="13595" width="9.453125" style="43" customWidth="1"/>
    <col min="13596" max="13596" width="6.6328125" style="43" customWidth="1"/>
    <col min="13597" max="13597" width="9.08984375" style="43" customWidth="1"/>
    <col min="13598" max="13599" width="11.08984375" style="43" customWidth="1"/>
    <col min="13600" max="13600" width="12" style="43" customWidth="1"/>
    <col min="13601" max="13601" width="8.7265625" style="43" customWidth="1"/>
    <col min="13602" max="13602" width="10.6328125" style="43" customWidth="1"/>
    <col min="13603" max="13828" width="9" style="43"/>
    <col min="13829" max="13829" width="4.453125" style="43" customWidth="1"/>
    <col min="13830" max="13830" width="10.90625" style="43" customWidth="1"/>
    <col min="13831" max="13831" width="11.453125" style="43" customWidth="1"/>
    <col min="13832" max="13832" width="8.90625" style="43" customWidth="1"/>
    <col min="13833" max="13833" width="4.26953125" style="43" customWidth="1"/>
    <col min="13834" max="13834" width="8.6328125" style="43" customWidth="1"/>
    <col min="13835" max="13838" width="3.7265625" style="43" customWidth="1"/>
    <col min="13839" max="13839" width="5.6328125" style="43" customWidth="1"/>
    <col min="13840" max="13843" width="11.6328125" style="43" customWidth="1"/>
    <col min="13844" max="13844" width="17.26953125" style="43" customWidth="1"/>
    <col min="13845" max="13845" width="5.6328125" style="43" customWidth="1"/>
    <col min="13846" max="13846" width="9.26953125" style="43" customWidth="1"/>
    <col min="13847" max="13847" width="6.6328125" style="43" customWidth="1"/>
    <col min="13848" max="13848" width="9.6328125" style="43" customWidth="1"/>
    <col min="13849" max="13849" width="8.26953125" style="43" customWidth="1"/>
    <col min="13850" max="13850" width="4.90625" style="43" customWidth="1"/>
    <col min="13851" max="13851" width="9.453125" style="43" customWidth="1"/>
    <col min="13852" max="13852" width="6.6328125" style="43" customWidth="1"/>
    <col min="13853" max="13853" width="9.08984375" style="43" customWidth="1"/>
    <col min="13854" max="13855" width="11.08984375" style="43" customWidth="1"/>
    <col min="13856" max="13856" width="12" style="43" customWidth="1"/>
    <col min="13857" max="13857" width="8.7265625" style="43" customWidth="1"/>
    <col min="13858" max="13858" width="10.6328125" style="43" customWidth="1"/>
    <col min="13859" max="14084" width="9" style="43"/>
    <col min="14085" max="14085" width="4.453125" style="43" customWidth="1"/>
    <col min="14086" max="14086" width="10.90625" style="43" customWidth="1"/>
    <col min="14087" max="14087" width="11.453125" style="43" customWidth="1"/>
    <col min="14088" max="14088" width="8.90625" style="43" customWidth="1"/>
    <col min="14089" max="14089" width="4.26953125" style="43" customWidth="1"/>
    <col min="14090" max="14090" width="8.6328125" style="43" customWidth="1"/>
    <col min="14091" max="14094" width="3.7265625" style="43" customWidth="1"/>
    <col min="14095" max="14095" width="5.6328125" style="43" customWidth="1"/>
    <col min="14096" max="14099" width="11.6328125" style="43" customWidth="1"/>
    <col min="14100" max="14100" width="17.26953125" style="43" customWidth="1"/>
    <col min="14101" max="14101" width="5.6328125" style="43" customWidth="1"/>
    <col min="14102" max="14102" width="9.26953125" style="43" customWidth="1"/>
    <col min="14103" max="14103" width="6.6328125" style="43" customWidth="1"/>
    <col min="14104" max="14104" width="9.6328125" style="43" customWidth="1"/>
    <col min="14105" max="14105" width="8.26953125" style="43" customWidth="1"/>
    <col min="14106" max="14106" width="4.90625" style="43" customWidth="1"/>
    <col min="14107" max="14107" width="9.453125" style="43" customWidth="1"/>
    <col min="14108" max="14108" width="6.6328125" style="43" customWidth="1"/>
    <col min="14109" max="14109" width="9.08984375" style="43" customWidth="1"/>
    <col min="14110" max="14111" width="11.08984375" style="43" customWidth="1"/>
    <col min="14112" max="14112" width="12" style="43" customWidth="1"/>
    <col min="14113" max="14113" width="8.7265625" style="43" customWidth="1"/>
    <col min="14114" max="14114" width="10.6328125" style="43" customWidth="1"/>
    <col min="14115" max="14340" width="9" style="43"/>
    <col min="14341" max="14341" width="4.453125" style="43" customWidth="1"/>
    <col min="14342" max="14342" width="10.90625" style="43" customWidth="1"/>
    <col min="14343" max="14343" width="11.453125" style="43" customWidth="1"/>
    <col min="14344" max="14344" width="8.90625" style="43" customWidth="1"/>
    <col min="14345" max="14345" width="4.26953125" style="43" customWidth="1"/>
    <col min="14346" max="14346" width="8.6328125" style="43" customWidth="1"/>
    <col min="14347" max="14350" width="3.7265625" style="43" customWidth="1"/>
    <col min="14351" max="14351" width="5.6328125" style="43" customWidth="1"/>
    <col min="14352" max="14355" width="11.6328125" style="43" customWidth="1"/>
    <col min="14356" max="14356" width="17.26953125" style="43" customWidth="1"/>
    <col min="14357" max="14357" width="5.6328125" style="43" customWidth="1"/>
    <col min="14358" max="14358" width="9.26953125" style="43" customWidth="1"/>
    <col min="14359" max="14359" width="6.6328125" style="43" customWidth="1"/>
    <col min="14360" max="14360" width="9.6328125" style="43" customWidth="1"/>
    <col min="14361" max="14361" width="8.26953125" style="43" customWidth="1"/>
    <col min="14362" max="14362" width="4.90625" style="43" customWidth="1"/>
    <col min="14363" max="14363" width="9.453125" style="43" customWidth="1"/>
    <col min="14364" max="14364" width="6.6328125" style="43" customWidth="1"/>
    <col min="14365" max="14365" width="9.08984375" style="43" customWidth="1"/>
    <col min="14366" max="14367" width="11.08984375" style="43" customWidth="1"/>
    <col min="14368" max="14368" width="12" style="43" customWidth="1"/>
    <col min="14369" max="14369" width="8.7265625" style="43" customWidth="1"/>
    <col min="14370" max="14370" width="10.6328125" style="43" customWidth="1"/>
    <col min="14371" max="14596" width="9" style="43"/>
    <col min="14597" max="14597" width="4.453125" style="43" customWidth="1"/>
    <col min="14598" max="14598" width="10.90625" style="43" customWidth="1"/>
    <col min="14599" max="14599" width="11.453125" style="43" customWidth="1"/>
    <col min="14600" max="14600" width="8.90625" style="43" customWidth="1"/>
    <col min="14601" max="14601" width="4.26953125" style="43" customWidth="1"/>
    <col min="14602" max="14602" width="8.6328125" style="43" customWidth="1"/>
    <col min="14603" max="14606" width="3.7265625" style="43" customWidth="1"/>
    <col min="14607" max="14607" width="5.6328125" style="43" customWidth="1"/>
    <col min="14608" max="14611" width="11.6328125" style="43" customWidth="1"/>
    <col min="14612" max="14612" width="17.26953125" style="43" customWidth="1"/>
    <col min="14613" max="14613" width="5.6328125" style="43" customWidth="1"/>
    <col min="14614" max="14614" width="9.26953125" style="43" customWidth="1"/>
    <col min="14615" max="14615" width="6.6328125" style="43" customWidth="1"/>
    <col min="14616" max="14616" width="9.6328125" style="43" customWidth="1"/>
    <col min="14617" max="14617" width="8.26953125" style="43" customWidth="1"/>
    <col min="14618" max="14618" width="4.90625" style="43" customWidth="1"/>
    <col min="14619" max="14619" width="9.453125" style="43" customWidth="1"/>
    <col min="14620" max="14620" width="6.6328125" style="43" customWidth="1"/>
    <col min="14621" max="14621" width="9.08984375" style="43" customWidth="1"/>
    <col min="14622" max="14623" width="11.08984375" style="43" customWidth="1"/>
    <col min="14624" max="14624" width="12" style="43" customWidth="1"/>
    <col min="14625" max="14625" width="8.7265625" style="43" customWidth="1"/>
    <col min="14626" max="14626" width="10.6328125" style="43" customWidth="1"/>
    <col min="14627" max="14852" width="9" style="43"/>
    <col min="14853" max="14853" width="4.453125" style="43" customWidth="1"/>
    <col min="14854" max="14854" width="10.90625" style="43" customWidth="1"/>
    <col min="14855" max="14855" width="11.453125" style="43" customWidth="1"/>
    <col min="14856" max="14856" width="8.90625" style="43" customWidth="1"/>
    <col min="14857" max="14857" width="4.26953125" style="43" customWidth="1"/>
    <col min="14858" max="14858" width="8.6328125" style="43" customWidth="1"/>
    <col min="14859" max="14862" width="3.7265625" style="43" customWidth="1"/>
    <col min="14863" max="14863" width="5.6328125" style="43" customWidth="1"/>
    <col min="14864" max="14867" width="11.6328125" style="43" customWidth="1"/>
    <col min="14868" max="14868" width="17.26953125" style="43" customWidth="1"/>
    <col min="14869" max="14869" width="5.6328125" style="43" customWidth="1"/>
    <col min="14870" max="14870" width="9.26953125" style="43" customWidth="1"/>
    <col min="14871" max="14871" width="6.6328125" style="43" customWidth="1"/>
    <col min="14872" max="14872" width="9.6328125" style="43" customWidth="1"/>
    <col min="14873" max="14873" width="8.26953125" style="43" customWidth="1"/>
    <col min="14874" max="14874" width="4.90625" style="43" customWidth="1"/>
    <col min="14875" max="14875" width="9.453125" style="43" customWidth="1"/>
    <col min="14876" max="14876" width="6.6328125" style="43" customWidth="1"/>
    <col min="14877" max="14877" width="9.08984375" style="43" customWidth="1"/>
    <col min="14878" max="14879" width="11.08984375" style="43" customWidth="1"/>
    <col min="14880" max="14880" width="12" style="43" customWidth="1"/>
    <col min="14881" max="14881" width="8.7265625" style="43" customWidth="1"/>
    <col min="14882" max="14882" width="10.6328125" style="43" customWidth="1"/>
    <col min="14883" max="15108" width="9" style="43"/>
    <col min="15109" max="15109" width="4.453125" style="43" customWidth="1"/>
    <col min="15110" max="15110" width="10.90625" style="43" customWidth="1"/>
    <col min="15111" max="15111" width="11.453125" style="43" customWidth="1"/>
    <col min="15112" max="15112" width="8.90625" style="43" customWidth="1"/>
    <col min="15113" max="15113" width="4.26953125" style="43" customWidth="1"/>
    <col min="15114" max="15114" width="8.6328125" style="43" customWidth="1"/>
    <col min="15115" max="15118" width="3.7265625" style="43" customWidth="1"/>
    <col min="15119" max="15119" width="5.6328125" style="43" customWidth="1"/>
    <col min="15120" max="15123" width="11.6328125" style="43" customWidth="1"/>
    <col min="15124" max="15124" width="17.26953125" style="43" customWidth="1"/>
    <col min="15125" max="15125" width="5.6328125" style="43" customWidth="1"/>
    <col min="15126" max="15126" width="9.26953125" style="43" customWidth="1"/>
    <col min="15127" max="15127" width="6.6328125" style="43" customWidth="1"/>
    <col min="15128" max="15128" width="9.6328125" style="43" customWidth="1"/>
    <col min="15129" max="15129" width="8.26953125" style="43" customWidth="1"/>
    <col min="15130" max="15130" width="4.90625" style="43" customWidth="1"/>
    <col min="15131" max="15131" width="9.453125" style="43" customWidth="1"/>
    <col min="15132" max="15132" width="6.6328125" style="43" customWidth="1"/>
    <col min="15133" max="15133" width="9.08984375" style="43" customWidth="1"/>
    <col min="15134" max="15135" width="11.08984375" style="43" customWidth="1"/>
    <col min="15136" max="15136" width="12" style="43" customWidth="1"/>
    <col min="15137" max="15137" width="8.7265625" style="43" customWidth="1"/>
    <col min="15138" max="15138" width="10.6328125" style="43" customWidth="1"/>
    <col min="15139" max="15364" width="9" style="43"/>
    <col min="15365" max="15365" width="4.453125" style="43" customWidth="1"/>
    <col min="15366" max="15366" width="10.90625" style="43" customWidth="1"/>
    <col min="15367" max="15367" width="11.453125" style="43" customWidth="1"/>
    <col min="15368" max="15368" width="8.90625" style="43" customWidth="1"/>
    <col min="15369" max="15369" width="4.26953125" style="43" customWidth="1"/>
    <col min="15370" max="15370" width="8.6328125" style="43" customWidth="1"/>
    <col min="15371" max="15374" width="3.7265625" style="43" customWidth="1"/>
    <col min="15375" max="15375" width="5.6328125" style="43" customWidth="1"/>
    <col min="15376" max="15379" width="11.6328125" style="43" customWidth="1"/>
    <col min="15380" max="15380" width="17.26953125" style="43" customWidth="1"/>
    <col min="15381" max="15381" width="5.6328125" style="43" customWidth="1"/>
    <col min="15382" max="15382" width="9.26953125" style="43" customWidth="1"/>
    <col min="15383" max="15383" width="6.6328125" style="43" customWidth="1"/>
    <col min="15384" max="15384" width="9.6328125" style="43" customWidth="1"/>
    <col min="15385" max="15385" width="8.26953125" style="43" customWidth="1"/>
    <col min="15386" max="15386" width="4.90625" style="43" customWidth="1"/>
    <col min="15387" max="15387" width="9.453125" style="43" customWidth="1"/>
    <col min="15388" max="15388" width="6.6328125" style="43" customWidth="1"/>
    <col min="15389" max="15389" width="9.08984375" style="43" customWidth="1"/>
    <col min="15390" max="15391" width="11.08984375" style="43" customWidth="1"/>
    <col min="15392" max="15392" width="12" style="43" customWidth="1"/>
    <col min="15393" max="15393" width="8.7265625" style="43" customWidth="1"/>
    <col min="15394" max="15394" width="10.6328125" style="43" customWidth="1"/>
    <col min="15395" max="15620" width="9" style="43"/>
    <col min="15621" max="15621" width="4.453125" style="43" customWidth="1"/>
    <col min="15622" max="15622" width="10.90625" style="43" customWidth="1"/>
    <col min="15623" max="15623" width="11.453125" style="43" customWidth="1"/>
    <col min="15624" max="15624" width="8.90625" style="43" customWidth="1"/>
    <col min="15625" max="15625" width="4.26953125" style="43" customWidth="1"/>
    <col min="15626" max="15626" width="8.6328125" style="43" customWidth="1"/>
    <col min="15627" max="15630" width="3.7265625" style="43" customWidth="1"/>
    <col min="15631" max="15631" width="5.6328125" style="43" customWidth="1"/>
    <col min="15632" max="15635" width="11.6328125" style="43" customWidth="1"/>
    <col min="15636" max="15636" width="17.26953125" style="43" customWidth="1"/>
    <col min="15637" max="15637" width="5.6328125" style="43" customWidth="1"/>
    <col min="15638" max="15638" width="9.26953125" style="43" customWidth="1"/>
    <col min="15639" max="15639" width="6.6328125" style="43" customWidth="1"/>
    <col min="15640" max="15640" width="9.6328125" style="43" customWidth="1"/>
    <col min="15641" max="15641" width="8.26953125" style="43" customWidth="1"/>
    <col min="15642" max="15642" width="4.90625" style="43" customWidth="1"/>
    <col min="15643" max="15643" width="9.453125" style="43" customWidth="1"/>
    <col min="15644" max="15644" width="6.6328125" style="43" customWidth="1"/>
    <col min="15645" max="15645" width="9.08984375" style="43" customWidth="1"/>
    <col min="15646" max="15647" width="11.08984375" style="43" customWidth="1"/>
    <col min="15648" max="15648" width="12" style="43" customWidth="1"/>
    <col min="15649" max="15649" width="8.7265625" style="43" customWidth="1"/>
    <col min="15650" max="15650" width="10.6328125" style="43" customWidth="1"/>
    <col min="15651" max="15876" width="9" style="43"/>
    <col min="15877" max="15877" width="4.453125" style="43" customWidth="1"/>
    <col min="15878" max="15878" width="10.90625" style="43" customWidth="1"/>
    <col min="15879" max="15879" width="11.453125" style="43" customWidth="1"/>
    <col min="15880" max="15880" width="8.90625" style="43" customWidth="1"/>
    <col min="15881" max="15881" width="4.26953125" style="43" customWidth="1"/>
    <col min="15882" max="15882" width="8.6328125" style="43" customWidth="1"/>
    <col min="15883" max="15886" width="3.7265625" style="43" customWidth="1"/>
    <col min="15887" max="15887" width="5.6328125" style="43" customWidth="1"/>
    <col min="15888" max="15891" width="11.6328125" style="43" customWidth="1"/>
    <col min="15892" max="15892" width="17.26953125" style="43" customWidth="1"/>
    <col min="15893" max="15893" width="5.6328125" style="43" customWidth="1"/>
    <col min="15894" max="15894" width="9.26953125" style="43" customWidth="1"/>
    <col min="15895" max="15895" width="6.6328125" style="43" customWidth="1"/>
    <col min="15896" max="15896" width="9.6328125" style="43" customWidth="1"/>
    <col min="15897" max="15897" width="8.26953125" style="43" customWidth="1"/>
    <col min="15898" max="15898" width="4.90625" style="43" customWidth="1"/>
    <col min="15899" max="15899" width="9.453125" style="43" customWidth="1"/>
    <col min="15900" max="15900" width="6.6328125" style="43" customWidth="1"/>
    <col min="15901" max="15901" width="9.08984375" style="43" customWidth="1"/>
    <col min="15902" max="15903" width="11.08984375" style="43" customWidth="1"/>
    <col min="15904" max="15904" width="12" style="43" customWidth="1"/>
    <col min="15905" max="15905" width="8.7265625" style="43" customWidth="1"/>
    <col min="15906" max="15906" width="10.6328125" style="43" customWidth="1"/>
    <col min="15907" max="16132" width="9" style="43"/>
    <col min="16133" max="16133" width="4.453125" style="43" customWidth="1"/>
    <col min="16134" max="16134" width="10.90625" style="43" customWidth="1"/>
    <col min="16135" max="16135" width="11.453125" style="43" customWidth="1"/>
    <col min="16136" max="16136" width="8.90625" style="43" customWidth="1"/>
    <col min="16137" max="16137" width="4.26953125" style="43" customWidth="1"/>
    <col min="16138" max="16138" width="8.6328125" style="43" customWidth="1"/>
    <col min="16139" max="16142" width="3.7265625" style="43" customWidth="1"/>
    <col min="16143" max="16143" width="5.6328125" style="43" customWidth="1"/>
    <col min="16144" max="16147" width="11.6328125" style="43" customWidth="1"/>
    <col min="16148" max="16148" width="17.26953125" style="43" customWidth="1"/>
    <col min="16149" max="16149" width="5.6328125" style="43" customWidth="1"/>
    <col min="16150" max="16150" width="9.26953125" style="43" customWidth="1"/>
    <col min="16151" max="16151" width="6.6328125" style="43" customWidth="1"/>
    <col min="16152" max="16152" width="9.6328125" style="43" customWidth="1"/>
    <col min="16153" max="16153" width="8.26953125" style="43" customWidth="1"/>
    <col min="16154" max="16154" width="4.90625" style="43" customWidth="1"/>
    <col min="16155" max="16155" width="9.453125" style="43" customWidth="1"/>
    <col min="16156" max="16156" width="6.6328125" style="43" customWidth="1"/>
    <col min="16157" max="16157" width="9.08984375" style="43" customWidth="1"/>
    <col min="16158" max="16159" width="11.08984375" style="43" customWidth="1"/>
    <col min="16160" max="16160" width="12" style="43" customWidth="1"/>
    <col min="16161" max="16161" width="8.7265625" style="43" customWidth="1"/>
    <col min="16162" max="16162" width="10.6328125" style="43" customWidth="1"/>
    <col min="16163" max="16384" width="9" style="43"/>
  </cols>
  <sheetData>
    <row r="1" spans="1:33" s="207" customFormat="1" ht="20.5" customHeight="1">
      <c r="A1" s="248" t="s">
        <v>164</v>
      </c>
      <c r="T1" s="209"/>
    </row>
    <row r="2" spans="1:33" s="212" customFormat="1" ht="24" customHeight="1">
      <c r="A2" s="293" t="s">
        <v>165</v>
      </c>
      <c r="C2" s="292" t="s">
        <v>233</v>
      </c>
      <c r="D2" s="211"/>
      <c r="E2" s="211"/>
      <c r="G2" s="210"/>
      <c r="H2" s="210"/>
      <c r="I2" s="210"/>
      <c r="J2" s="210"/>
      <c r="L2" s="213"/>
      <c r="M2" s="214"/>
      <c r="N2" s="213"/>
      <c r="O2" s="213"/>
      <c r="P2" s="213"/>
      <c r="Q2" s="213"/>
      <c r="R2" s="213"/>
      <c r="S2" s="213"/>
      <c r="T2" s="213"/>
      <c r="U2" s="213"/>
      <c r="V2" s="213"/>
      <c r="W2" s="213"/>
      <c r="X2" s="215"/>
    </row>
    <row r="3" spans="1:33" s="212" customFormat="1" ht="24" customHeight="1">
      <c r="A3" s="278" t="s">
        <v>194</v>
      </c>
      <c r="C3" s="241"/>
      <c r="D3" s="211"/>
      <c r="E3" s="211"/>
      <c r="L3" s="213"/>
      <c r="M3" s="213"/>
      <c r="N3" s="213"/>
      <c r="O3" s="214"/>
      <c r="P3" s="214"/>
      <c r="Q3" s="214"/>
      <c r="R3" s="214"/>
      <c r="S3" s="213"/>
      <c r="T3" s="213"/>
      <c r="U3" s="213"/>
      <c r="V3" s="213"/>
      <c r="W3" s="213"/>
      <c r="X3" s="213"/>
      <c r="Y3" s="213"/>
      <c r="Z3" s="213"/>
      <c r="AA3" s="213"/>
      <c r="AB3" s="213"/>
      <c r="AC3" s="213"/>
      <c r="AD3" s="213"/>
      <c r="AE3" s="213"/>
      <c r="AF3" s="213" t="s">
        <v>195</v>
      </c>
    </row>
    <row r="4" spans="1:33" s="222" customFormat="1" ht="19.5" customHeight="1">
      <c r="A4" s="374" t="s">
        <v>168</v>
      </c>
      <c r="B4" s="374" t="s">
        <v>196</v>
      </c>
      <c r="C4" s="374" t="s">
        <v>170</v>
      </c>
      <c r="D4" s="377" t="s">
        <v>197</v>
      </c>
      <c r="E4" s="405"/>
      <c r="F4" s="406"/>
      <c r="G4" s="377" t="s">
        <v>198</v>
      </c>
      <c r="H4" s="378"/>
      <c r="I4" s="378"/>
      <c r="J4" s="379"/>
      <c r="K4" s="374" t="s">
        <v>199</v>
      </c>
      <c r="L4" s="400" t="s">
        <v>200</v>
      </c>
      <c r="M4" s="401"/>
      <c r="N4" s="401"/>
      <c r="O4" s="401"/>
      <c r="P4" s="401"/>
      <c r="Q4" s="401"/>
      <c r="R4" s="401"/>
      <c r="S4" s="401"/>
      <c r="T4" s="401"/>
      <c r="U4" s="401"/>
      <c r="V4" s="401"/>
      <c r="W4" s="401"/>
      <c r="X4" s="401"/>
      <c r="Y4" s="401"/>
      <c r="Z4" s="401"/>
      <c r="AA4" s="401"/>
      <c r="AB4" s="401"/>
      <c r="AC4" s="401"/>
      <c r="AD4" s="401"/>
      <c r="AE4" s="402"/>
      <c r="AF4" s="403" t="s">
        <v>201</v>
      </c>
      <c r="AG4" s="386" t="s">
        <v>202</v>
      </c>
    </row>
    <row r="5" spans="1:33" s="222" customFormat="1" ht="19.5" customHeight="1">
      <c r="A5" s="375"/>
      <c r="B5" s="375"/>
      <c r="C5" s="375"/>
      <c r="D5" s="407"/>
      <c r="E5" s="408"/>
      <c r="F5" s="409"/>
      <c r="G5" s="380"/>
      <c r="H5" s="381"/>
      <c r="I5" s="381"/>
      <c r="J5" s="382"/>
      <c r="K5" s="375"/>
      <c r="L5" s="267" t="s">
        <v>203</v>
      </c>
      <c r="M5" s="267"/>
      <c r="N5" s="267" t="s">
        <v>221</v>
      </c>
      <c r="O5" s="266"/>
      <c r="P5" s="266" t="s">
        <v>222</v>
      </c>
      <c r="Q5" s="266"/>
      <c r="R5" s="404" t="s">
        <v>204</v>
      </c>
      <c r="S5" s="267" t="s">
        <v>225</v>
      </c>
      <c r="T5" s="267"/>
      <c r="U5" s="400" t="s">
        <v>205</v>
      </c>
      <c r="V5" s="401"/>
      <c r="W5" s="401"/>
      <c r="X5" s="401"/>
      <c r="Y5" s="402"/>
      <c r="Z5" s="400" t="s">
        <v>206</v>
      </c>
      <c r="AA5" s="401"/>
      <c r="AB5" s="401"/>
      <c r="AC5" s="401"/>
      <c r="AD5" s="402"/>
      <c r="AE5" s="404" t="s">
        <v>207</v>
      </c>
      <c r="AF5" s="403"/>
      <c r="AG5" s="386"/>
    </row>
    <row r="6" spans="1:33" s="222" customFormat="1" ht="21.75" customHeight="1">
      <c r="A6" s="376"/>
      <c r="B6" s="376"/>
      <c r="C6" s="376"/>
      <c r="D6" s="410"/>
      <c r="E6" s="411"/>
      <c r="F6" s="412"/>
      <c r="G6" s="383"/>
      <c r="H6" s="384"/>
      <c r="I6" s="384"/>
      <c r="J6" s="385"/>
      <c r="K6" s="376"/>
      <c r="L6" s="220" t="s">
        <v>223</v>
      </c>
      <c r="M6" s="220" t="s">
        <v>224</v>
      </c>
      <c r="N6" s="220" t="s">
        <v>223</v>
      </c>
      <c r="O6" s="220" t="s">
        <v>224</v>
      </c>
      <c r="P6" s="220" t="s">
        <v>223</v>
      </c>
      <c r="Q6" s="220" t="s">
        <v>224</v>
      </c>
      <c r="R6" s="389"/>
      <c r="S6" s="220" t="s">
        <v>223</v>
      </c>
      <c r="T6" s="220" t="s">
        <v>224</v>
      </c>
      <c r="U6" s="254" t="s">
        <v>208</v>
      </c>
      <c r="V6" s="221" t="s">
        <v>182</v>
      </c>
      <c r="W6" s="221" t="s">
        <v>97</v>
      </c>
      <c r="X6" s="221" t="s">
        <v>28</v>
      </c>
      <c r="Y6" s="221" t="s">
        <v>209</v>
      </c>
      <c r="Z6" s="254" t="s">
        <v>208</v>
      </c>
      <c r="AA6" s="221" t="s">
        <v>182</v>
      </c>
      <c r="AB6" s="221" t="s">
        <v>97</v>
      </c>
      <c r="AC6" s="221" t="s">
        <v>28</v>
      </c>
      <c r="AD6" s="221" t="s">
        <v>210</v>
      </c>
      <c r="AE6" s="389"/>
      <c r="AF6" s="403"/>
      <c r="AG6" s="386"/>
    </row>
    <row r="7" spans="1:33" s="218" customFormat="1" ht="26.25" customHeight="1">
      <c r="A7" s="424">
        <v>1</v>
      </c>
      <c r="B7" s="425" t="s">
        <v>259</v>
      </c>
      <c r="C7" s="425" t="s">
        <v>274</v>
      </c>
      <c r="D7" s="427" t="s">
        <v>275</v>
      </c>
      <c r="E7" s="429" t="s">
        <v>183</v>
      </c>
      <c r="F7" s="431" t="s">
        <v>276</v>
      </c>
      <c r="G7" s="433">
        <v>2</v>
      </c>
      <c r="H7" s="435" t="s">
        <v>184</v>
      </c>
      <c r="I7" s="435">
        <v>3</v>
      </c>
      <c r="J7" s="417" t="s">
        <v>185</v>
      </c>
      <c r="K7" s="419">
        <v>1</v>
      </c>
      <c r="L7" s="415">
        <v>3410</v>
      </c>
      <c r="M7" s="413"/>
      <c r="N7" s="415"/>
      <c r="O7" s="413"/>
      <c r="P7" s="415">
        <v>600</v>
      </c>
      <c r="Q7" s="413"/>
      <c r="R7" s="422">
        <v>44340</v>
      </c>
      <c r="S7" s="415">
        <v>2950</v>
      </c>
      <c r="T7" s="422"/>
      <c r="U7" s="221" t="s">
        <v>274</v>
      </c>
      <c r="V7" s="231">
        <v>5800</v>
      </c>
      <c r="W7" s="231">
        <v>2</v>
      </c>
      <c r="X7" s="231">
        <f t="shared" ref="X7:X12" si="0">V7*W7</f>
        <v>11600</v>
      </c>
      <c r="Y7" s="413">
        <f>X7+X8</f>
        <v>11600</v>
      </c>
      <c r="Z7" s="221" t="s">
        <v>274</v>
      </c>
      <c r="AA7" s="231">
        <v>11600</v>
      </c>
      <c r="AB7" s="231">
        <v>2</v>
      </c>
      <c r="AC7" s="231">
        <f t="shared" ref="AC7:AC12" si="1">AA7*AB7</f>
        <v>23200</v>
      </c>
      <c r="AD7" s="413">
        <f>AC7+AC8</f>
        <v>23200</v>
      </c>
      <c r="AE7" s="422">
        <f>SUM(L7:T8,Y7,AD7)</f>
        <v>86100</v>
      </c>
      <c r="AF7" s="413">
        <f>AE7*K7</f>
        <v>86100</v>
      </c>
      <c r="AG7" s="415">
        <f>ROUND(L7+N7+P7+S7,0)*K7</f>
        <v>6960</v>
      </c>
    </row>
    <row r="8" spans="1:33" s="218" customFormat="1" ht="26.25" customHeight="1">
      <c r="A8" s="424"/>
      <c r="B8" s="426"/>
      <c r="C8" s="426"/>
      <c r="D8" s="428"/>
      <c r="E8" s="430"/>
      <c r="F8" s="432"/>
      <c r="G8" s="434"/>
      <c r="H8" s="436"/>
      <c r="I8" s="436"/>
      <c r="J8" s="418"/>
      <c r="K8" s="420"/>
      <c r="L8" s="421"/>
      <c r="M8" s="414"/>
      <c r="N8" s="421"/>
      <c r="O8" s="414"/>
      <c r="P8" s="421"/>
      <c r="Q8" s="414"/>
      <c r="R8" s="423"/>
      <c r="S8" s="421"/>
      <c r="T8" s="423"/>
      <c r="U8" s="221"/>
      <c r="V8" s="231"/>
      <c r="W8" s="231"/>
      <c r="X8" s="231">
        <f t="shared" si="0"/>
        <v>0</v>
      </c>
      <c r="Y8" s="414"/>
      <c r="Z8" s="221"/>
      <c r="AA8" s="231"/>
      <c r="AB8" s="231"/>
      <c r="AC8" s="231">
        <f t="shared" si="1"/>
        <v>0</v>
      </c>
      <c r="AD8" s="414"/>
      <c r="AE8" s="423"/>
      <c r="AF8" s="414"/>
      <c r="AG8" s="416"/>
    </row>
    <row r="9" spans="1:33" s="218" customFormat="1" ht="26.25" customHeight="1">
      <c r="A9" s="424">
        <v>2</v>
      </c>
      <c r="B9" s="425"/>
      <c r="C9" s="425"/>
      <c r="D9" s="427"/>
      <c r="E9" s="429" t="s">
        <v>183</v>
      </c>
      <c r="F9" s="431"/>
      <c r="G9" s="433"/>
      <c r="H9" s="435" t="s">
        <v>184</v>
      </c>
      <c r="I9" s="435"/>
      <c r="J9" s="417" t="s">
        <v>185</v>
      </c>
      <c r="K9" s="419">
        <v>0</v>
      </c>
      <c r="L9" s="415"/>
      <c r="M9" s="413"/>
      <c r="N9" s="415"/>
      <c r="O9" s="413"/>
      <c r="P9" s="415"/>
      <c r="Q9" s="413"/>
      <c r="R9" s="422"/>
      <c r="S9" s="415"/>
      <c r="T9" s="422"/>
      <c r="U9" s="221"/>
      <c r="V9" s="231"/>
      <c r="W9" s="231"/>
      <c r="X9" s="231">
        <f t="shared" si="0"/>
        <v>0</v>
      </c>
      <c r="Y9" s="413">
        <f>X9+X10</f>
        <v>0</v>
      </c>
      <c r="Z9" s="221"/>
      <c r="AA9" s="231"/>
      <c r="AB9" s="231"/>
      <c r="AC9" s="231">
        <f t="shared" si="1"/>
        <v>0</v>
      </c>
      <c r="AD9" s="413">
        <f>AC9+AC10</f>
        <v>0</v>
      </c>
      <c r="AE9" s="422">
        <f>SUM(L9:T10,Y9,AD9)</f>
        <v>0</v>
      </c>
      <c r="AF9" s="413">
        <f>AE9*K9</f>
        <v>0</v>
      </c>
      <c r="AG9" s="415">
        <f>ROUND(L9+N9+P9+S9,0)*K9</f>
        <v>0</v>
      </c>
    </row>
    <row r="10" spans="1:33" s="218" customFormat="1" ht="26.25" customHeight="1">
      <c r="A10" s="424"/>
      <c r="B10" s="426"/>
      <c r="C10" s="426"/>
      <c r="D10" s="428"/>
      <c r="E10" s="430"/>
      <c r="F10" s="432"/>
      <c r="G10" s="434"/>
      <c r="H10" s="436"/>
      <c r="I10" s="436"/>
      <c r="J10" s="418"/>
      <c r="K10" s="420"/>
      <c r="L10" s="421"/>
      <c r="M10" s="414"/>
      <c r="N10" s="421"/>
      <c r="O10" s="414"/>
      <c r="P10" s="421"/>
      <c r="Q10" s="414"/>
      <c r="R10" s="423"/>
      <c r="S10" s="421"/>
      <c r="T10" s="423"/>
      <c r="U10" s="221"/>
      <c r="V10" s="231"/>
      <c r="W10" s="231"/>
      <c r="X10" s="231">
        <f t="shared" si="0"/>
        <v>0</v>
      </c>
      <c r="Y10" s="414"/>
      <c r="Z10" s="221"/>
      <c r="AA10" s="231"/>
      <c r="AB10" s="231"/>
      <c r="AC10" s="231">
        <f t="shared" si="1"/>
        <v>0</v>
      </c>
      <c r="AD10" s="414"/>
      <c r="AE10" s="423"/>
      <c r="AF10" s="414"/>
      <c r="AG10" s="416"/>
    </row>
    <row r="11" spans="1:33" s="218" customFormat="1" ht="26.25" customHeight="1">
      <c r="A11" s="437">
        <v>3</v>
      </c>
      <c r="B11" s="425"/>
      <c r="C11" s="425"/>
      <c r="D11" s="427"/>
      <c r="E11" s="429" t="s">
        <v>183</v>
      </c>
      <c r="F11" s="431"/>
      <c r="G11" s="433"/>
      <c r="H11" s="435" t="s">
        <v>184</v>
      </c>
      <c r="I11" s="435"/>
      <c r="J11" s="417" t="s">
        <v>185</v>
      </c>
      <c r="K11" s="419">
        <v>0</v>
      </c>
      <c r="L11" s="415"/>
      <c r="M11" s="413"/>
      <c r="N11" s="415"/>
      <c r="O11" s="413"/>
      <c r="P11" s="415"/>
      <c r="Q11" s="413"/>
      <c r="R11" s="422"/>
      <c r="S11" s="415"/>
      <c r="T11" s="422"/>
      <c r="U11" s="221"/>
      <c r="V11" s="231"/>
      <c r="W11" s="231"/>
      <c r="X11" s="231">
        <f t="shared" si="0"/>
        <v>0</v>
      </c>
      <c r="Y11" s="413">
        <f>X11+X12</f>
        <v>0</v>
      </c>
      <c r="Z11" s="221"/>
      <c r="AA11" s="231"/>
      <c r="AB11" s="231"/>
      <c r="AC11" s="231">
        <f t="shared" si="1"/>
        <v>0</v>
      </c>
      <c r="AD11" s="413">
        <f>AC11+AC12</f>
        <v>0</v>
      </c>
      <c r="AE11" s="422">
        <f>SUM(L11:T12,Y11,AD11)</f>
        <v>0</v>
      </c>
      <c r="AF11" s="413">
        <f>AE11*K11</f>
        <v>0</v>
      </c>
      <c r="AG11" s="415">
        <f>ROUND(L11+N11+P11+S11,0)*K11</f>
        <v>0</v>
      </c>
    </row>
    <row r="12" spans="1:33" s="218" customFormat="1" ht="26.25" customHeight="1">
      <c r="A12" s="438"/>
      <c r="B12" s="426"/>
      <c r="C12" s="426"/>
      <c r="D12" s="428"/>
      <c r="E12" s="430"/>
      <c r="F12" s="432"/>
      <c r="G12" s="434"/>
      <c r="H12" s="436"/>
      <c r="I12" s="436"/>
      <c r="J12" s="418"/>
      <c r="K12" s="420"/>
      <c r="L12" s="421"/>
      <c r="M12" s="414"/>
      <c r="N12" s="421"/>
      <c r="O12" s="414"/>
      <c r="P12" s="421"/>
      <c r="Q12" s="414"/>
      <c r="R12" s="423"/>
      <c r="S12" s="421"/>
      <c r="T12" s="423"/>
      <c r="U12" s="221"/>
      <c r="V12" s="231"/>
      <c r="W12" s="231"/>
      <c r="X12" s="231">
        <f t="shared" si="0"/>
        <v>0</v>
      </c>
      <c r="Y12" s="414"/>
      <c r="Z12" s="221"/>
      <c r="AA12" s="231"/>
      <c r="AB12" s="231"/>
      <c r="AC12" s="231">
        <f t="shared" si="1"/>
        <v>0</v>
      </c>
      <c r="AD12" s="414"/>
      <c r="AE12" s="423"/>
      <c r="AF12" s="414"/>
      <c r="AG12" s="416"/>
    </row>
    <row r="13" spans="1:33" s="218" customFormat="1" ht="26.25" customHeight="1" thickBot="1">
      <c r="A13" s="268"/>
      <c r="B13" s="269"/>
      <c r="C13" s="269"/>
      <c r="D13" s="269"/>
      <c r="E13" s="269"/>
      <c r="F13" s="269"/>
      <c r="G13" s="268"/>
      <c r="H13" s="268"/>
      <c r="I13" s="268"/>
      <c r="J13" s="268"/>
      <c r="K13" s="270"/>
      <c r="L13" s="236"/>
      <c r="M13" s="236"/>
      <c r="N13" s="236"/>
      <c r="O13" s="236"/>
      <c r="P13" s="236"/>
      <c r="Q13" s="236"/>
      <c r="R13" s="271"/>
      <c r="S13" s="236"/>
      <c r="T13" s="271"/>
      <c r="U13" s="262"/>
      <c r="V13" s="236"/>
      <c r="W13" s="236"/>
      <c r="X13" s="236"/>
      <c r="Y13" s="236"/>
      <c r="Z13" s="262"/>
      <c r="AA13" s="236"/>
      <c r="AB13" s="236"/>
      <c r="AC13" s="236"/>
      <c r="AD13" s="256"/>
      <c r="AE13" s="255"/>
      <c r="AF13" s="273" t="s">
        <v>28</v>
      </c>
      <c r="AG13" s="276">
        <f>SUM(AF7:AF12)</f>
        <v>86100</v>
      </c>
    </row>
    <row r="14" spans="1:33" ht="30" customHeight="1" thickBot="1">
      <c r="A14" s="218"/>
      <c r="B14" s="218"/>
      <c r="C14" s="239"/>
      <c r="D14" s="239"/>
      <c r="E14" s="239"/>
      <c r="F14" s="239"/>
      <c r="G14" s="239"/>
      <c r="H14" s="239"/>
      <c r="AD14" s="71"/>
      <c r="AE14" s="43"/>
      <c r="AF14" s="274" t="s">
        <v>202</v>
      </c>
      <c r="AG14" s="272">
        <f>+SUM(AG7:AG12)</f>
        <v>6960</v>
      </c>
    </row>
    <row r="15" spans="1:33" ht="30" customHeight="1" thickBot="1">
      <c r="A15" s="218"/>
      <c r="B15" s="239"/>
      <c r="C15" s="257"/>
      <c r="D15" s="257"/>
      <c r="E15" s="257"/>
      <c r="F15" s="219"/>
      <c r="G15" s="239"/>
      <c r="H15" s="239"/>
      <c r="I15" s="239"/>
      <c r="J15" s="239"/>
      <c r="K15" s="239"/>
      <c r="AD15" s="71"/>
      <c r="AE15" s="43"/>
      <c r="AF15" s="275" t="s">
        <v>211</v>
      </c>
      <c r="AG15" s="277">
        <f>+AG13-+AG14</f>
        <v>79140</v>
      </c>
    </row>
    <row r="16" spans="1:33" ht="29.5" customHeight="1">
      <c r="A16" s="239"/>
      <c r="B16" s="239"/>
      <c r="C16" s="257"/>
      <c r="D16" s="257"/>
      <c r="E16" s="257"/>
      <c r="F16" s="219"/>
      <c r="G16" s="239"/>
      <c r="H16" s="239"/>
      <c r="I16" s="239"/>
      <c r="J16" s="239"/>
      <c r="K16" s="239"/>
      <c r="AD16" s="71"/>
      <c r="AE16" s="71"/>
      <c r="AF16" s="236"/>
      <c r="AG16" s="44"/>
    </row>
    <row r="17" spans="1:33" ht="20.25" customHeight="1">
      <c r="A17" s="238" t="s">
        <v>168</v>
      </c>
      <c r="B17" s="386" t="s">
        <v>188</v>
      </c>
      <c r="C17" s="386"/>
      <c r="D17" s="386"/>
      <c r="E17" s="386"/>
      <c r="F17" s="386"/>
      <c r="G17" s="386"/>
      <c r="H17" s="386"/>
      <c r="I17" s="386"/>
      <c r="J17" s="386"/>
      <c r="K17" s="386"/>
      <c r="L17" s="386"/>
      <c r="M17" s="386"/>
      <c r="N17" s="386"/>
      <c r="O17" s="386"/>
      <c r="P17" s="386"/>
      <c r="Q17" s="386"/>
      <c r="R17" s="386"/>
    </row>
    <row r="18" spans="1:33" ht="47.25" customHeight="1">
      <c r="A18" s="223">
        <v>1</v>
      </c>
      <c r="B18" s="387" t="s">
        <v>277</v>
      </c>
      <c r="C18" s="387"/>
      <c r="D18" s="387"/>
      <c r="E18" s="387"/>
      <c r="F18" s="387"/>
      <c r="G18" s="387"/>
      <c r="H18" s="387"/>
      <c r="I18" s="387"/>
      <c r="J18" s="387"/>
      <c r="K18" s="387"/>
      <c r="L18" s="387"/>
      <c r="M18" s="387"/>
      <c r="N18" s="387"/>
      <c r="O18" s="387"/>
      <c r="P18" s="387"/>
      <c r="Q18" s="387"/>
      <c r="R18" s="387"/>
    </row>
    <row r="19" spans="1:33" s="218" customFormat="1" ht="47.25" customHeight="1">
      <c r="A19" s="223"/>
      <c r="B19" s="387"/>
      <c r="C19" s="387"/>
      <c r="D19" s="387"/>
      <c r="E19" s="387"/>
      <c r="F19" s="387"/>
      <c r="G19" s="387"/>
      <c r="H19" s="387"/>
      <c r="I19" s="387"/>
      <c r="J19" s="387"/>
      <c r="K19" s="387"/>
      <c r="L19" s="387"/>
      <c r="M19" s="387"/>
      <c r="N19" s="387"/>
      <c r="O19" s="387"/>
      <c r="P19" s="387"/>
      <c r="Q19" s="387"/>
      <c r="R19" s="387"/>
      <c r="S19" s="236"/>
      <c r="T19" s="236"/>
      <c r="U19" s="236"/>
      <c r="V19" s="236"/>
      <c r="W19" s="236"/>
      <c r="X19" s="236"/>
      <c r="Y19" s="236"/>
      <c r="Z19" s="236"/>
      <c r="AA19" s="236"/>
      <c r="AB19" s="236"/>
      <c r="AC19" s="236"/>
      <c r="AD19" s="236"/>
      <c r="AE19" s="236"/>
      <c r="AF19" s="253"/>
    </row>
    <row r="20" spans="1:33" s="218" customFormat="1" ht="48" customHeight="1">
      <c r="A20" s="223"/>
      <c r="B20" s="387"/>
      <c r="C20" s="387"/>
      <c r="D20" s="387"/>
      <c r="E20" s="387"/>
      <c r="F20" s="387"/>
      <c r="G20" s="387"/>
      <c r="H20" s="387"/>
      <c r="I20" s="387"/>
      <c r="J20" s="387"/>
      <c r="K20" s="387"/>
      <c r="L20" s="387"/>
      <c r="M20" s="387"/>
      <c r="N20" s="387"/>
      <c r="O20" s="387"/>
      <c r="P20" s="387"/>
      <c r="Q20" s="387"/>
      <c r="R20" s="387"/>
      <c r="S20" s="236"/>
      <c r="T20" s="236"/>
      <c r="U20" s="236"/>
      <c r="V20" s="236"/>
      <c r="W20" s="236"/>
      <c r="X20" s="236"/>
      <c r="Y20" s="236"/>
      <c r="Z20" s="236"/>
      <c r="AA20" s="236"/>
      <c r="AB20" s="236"/>
      <c r="AC20" s="236"/>
      <c r="AD20" s="236"/>
      <c r="AE20" s="236"/>
      <c r="AF20" s="253"/>
    </row>
    <row r="22" spans="1:33" s="212" customFormat="1" ht="18" customHeight="1">
      <c r="A22" s="278" t="s">
        <v>217</v>
      </c>
      <c r="C22" s="241"/>
      <c r="D22" s="211"/>
      <c r="E22" s="211"/>
      <c r="L22" s="213"/>
      <c r="M22" s="213"/>
      <c r="N22" s="213"/>
      <c r="O22" s="214"/>
      <c r="P22" s="214"/>
      <c r="Q22" s="214"/>
      <c r="R22" s="214"/>
      <c r="S22" s="213"/>
      <c r="T22" s="213"/>
      <c r="U22" s="213"/>
      <c r="V22" s="213"/>
      <c r="W22" s="213"/>
      <c r="X22" s="213"/>
      <c r="Y22" s="213"/>
      <c r="Z22" s="213"/>
      <c r="AA22" s="213"/>
      <c r="AB22" s="213"/>
      <c r="AC22" s="213"/>
      <c r="AD22" s="213"/>
      <c r="AE22" s="213"/>
      <c r="AF22" s="213"/>
      <c r="AG22" s="212" t="s">
        <v>167</v>
      </c>
    </row>
    <row r="23" spans="1:33" s="222" customFormat="1" ht="19.5" customHeight="1">
      <c r="A23" s="374" t="s">
        <v>168</v>
      </c>
      <c r="B23" s="374" t="s">
        <v>196</v>
      </c>
      <c r="C23" s="374" t="s">
        <v>170</v>
      </c>
      <c r="D23" s="377" t="s">
        <v>197</v>
      </c>
      <c r="E23" s="405"/>
      <c r="F23" s="406"/>
      <c r="G23" s="377" t="s">
        <v>198</v>
      </c>
      <c r="H23" s="378"/>
      <c r="I23" s="378"/>
      <c r="J23" s="379"/>
      <c r="K23" s="374" t="s">
        <v>199</v>
      </c>
      <c r="L23" s="400" t="s">
        <v>200</v>
      </c>
      <c r="M23" s="401"/>
      <c r="N23" s="401"/>
      <c r="O23" s="401"/>
      <c r="P23" s="401"/>
      <c r="Q23" s="401"/>
      <c r="R23" s="401"/>
      <c r="S23" s="401"/>
      <c r="T23" s="401"/>
      <c r="U23" s="401"/>
      <c r="V23" s="401"/>
      <c r="W23" s="401"/>
      <c r="X23" s="401"/>
      <c r="Y23" s="401"/>
      <c r="Z23" s="401"/>
      <c r="AA23" s="401"/>
      <c r="AB23" s="401"/>
      <c r="AC23" s="401"/>
      <c r="AD23" s="401"/>
      <c r="AE23" s="402"/>
      <c r="AF23" s="403" t="s">
        <v>201</v>
      </c>
      <c r="AG23" s="386" t="s">
        <v>202</v>
      </c>
    </row>
    <row r="24" spans="1:33" s="222" customFormat="1" ht="19.5" customHeight="1">
      <c r="A24" s="375"/>
      <c r="B24" s="375"/>
      <c r="C24" s="375"/>
      <c r="D24" s="407"/>
      <c r="E24" s="408"/>
      <c r="F24" s="409"/>
      <c r="G24" s="380"/>
      <c r="H24" s="381"/>
      <c r="I24" s="381"/>
      <c r="J24" s="382"/>
      <c r="K24" s="375"/>
      <c r="L24" s="267" t="s">
        <v>203</v>
      </c>
      <c r="M24" s="267"/>
      <c r="N24" s="267" t="s">
        <v>221</v>
      </c>
      <c r="O24" s="266"/>
      <c r="P24" s="266" t="s">
        <v>222</v>
      </c>
      <c r="Q24" s="266"/>
      <c r="R24" s="404" t="s">
        <v>204</v>
      </c>
      <c r="S24" s="267" t="s">
        <v>225</v>
      </c>
      <c r="T24" s="267"/>
      <c r="U24" s="400" t="s">
        <v>205</v>
      </c>
      <c r="V24" s="401"/>
      <c r="W24" s="401"/>
      <c r="X24" s="401"/>
      <c r="Y24" s="402"/>
      <c r="Z24" s="400" t="s">
        <v>206</v>
      </c>
      <c r="AA24" s="401"/>
      <c r="AB24" s="401"/>
      <c r="AC24" s="401"/>
      <c r="AD24" s="402"/>
      <c r="AE24" s="404" t="s">
        <v>207</v>
      </c>
      <c r="AF24" s="403"/>
      <c r="AG24" s="386"/>
    </row>
    <row r="25" spans="1:33" s="222" customFormat="1" ht="21.75" customHeight="1">
      <c r="A25" s="376"/>
      <c r="B25" s="376"/>
      <c r="C25" s="376"/>
      <c r="D25" s="410"/>
      <c r="E25" s="411"/>
      <c r="F25" s="412"/>
      <c r="G25" s="383"/>
      <c r="H25" s="384"/>
      <c r="I25" s="384"/>
      <c r="J25" s="385"/>
      <c r="K25" s="376"/>
      <c r="L25" s="220" t="s">
        <v>223</v>
      </c>
      <c r="M25" s="220" t="s">
        <v>224</v>
      </c>
      <c r="N25" s="220" t="s">
        <v>223</v>
      </c>
      <c r="O25" s="220" t="s">
        <v>224</v>
      </c>
      <c r="P25" s="220" t="s">
        <v>223</v>
      </c>
      <c r="Q25" s="220" t="s">
        <v>224</v>
      </c>
      <c r="R25" s="389"/>
      <c r="S25" s="220" t="s">
        <v>223</v>
      </c>
      <c r="T25" s="220" t="s">
        <v>224</v>
      </c>
      <c r="U25" s="254" t="s">
        <v>208</v>
      </c>
      <c r="V25" s="221" t="s">
        <v>182</v>
      </c>
      <c r="W25" s="221" t="s">
        <v>97</v>
      </c>
      <c r="X25" s="221" t="s">
        <v>28</v>
      </c>
      <c r="Y25" s="221" t="s">
        <v>209</v>
      </c>
      <c r="Z25" s="254" t="s">
        <v>208</v>
      </c>
      <c r="AA25" s="221" t="s">
        <v>182</v>
      </c>
      <c r="AB25" s="221" t="s">
        <v>97</v>
      </c>
      <c r="AC25" s="221" t="s">
        <v>28</v>
      </c>
      <c r="AD25" s="221" t="s">
        <v>210</v>
      </c>
      <c r="AE25" s="389"/>
      <c r="AF25" s="403"/>
      <c r="AG25" s="386"/>
    </row>
    <row r="26" spans="1:33" s="218" customFormat="1" ht="26.25" customHeight="1">
      <c r="A26" s="424">
        <v>1</v>
      </c>
      <c r="B26" s="425" t="s">
        <v>278</v>
      </c>
      <c r="C26" s="425" t="s">
        <v>272</v>
      </c>
      <c r="D26" s="427" t="s">
        <v>276</v>
      </c>
      <c r="E26" s="429" t="s">
        <v>183</v>
      </c>
      <c r="F26" s="431" t="s">
        <v>279</v>
      </c>
      <c r="G26" s="433">
        <v>1</v>
      </c>
      <c r="H26" s="435" t="s">
        <v>184</v>
      </c>
      <c r="I26" s="435">
        <v>2</v>
      </c>
      <c r="J26" s="417" t="s">
        <v>185</v>
      </c>
      <c r="K26" s="419">
        <v>1</v>
      </c>
      <c r="L26" s="415">
        <v>2900</v>
      </c>
      <c r="M26" s="413"/>
      <c r="N26" s="415"/>
      <c r="O26" s="413"/>
      <c r="P26" s="415"/>
      <c r="Q26" s="413"/>
      <c r="R26" s="422">
        <v>44340</v>
      </c>
      <c r="S26" s="439">
        <v>2950</v>
      </c>
      <c r="T26" s="422"/>
      <c r="U26" s="221" t="s">
        <v>280</v>
      </c>
      <c r="V26" s="231">
        <v>7700</v>
      </c>
      <c r="W26" s="231">
        <v>1</v>
      </c>
      <c r="X26" s="231">
        <f t="shared" ref="X26:X31" si="2">V26*W26</f>
        <v>7700</v>
      </c>
      <c r="Y26" s="439">
        <f>X26+X27</f>
        <v>7700</v>
      </c>
      <c r="Z26" s="221" t="s">
        <v>280</v>
      </c>
      <c r="AA26" s="231">
        <v>15500</v>
      </c>
      <c r="AB26" s="231">
        <v>1</v>
      </c>
      <c r="AC26" s="231">
        <f t="shared" ref="AC26:AC31" si="3">AA26*AB26</f>
        <v>15500</v>
      </c>
      <c r="AD26" s="439">
        <f>AC26+AC27</f>
        <v>15500</v>
      </c>
      <c r="AE26" s="422">
        <f>SUM(L26:T27,Y26,AD26)</f>
        <v>73390</v>
      </c>
      <c r="AF26" s="413">
        <f>AE26*K26</f>
        <v>73390</v>
      </c>
      <c r="AG26" s="415">
        <f>ROUND(L26+N26+P26+S26+Y26+AD26,0)*K26</f>
        <v>29050</v>
      </c>
    </row>
    <row r="27" spans="1:33" s="218" customFormat="1" ht="26.25" customHeight="1">
      <c r="A27" s="424"/>
      <c r="B27" s="426"/>
      <c r="C27" s="426"/>
      <c r="D27" s="428"/>
      <c r="E27" s="430"/>
      <c r="F27" s="432"/>
      <c r="G27" s="434"/>
      <c r="H27" s="436"/>
      <c r="I27" s="436"/>
      <c r="J27" s="418"/>
      <c r="K27" s="420"/>
      <c r="L27" s="421"/>
      <c r="M27" s="414"/>
      <c r="N27" s="421"/>
      <c r="O27" s="414"/>
      <c r="P27" s="421"/>
      <c r="Q27" s="414"/>
      <c r="R27" s="423"/>
      <c r="S27" s="440"/>
      <c r="T27" s="423"/>
      <c r="U27" s="221"/>
      <c r="V27" s="231"/>
      <c r="W27" s="231"/>
      <c r="X27" s="231">
        <f t="shared" si="2"/>
        <v>0</v>
      </c>
      <c r="Y27" s="440"/>
      <c r="Z27" s="221"/>
      <c r="AA27" s="231"/>
      <c r="AB27" s="231"/>
      <c r="AC27" s="231">
        <f t="shared" si="3"/>
        <v>0</v>
      </c>
      <c r="AD27" s="440"/>
      <c r="AE27" s="423"/>
      <c r="AF27" s="414"/>
      <c r="AG27" s="416"/>
    </row>
    <row r="28" spans="1:33" s="218" customFormat="1" ht="26.25" customHeight="1">
      <c r="A28" s="424">
        <v>2</v>
      </c>
      <c r="B28" s="425"/>
      <c r="C28" s="425"/>
      <c r="D28" s="427"/>
      <c r="E28" s="429" t="s">
        <v>183</v>
      </c>
      <c r="F28" s="431"/>
      <c r="G28" s="433"/>
      <c r="H28" s="435" t="s">
        <v>184</v>
      </c>
      <c r="I28" s="435"/>
      <c r="J28" s="417" t="s">
        <v>185</v>
      </c>
      <c r="K28" s="419">
        <v>0</v>
      </c>
      <c r="L28" s="415"/>
      <c r="M28" s="413"/>
      <c r="N28" s="415"/>
      <c r="O28" s="413"/>
      <c r="P28" s="415"/>
      <c r="Q28" s="413"/>
      <c r="R28" s="422"/>
      <c r="S28" s="415"/>
      <c r="T28" s="422"/>
      <c r="U28" s="221"/>
      <c r="V28" s="231"/>
      <c r="W28" s="231"/>
      <c r="X28" s="231">
        <f t="shared" si="2"/>
        <v>0</v>
      </c>
      <c r="Y28" s="439">
        <f>X28+X29</f>
        <v>0</v>
      </c>
      <c r="Z28" s="221"/>
      <c r="AA28" s="231"/>
      <c r="AB28" s="231"/>
      <c r="AC28" s="231">
        <f t="shared" si="3"/>
        <v>0</v>
      </c>
      <c r="AD28" s="439">
        <f>AC28+AC29</f>
        <v>0</v>
      </c>
      <c r="AE28" s="422">
        <f>SUM(L28:T29,Y28,AD28)</f>
        <v>0</v>
      </c>
      <c r="AF28" s="413">
        <f>AE28*K28</f>
        <v>0</v>
      </c>
      <c r="AG28" s="415">
        <f t="shared" ref="AG28" si="4">ROUND(L28+N28+P28+S28+Y28+AD28,0)*K28</f>
        <v>0</v>
      </c>
    </row>
    <row r="29" spans="1:33" s="218" customFormat="1" ht="26.25" customHeight="1">
      <c r="A29" s="424"/>
      <c r="B29" s="426"/>
      <c r="C29" s="426"/>
      <c r="D29" s="428"/>
      <c r="E29" s="430"/>
      <c r="F29" s="432"/>
      <c r="G29" s="434"/>
      <c r="H29" s="436"/>
      <c r="I29" s="436"/>
      <c r="J29" s="418"/>
      <c r="K29" s="420"/>
      <c r="L29" s="421"/>
      <c r="M29" s="414"/>
      <c r="N29" s="421"/>
      <c r="O29" s="414"/>
      <c r="P29" s="421"/>
      <c r="Q29" s="414"/>
      <c r="R29" s="423"/>
      <c r="S29" s="421"/>
      <c r="T29" s="423"/>
      <c r="U29" s="221"/>
      <c r="V29" s="231"/>
      <c r="W29" s="231"/>
      <c r="X29" s="231">
        <f t="shared" si="2"/>
        <v>0</v>
      </c>
      <c r="Y29" s="440"/>
      <c r="Z29" s="221"/>
      <c r="AA29" s="231"/>
      <c r="AB29" s="231"/>
      <c r="AC29" s="231">
        <f t="shared" si="3"/>
        <v>0</v>
      </c>
      <c r="AD29" s="440"/>
      <c r="AE29" s="423"/>
      <c r="AF29" s="414"/>
      <c r="AG29" s="416"/>
    </row>
    <row r="30" spans="1:33" s="218" customFormat="1" ht="26.25" customHeight="1">
      <c r="A30" s="437">
        <v>3</v>
      </c>
      <c r="B30" s="425"/>
      <c r="C30" s="425"/>
      <c r="D30" s="427"/>
      <c r="E30" s="429" t="s">
        <v>183</v>
      </c>
      <c r="F30" s="431"/>
      <c r="G30" s="433"/>
      <c r="H30" s="435" t="s">
        <v>184</v>
      </c>
      <c r="I30" s="435"/>
      <c r="J30" s="417" t="s">
        <v>185</v>
      </c>
      <c r="K30" s="419">
        <v>0</v>
      </c>
      <c r="L30" s="415"/>
      <c r="M30" s="413"/>
      <c r="N30" s="415"/>
      <c r="O30" s="413"/>
      <c r="P30" s="415"/>
      <c r="Q30" s="413"/>
      <c r="R30" s="422"/>
      <c r="S30" s="415"/>
      <c r="T30" s="422"/>
      <c r="U30" s="221"/>
      <c r="V30" s="231"/>
      <c r="W30" s="231"/>
      <c r="X30" s="231">
        <f t="shared" si="2"/>
        <v>0</v>
      </c>
      <c r="Y30" s="439">
        <f>X30+X31</f>
        <v>0</v>
      </c>
      <c r="Z30" s="221"/>
      <c r="AA30" s="231"/>
      <c r="AB30" s="231"/>
      <c r="AC30" s="231">
        <f t="shared" si="3"/>
        <v>0</v>
      </c>
      <c r="AD30" s="439">
        <f>AC30+AC31</f>
        <v>0</v>
      </c>
      <c r="AE30" s="422">
        <f>SUM(L30:T31,Y30,AD30)</f>
        <v>0</v>
      </c>
      <c r="AF30" s="413">
        <f>AE30*K30</f>
        <v>0</v>
      </c>
      <c r="AG30" s="415">
        <f t="shared" ref="AG30" si="5">ROUND(L30+N30+P30+S30+Y30+AD30,0)*K30</f>
        <v>0</v>
      </c>
    </row>
    <row r="31" spans="1:33" s="218" customFormat="1" ht="26.25" customHeight="1">
      <c r="A31" s="438"/>
      <c r="B31" s="426"/>
      <c r="C31" s="426"/>
      <c r="D31" s="428"/>
      <c r="E31" s="430"/>
      <c r="F31" s="432"/>
      <c r="G31" s="434"/>
      <c r="H31" s="436"/>
      <c r="I31" s="436"/>
      <c r="J31" s="418"/>
      <c r="K31" s="420"/>
      <c r="L31" s="421"/>
      <c r="M31" s="414"/>
      <c r="N31" s="421"/>
      <c r="O31" s="414"/>
      <c r="P31" s="421"/>
      <c r="Q31" s="414"/>
      <c r="R31" s="423"/>
      <c r="S31" s="421"/>
      <c r="T31" s="423"/>
      <c r="U31" s="221"/>
      <c r="V31" s="231"/>
      <c r="W31" s="231"/>
      <c r="X31" s="231">
        <f t="shared" si="2"/>
        <v>0</v>
      </c>
      <c r="Y31" s="440"/>
      <c r="Z31" s="221"/>
      <c r="AA31" s="231"/>
      <c r="AB31" s="231"/>
      <c r="AC31" s="231">
        <f t="shared" si="3"/>
        <v>0</v>
      </c>
      <c r="AD31" s="440"/>
      <c r="AE31" s="423"/>
      <c r="AF31" s="414"/>
      <c r="AG31" s="416"/>
    </row>
    <row r="32" spans="1:33" s="218" customFormat="1" ht="26.25" customHeight="1" thickBot="1">
      <c r="A32" s="268"/>
      <c r="B32" s="269"/>
      <c r="C32" s="269"/>
      <c r="D32" s="269"/>
      <c r="E32" s="269"/>
      <c r="F32" s="269"/>
      <c r="G32" s="268"/>
      <c r="H32" s="268"/>
      <c r="I32" s="268"/>
      <c r="J32" s="268"/>
      <c r="K32" s="270"/>
      <c r="L32" s="236"/>
      <c r="M32" s="236"/>
      <c r="N32" s="236"/>
      <c r="O32" s="236"/>
      <c r="P32" s="236"/>
      <c r="Q32" s="236"/>
      <c r="R32" s="271"/>
      <c r="S32" s="236"/>
      <c r="T32" s="271"/>
      <c r="U32" s="262"/>
      <c r="V32" s="236"/>
      <c r="W32" s="236"/>
      <c r="X32" s="236"/>
      <c r="Y32" s="236"/>
      <c r="Z32" s="262"/>
      <c r="AA32" s="236"/>
      <c r="AB32" s="236"/>
      <c r="AC32" s="236"/>
      <c r="AD32" s="256"/>
      <c r="AE32" s="255"/>
      <c r="AF32" s="273" t="s">
        <v>28</v>
      </c>
      <c r="AG32" s="276">
        <f>SUM(AF26:AF31)</f>
        <v>73390</v>
      </c>
    </row>
    <row r="33" spans="1:33" ht="30" customHeight="1" thickBot="1">
      <c r="A33" s="218"/>
      <c r="B33" s="218"/>
      <c r="C33" s="239"/>
      <c r="D33" s="239"/>
      <c r="E33" s="239"/>
      <c r="F33" s="239"/>
      <c r="G33" s="239"/>
      <c r="H33" s="239"/>
      <c r="AD33" s="71"/>
      <c r="AE33" s="43"/>
      <c r="AF33" s="274" t="s">
        <v>202</v>
      </c>
      <c r="AG33" s="272">
        <f>+SUM(AG26:AG31)</f>
        <v>29050</v>
      </c>
    </row>
    <row r="34" spans="1:33" ht="30" customHeight="1" thickBot="1">
      <c r="A34" s="218"/>
      <c r="B34" s="239"/>
      <c r="C34" s="257"/>
      <c r="D34" s="257"/>
      <c r="E34" s="257"/>
      <c r="F34" s="219"/>
      <c r="G34" s="239"/>
      <c r="H34" s="239"/>
      <c r="I34" s="239"/>
      <c r="J34" s="239"/>
      <c r="K34" s="239"/>
      <c r="AD34" s="71"/>
      <c r="AE34" s="43"/>
      <c r="AF34" s="275" t="s">
        <v>211</v>
      </c>
      <c r="AG34" s="277">
        <f>+AG32-+AG33</f>
        <v>44340</v>
      </c>
    </row>
    <row r="35" spans="1:33" ht="26.25" customHeight="1">
      <c r="A35" s="239"/>
      <c r="B35" s="239"/>
      <c r="C35" s="257"/>
      <c r="D35" s="257"/>
      <c r="E35" s="257"/>
      <c r="F35" s="219"/>
      <c r="G35" s="239"/>
      <c r="H35" s="239"/>
      <c r="I35" s="239"/>
      <c r="J35" s="239"/>
      <c r="K35" s="239"/>
      <c r="AD35" s="71"/>
      <c r="AE35" s="71"/>
      <c r="AF35" s="236"/>
    </row>
    <row r="36" spans="1:33" ht="30" customHeight="1">
      <c r="A36" s="238" t="s">
        <v>168</v>
      </c>
      <c r="B36" s="386" t="s">
        <v>214</v>
      </c>
      <c r="C36" s="386"/>
      <c r="D36" s="386"/>
      <c r="E36" s="386"/>
      <c r="F36" s="386"/>
      <c r="G36" s="386"/>
      <c r="H36" s="386"/>
      <c r="I36" s="386"/>
      <c r="J36" s="386"/>
      <c r="K36" s="386"/>
      <c r="L36" s="386"/>
      <c r="M36" s="386"/>
      <c r="N36" s="386"/>
      <c r="O36" s="386"/>
      <c r="P36" s="386"/>
      <c r="Q36" s="386"/>
      <c r="R36" s="386"/>
    </row>
    <row r="37" spans="1:33" ht="47.25" customHeight="1">
      <c r="A37" s="223">
        <v>1</v>
      </c>
      <c r="B37" s="387" t="s">
        <v>264</v>
      </c>
      <c r="C37" s="387"/>
      <c r="D37" s="387"/>
      <c r="E37" s="387"/>
      <c r="F37" s="387"/>
      <c r="G37" s="387"/>
      <c r="H37" s="387"/>
      <c r="I37" s="387"/>
      <c r="J37" s="387"/>
      <c r="K37" s="387"/>
      <c r="L37" s="387"/>
      <c r="M37" s="387"/>
      <c r="N37" s="387"/>
      <c r="O37" s="387"/>
      <c r="P37" s="387"/>
      <c r="Q37" s="387"/>
      <c r="R37" s="387"/>
    </row>
    <row r="38" spans="1:33" s="218" customFormat="1" ht="47.25" customHeight="1" thickBot="1">
      <c r="A38" s="223"/>
      <c r="B38" s="387"/>
      <c r="C38" s="387"/>
      <c r="D38" s="387"/>
      <c r="E38" s="387"/>
      <c r="F38" s="387"/>
      <c r="G38" s="387"/>
      <c r="H38" s="387"/>
      <c r="I38" s="387"/>
      <c r="J38" s="387"/>
      <c r="K38" s="387"/>
      <c r="L38" s="387"/>
      <c r="M38" s="387"/>
      <c r="N38" s="387"/>
      <c r="O38" s="387"/>
      <c r="P38" s="387"/>
      <c r="Q38" s="387"/>
      <c r="R38" s="387"/>
      <c r="S38" s="236"/>
      <c r="T38" s="236"/>
      <c r="U38" s="236"/>
      <c r="V38" s="236"/>
      <c r="W38" s="236"/>
      <c r="X38" s="236"/>
      <c r="Y38" s="236"/>
      <c r="Z38" s="236"/>
      <c r="AA38" s="236"/>
      <c r="AB38" s="236"/>
      <c r="AC38" s="236"/>
      <c r="AD38" s="236"/>
      <c r="AE38" s="236"/>
      <c r="AF38" s="253"/>
    </row>
    <row r="39" spans="1:33" s="218" customFormat="1" ht="48" customHeight="1" thickBot="1">
      <c r="A39" s="223"/>
      <c r="B39" s="387"/>
      <c r="C39" s="387"/>
      <c r="D39" s="387"/>
      <c r="E39" s="387"/>
      <c r="F39" s="387"/>
      <c r="G39" s="387"/>
      <c r="H39" s="387"/>
      <c r="I39" s="387"/>
      <c r="J39" s="387"/>
      <c r="K39" s="387"/>
      <c r="L39" s="387"/>
      <c r="M39" s="387"/>
      <c r="N39" s="387"/>
      <c r="O39" s="387"/>
      <c r="P39" s="387"/>
      <c r="Q39" s="387"/>
      <c r="R39" s="387"/>
      <c r="S39" s="236"/>
      <c r="T39" s="236"/>
      <c r="U39" s="236"/>
      <c r="V39" s="236"/>
      <c r="W39" s="236"/>
      <c r="X39" s="236"/>
      <c r="Y39" s="236"/>
      <c r="Z39" s="236"/>
      <c r="AA39" s="236"/>
      <c r="AB39" s="236"/>
      <c r="AC39" s="236"/>
      <c r="AD39" s="441" t="s">
        <v>229</v>
      </c>
      <c r="AE39" s="442"/>
      <c r="AF39" s="284" t="s">
        <v>223</v>
      </c>
      <c r="AG39" s="282">
        <f>+AG14+AG33</f>
        <v>36010</v>
      </c>
    </row>
    <row r="40" spans="1:33" ht="45.75" customHeight="1" thickBot="1">
      <c r="A40" s="223"/>
      <c r="B40" s="387"/>
      <c r="C40" s="387"/>
      <c r="D40" s="387"/>
      <c r="E40" s="387"/>
      <c r="F40" s="387"/>
      <c r="G40" s="387"/>
      <c r="H40" s="387"/>
      <c r="I40" s="387"/>
      <c r="J40" s="387"/>
      <c r="K40" s="387"/>
      <c r="L40" s="387"/>
      <c r="M40" s="387"/>
      <c r="N40" s="387"/>
      <c r="O40" s="387"/>
      <c r="P40" s="387"/>
      <c r="Q40" s="387"/>
      <c r="R40" s="387"/>
      <c r="AD40" s="443"/>
      <c r="AE40" s="444"/>
      <c r="AF40" s="284" t="s">
        <v>224</v>
      </c>
      <c r="AG40" s="282">
        <f>+AG15+AG34</f>
        <v>123480</v>
      </c>
    </row>
    <row r="41" spans="1:33">
      <c r="A41" s="259"/>
      <c r="B41" s="260"/>
      <c r="C41" s="260"/>
      <c r="D41" s="260"/>
      <c r="E41" s="260"/>
      <c r="F41" s="260"/>
      <c r="G41" s="260"/>
      <c r="H41" s="260"/>
      <c r="I41" s="260"/>
      <c r="J41" s="260"/>
      <c r="K41" s="260"/>
    </row>
    <row r="42" spans="1:33" s="212" customFormat="1" ht="19.5" customHeight="1">
      <c r="B42" s="240" t="s">
        <v>189</v>
      </c>
      <c r="C42" s="241"/>
      <c r="D42" s="241"/>
      <c r="E42" s="241"/>
      <c r="F42" s="241"/>
      <c r="G42" s="241"/>
      <c r="H42" s="241"/>
      <c r="I42" s="241"/>
    </row>
    <row r="43" spans="1:33" s="212" customFormat="1" ht="19.5" customHeight="1">
      <c r="B43" s="241" t="s">
        <v>212</v>
      </c>
      <c r="C43" s="242"/>
      <c r="D43" s="242"/>
      <c r="E43" s="242"/>
      <c r="F43" s="242"/>
      <c r="G43" s="242"/>
      <c r="H43" s="242"/>
      <c r="I43" s="242"/>
      <c r="J43" s="243"/>
      <c r="K43" s="243"/>
    </row>
    <row r="44" spans="1:33" s="207" customFormat="1" ht="19.5" customHeight="1">
      <c r="B44" s="244" t="s">
        <v>191</v>
      </c>
      <c r="C44" s="245"/>
      <c r="D44" s="245"/>
      <c r="E44" s="245"/>
      <c r="F44" s="245"/>
      <c r="G44" s="245"/>
      <c r="H44" s="245"/>
      <c r="I44" s="245"/>
      <c r="J44" s="247"/>
      <c r="K44" s="247"/>
      <c r="L44" s="247"/>
      <c r="M44" s="247"/>
      <c r="N44" s="247"/>
      <c r="O44" s="248"/>
      <c r="P44" s="248"/>
      <c r="Q44" s="248"/>
      <c r="R44" s="248"/>
      <c r="S44" s="248"/>
    </row>
    <row r="45" spans="1:33" s="44" customFormat="1" ht="19.5" customHeight="1">
      <c r="A45" s="21"/>
      <c r="B45" s="249" t="s">
        <v>192</v>
      </c>
      <c r="C45" s="249"/>
      <c r="D45" s="249"/>
      <c r="E45" s="249"/>
      <c r="F45" s="250"/>
      <c r="G45" s="250"/>
      <c r="H45" s="250"/>
      <c r="I45" s="250"/>
      <c r="J45" s="21"/>
      <c r="L45" s="23"/>
      <c r="M45" s="23"/>
      <c r="N45" s="23"/>
      <c r="O45" s="23"/>
      <c r="P45" s="23"/>
      <c r="Q45" s="23"/>
      <c r="R45" s="23"/>
      <c r="S45" s="23"/>
      <c r="T45" s="23"/>
      <c r="U45" s="23"/>
      <c r="V45" s="23"/>
      <c r="W45" s="23"/>
      <c r="X45" s="23"/>
      <c r="Y45" s="23"/>
    </row>
    <row r="46" spans="1:33" s="44" customFormat="1" ht="19.5" customHeight="1">
      <c r="A46" s="21"/>
      <c r="B46" s="249" t="s">
        <v>193</v>
      </c>
      <c r="C46" s="249"/>
      <c r="D46" s="249"/>
      <c r="E46" s="249"/>
      <c r="F46" s="250"/>
      <c r="G46" s="250"/>
      <c r="H46" s="250"/>
      <c r="I46" s="250"/>
      <c r="J46" s="21"/>
      <c r="L46" s="23"/>
      <c r="M46" s="23"/>
      <c r="N46" s="23"/>
      <c r="O46" s="23"/>
      <c r="P46" s="23"/>
      <c r="Q46" s="23"/>
      <c r="R46" s="23"/>
      <c r="S46" s="23"/>
      <c r="T46" s="23"/>
      <c r="U46" s="23"/>
      <c r="V46" s="23"/>
      <c r="W46" s="23"/>
      <c r="X46" s="23"/>
      <c r="Y46" s="23"/>
    </row>
    <row r="47" spans="1:33" s="44" customFormat="1" ht="19.5" customHeight="1">
      <c r="A47" s="21"/>
      <c r="B47" s="249" t="s">
        <v>213</v>
      </c>
      <c r="C47" s="249"/>
      <c r="D47" s="249"/>
      <c r="E47" s="249"/>
      <c r="F47" s="250"/>
      <c r="G47" s="250"/>
      <c r="H47" s="250"/>
      <c r="I47" s="250"/>
      <c r="J47" s="21"/>
      <c r="L47" s="23"/>
      <c r="M47" s="23"/>
      <c r="N47" s="23"/>
      <c r="O47" s="23"/>
      <c r="P47" s="23"/>
      <c r="Q47" s="23"/>
      <c r="R47" s="23"/>
      <c r="S47" s="23"/>
      <c r="T47" s="23"/>
      <c r="U47" s="23"/>
      <c r="V47" s="23"/>
      <c r="W47" s="23"/>
      <c r="X47" s="23"/>
      <c r="Y47" s="23"/>
    </row>
    <row r="48" spans="1:33" ht="16.5">
      <c r="B48" s="251"/>
      <c r="C48" s="251"/>
      <c r="D48" s="251"/>
      <c r="E48" s="251"/>
      <c r="F48" s="252"/>
      <c r="G48" s="251"/>
      <c r="H48" s="251"/>
      <c r="I48" s="251"/>
    </row>
    <row r="49" spans="2:9" ht="16.5">
      <c r="B49" s="251"/>
      <c r="C49" s="251"/>
      <c r="D49" s="251"/>
      <c r="E49" s="251"/>
      <c r="F49" s="252"/>
      <c r="G49" s="251"/>
      <c r="H49" s="251"/>
      <c r="I49" s="251"/>
    </row>
    <row r="50" spans="2:9" ht="16.5">
      <c r="B50" s="251"/>
      <c r="C50" s="251"/>
      <c r="D50" s="251"/>
      <c r="E50" s="251"/>
      <c r="F50" s="252"/>
      <c r="G50" s="251"/>
      <c r="H50" s="251"/>
      <c r="I50" s="251"/>
    </row>
  </sheetData>
  <mergeCells count="186">
    <mergeCell ref="N7:N8"/>
    <mergeCell ref="P7:P8"/>
    <mergeCell ref="M9:M10"/>
    <mergeCell ref="N9:N10"/>
    <mergeCell ref="P9:P10"/>
    <mergeCell ref="O9:O10"/>
    <mergeCell ref="O11:O12"/>
    <mergeCell ref="O28:O29"/>
    <mergeCell ref="O30:O31"/>
    <mergeCell ref="D28:D29"/>
    <mergeCell ref="E28:E29"/>
    <mergeCell ref="F28:F29"/>
    <mergeCell ref="L23:AE23"/>
    <mergeCell ref="AE9:AE10"/>
    <mergeCell ref="F9:F10"/>
    <mergeCell ref="M28:M29"/>
    <mergeCell ref="N28:N29"/>
    <mergeCell ref="P28:P29"/>
    <mergeCell ref="Q28:Q29"/>
    <mergeCell ref="M30:M31"/>
    <mergeCell ref="N30:N31"/>
    <mergeCell ref="P30:P31"/>
    <mergeCell ref="Q30:Q31"/>
    <mergeCell ref="S9:S10"/>
    <mergeCell ref="S11:S12"/>
    <mergeCell ref="M26:M27"/>
    <mergeCell ref="N26:N27"/>
    <mergeCell ref="P26:P27"/>
    <mergeCell ref="AE28:AE29"/>
    <mergeCell ref="T26:T27"/>
    <mergeCell ref="Q9:Q10"/>
    <mergeCell ref="AG30:AG31"/>
    <mergeCell ref="B36:R36"/>
    <mergeCell ref="B37:R37"/>
    <mergeCell ref="B38:R38"/>
    <mergeCell ref="B39:R39"/>
    <mergeCell ref="AD39:AE40"/>
    <mergeCell ref="S30:S31"/>
    <mergeCell ref="T30:T31"/>
    <mergeCell ref="Y30:Y31"/>
    <mergeCell ref="AD30:AD31"/>
    <mergeCell ref="AE30:AE31"/>
    <mergeCell ref="H30:H31"/>
    <mergeCell ref="I30:I31"/>
    <mergeCell ref="J30:J31"/>
    <mergeCell ref="K30:K31"/>
    <mergeCell ref="L30:L31"/>
    <mergeCell ref="R30:R31"/>
    <mergeCell ref="B40:R40"/>
    <mergeCell ref="AF28:AF29"/>
    <mergeCell ref="AG28:AG29"/>
    <mergeCell ref="A30:A31"/>
    <mergeCell ref="B30:B31"/>
    <mergeCell ref="C30:C31"/>
    <mergeCell ref="D30:D31"/>
    <mergeCell ref="E30:E31"/>
    <mergeCell ref="F30:F31"/>
    <mergeCell ref="G30:G31"/>
    <mergeCell ref="R28:R29"/>
    <mergeCell ref="S28:S29"/>
    <mergeCell ref="T28:T29"/>
    <mergeCell ref="Y28:Y29"/>
    <mergeCell ref="AD28:AD29"/>
    <mergeCell ref="G28:G29"/>
    <mergeCell ref="H28:H29"/>
    <mergeCell ref="I28:I29"/>
    <mergeCell ref="J28:J29"/>
    <mergeCell ref="K28:K29"/>
    <mergeCell ref="L28:L29"/>
    <mergeCell ref="A28:A29"/>
    <mergeCell ref="B28:B29"/>
    <mergeCell ref="C28:C29"/>
    <mergeCell ref="AF30:AF31"/>
    <mergeCell ref="Y26:Y27"/>
    <mergeCell ref="AD26:AD27"/>
    <mergeCell ref="AE26:AE27"/>
    <mergeCell ref="AF26:AF27"/>
    <mergeCell ref="AG26:AG27"/>
    <mergeCell ref="J26:J27"/>
    <mergeCell ref="K26:K27"/>
    <mergeCell ref="L26:L27"/>
    <mergeCell ref="R26:R27"/>
    <mergeCell ref="Q26:Q27"/>
    <mergeCell ref="S26:S27"/>
    <mergeCell ref="O26:O27"/>
    <mergeCell ref="A26:A27"/>
    <mergeCell ref="B26:B27"/>
    <mergeCell ref="C26:C27"/>
    <mergeCell ref="D26:D27"/>
    <mergeCell ref="E26:E27"/>
    <mergeCell ref="F26:F27"/>
    <mergeCell ref="G26:G27"/>
    <mergeCell ref="H26:H27"/>
    <mergeCell ref="I26:I27"/>
    <mergeCell ref="AF23:AF25"/>
    <mergeCell ref="AG23:AG25"/>
    <mergeCell ref="R24:R25"/>
    <mergeCell ref="U24:Y24"/>
    <mergeCell ref="Z24:AD24"/>
    <mergeCell ref="A23:A25"/>
    <mergeCell ref="B23:B25"/>
    <mergeCell ref="C23:C25"/>
    <mergeCell ref="D23:F25"/>
    <mergeCell ref="G23:J25"/>
    <mergeCell ref="K23:K25"/>
    <mergeCell ref="AE24:AE25"/>
    <mergeCell ref="AF11:AF12"/>
    <mergeCell ref="AG11:AG12"/>
    <mergeCell ref="B17:R17"/>
    <mergeCell ref="B18:R18"/>
    <mergeCell ref="B19:R19"/>
    <mergeCell ref="B20:R20"/>
    <mergeCell ref="P11:P12"/>
    <mergeCell ref="T11:T12"/>
    <mergeCell ref="Y11:Y12"/>
    <mergeCell ref="AD11:AD12"/>
    <mergeCell ref="AE11:AE12"/>
    <mergeCell ref="H11:H12"/>
    <mergeCell ref="I11:I12"/>
    <mergeCell ref="J11:J12"/>
    <mergeCell ref="K11:K12"/>
    <mergeCell ref="L11:L12"/>
    <mergeCell ref="R11:R12"/>
    <mergeCell ref="M11:M12"/>
    <mergeCell ref="N11:N12"/>
    <mergeCell ref="Q11:Q12"/>
    <mergeCell ref="AF9:AF10"/>
    <mergeCell ref="AG9:AG10"/>
    <mergeCell ref="A11:A12"/>
    <mergeCell ref="B11:B12"/>
    <mergeCell ref="C11:C12"/>
    <mergeCell ref="D11:D12"/>
    <mergeCell ref="E11:E12"/>
    <mergeCell ref="F11:F12"/>
    <mergeCell ref="G11:G12"/>
    <mergeCell ref="R9:R10"/>
    <mergeCell ref="T9:T10"/>
    <mergeCell ref="Y9:Y10"/>
    <mergeCell ref="AD9:AD10"/>
    <mergeCell ref="G9:G10"/>
    <mergeCell ref="H9:H10"/>
    <mergeCell ref="I9:I10"/>
    <mergeCell ref="J9:J10"/>
    <mergeCell ref="K9:K10"/>
    <mergeCell ref="L9:L10"/>
    <mergeCell ref="A9:A10"/>
    <mergeCell ref="B9:B10"/>
    <mergeCell ref="C9:C10"/>
    <mergeCell ref="D9:D10"/>
    <mergeCell ref="E9:E10"/>
    <mergeCell ref="AF7:AF8"/>
    <mergeCell ref="AG7:AG8"/>
    <mergeCell ref="J7:J8"/>
    <mergeCell ref="K7:K8"/>
    <mergeCell ref="L7:L8"/>
    <mergeCell ref="R7:R8"/>
    <mergeCell ref="Q7:Q8"/>
    <mergeCell ref="AE5:AE6"/>
    <mergeCell ref="A7:A8"/>
    <mergeCell ref="B7:B8"/>
    <mergeCell ref="C7:C8"/>
    <mergeCell ref="D7:D8"/>
    <mergeCell ref="E7:E8"/>
    <mergeCell ref="F7:F8"/>
    <mergeCell ref="G7:G8"/>
    <mergeCell ref="H7:H8"/>
    <mergeCell ref="I7:I8"/>
    <mergeCell ref="O7:O8"/>
    <mergeCell ref="T7:T8"/>
    <mergeCell ref="Y7:Y8"/>
    <mergeCell ref="AD7:AD8"/>
    <mergeCell ref="AE7:AE8"/>
    <mergeCell ref="S7:S8"/>
    <mergeCell ref="M7:M8"/>
    <mergeCell ref="L4:AE4"/>
    <mergeCell ref="AF4:AF6"/>
    <mergeCell ref="AG4:AG6"/>
    <mergeCell ref="R5:R6"/>
    <mergeCell ref="U5:Y5"/>
    <mergeCell ref="Z5:AD5"/>
    <mergeCell ref="A4:A6"/>
    <mergeCell ref="B4:B6"/>
    <mergeCell ref="C4:C6"/>
    <mergeCell ref="D4:F6"/>
    <mergeCell ref="G4:J6"/>
    <mergeCell ref="K4:K6"/>
  </mergeCells>
  <phoneticPr fontId="8"/>
  <conditionalFormatting sqref="L4:N4 AC19:AC20">
    <cfRule type="cellIs" dxfId="8" priority="5" stopIfTrue="1" operator="equal">
      <formula>0</formula>
    </cfRule>
  </conditionalFormatting>
  <conditionalFormatting sqref="L23:N23">
    <cfRule type="cellIs" dxfId="7" priority="1" stopIfTrue="1" operator="equal">
      <formula>0</formula>
    </cfRule>
  </conditionalFormatting>
  <conditionalFormatting sqref="AC38:AC39">
    <cfRule type="cellIs" dxfId="6" priority="3" stopIfTrue="1" operator="equal">
      <formula>0</formula>
    </cfRule>
  </conditionalFormatting>
  <printOptions horizontalCentered="1"/>
  <pageMargins left="0.39370078740157483" right="0.39370078740157483" top="0.51181102362204722" bottom="0.47244094488188981" header="0.35433070866141736" footer="0.39370078740157483"/>
  <pageSetup paperSize="9"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DE7E-5CF1-4AA4-BDEB-8519BF844AF5}">
  <dimension ref="A1:H31"/>
  <sheetViews>
    <sheetView view="pageBreakPreview" topLeftCell="A2" zoomScale="60" zoomScaleNormal="100" workbookViewId="0">
      <selection activeCell="C24" sqref="C24"/>
    </sheetView>
  </sheetViews>
  <sheetFormatPr defaultRowHeight="13"/>
  <cols>
    <col min="1" max="1" width="5.7265625" style="1" customWidth="1"/>
    <col min="2" max="2" width="38.90625" style="1" bestFit="1" customWidth="1"/>
    <col min="3" max="3" width="20.36328125" style="1" customWidth="1"/>
    <col min="4" max="4" width="21.1796875" style="1" customWidth="1"/>
    <col min="5" max="5" width="30.36328125" style="1" customWidth="1"/>
    <col min="6" max="16384" width="8.7265625" style="1"/>
  </cols>
  <sheetData>
    <row r="1" spans="1:8" hidden="1">
      <c r="A1" s="285" t="s">
        <v>230</v>
      </c>
    </row>
    <row r="2" spans="1:8" s="294" customFormat="1" ht="16.5">
      <c r="A2" s="295" t="s">
        <v>240</v>
      </c>
      <c r="B2" s="295"/>
    </row>
    <row r="3" spans="1:8" s="294" customFormat="1" ht="16.5">
      <c r="A3" s="295" t="s">
        <v>234</v>
      </c>
      <c r="B3" s="295"/>
    </row>
    <row r="4" spans="1:8" s="303" customFormat="1">
      <c r="A4" s="445" t="s">
        <v>74</v>
      </c>
      <c r="B4" s="445" t="s">
        <v>7</v>
      </c>
      <c r="C4" s="312" t="s">
        <v>6</v>
      </c>
      <c r="D4" s="312"/>
      <c r="E4" s="445" t="s">
        <v>5</v>
      </c>
      <c r="F4" s="1"/>
      <c r="G4" s="1"/>
      <c r="H4" s="1"/>
    </row>
    <row r="5" spans="1:8" s="303" customFormat="1">
      <c r="A5" s="445"/>
      <c r="B5" s="445"/>
      <c r="C5" s="311" t="s">
        <v>4</v>
      </c>
      <c r="D5" s="311" t="s">
        <v>3</v>
      </c>
      <c r="E5" s="445"/>
      <c r="F5" s="1"/>
      <c r="G5" s="1"/>
      <c r="H5" s="1"/>
    </row>
    <row r="6" spans="1:8">
      <c r="A6" s="49">
        <v>1</v>
      </c>
      <c r="B6" s="14" t="s">
        <v>14</v>
      </c>
      <c r="C6" s="15"/>
      <c r="D6" s="15">
        <v>105000</v>
      </c>
      <c r="E6" s="14" t="s">
        <v>13</v>
      </c>
    </row>
    <row r="7" spans="1:8">
      <c r="A7" s="49">
        <v>2</v>
      </c>
      <c r="B7" s="191" t="s">
        <v>150</v>
      </c>
      <c r="C7" s="13"/>
      <c r="D7" s="13">
        <v>80000</v>
      </c>
      <c r="E7" s="12" t="s">
        <v>12</v>
      </c>
    </row>
    <row r="8" spans="1:8">
      <c r="A8" s="49"/>
      <c r="B8" s="7"/>
      <c r="C8" s="8"/>
      <c r="D8" s="8"/>
      <c r="E8" s="7"/>
    </row>
    <row r="9" spans="1:8">
      <c r="A9" s="49"/>
      <c r="B9" s="7"/>
      <c r="C9" s="8"/>
      <c r="D9" s="8"/>
      <c r="E9" s="7"/>
    </row>
    <row r="10" spans="1:8">
      <c r="A10" s="10"/>
      <c r="B10" s="7"/>
      <c r="C10" s="8"/>
      <c r="D10" s="8"/>
      <c r="E10" s="7"/>
    </row>
    <row r="11" spans="1:8">
      <c r="A11" s="10"/>
      <c r="B11" s="7"/>
      <c r="C11" s="8"/>
      <c r="D11" s="8"/>
      <c r="E11" s="7"/>
    </row>
    <row r="12" spans="1:8">
      <c r="A12" s="10"/>
      <c r="B12" s="7"/>
      <c r="C12" s="8"/>
      <c r="D12" s="8"/>
      <c r="E12" s="7"/>
    </row>
    <row r="13" spans="1:8">
      <c r="A13" s="10"/>
      <c r="B13" s="7"/>
      <c r="C13" s="8"/>
      <c r="D13" s="8"/>
      <c r="E13" s="7"/>
    </row>
    <row r="14" spans="1:8">
      <c r="A14" s="10"/>
      <c r="B14" s="5"/>
      <c r="C14" s="6"/>
      <c r="D14" s="6"/>
      <c r="E14" s="5"/>
    </row>
    <row r="15" spans="1:8">
      <c r="A15" s="10"/>
      <c r="B15" s="10"/>
      <c r="C15" s="10"/>
      <c r="D15" s="10"/>
      <c r="E15" s="10"/>
    </row>
    <row r="16" spans="1:8">
      <c r="A16" s="10"/>
      <c r="B16" s="10"/>
      <c r="C16" s="10"/>
      <c r="D16" s="10"/>
      <c r="E16" s="10"/>
    </row>
    <row r="17" spans="1:5">
      <c r="A17" s="10"/>
      <c r="B17" s="10"/>
      <c r="C17" s="10"/>
      <c r="D17" s="10"/>
      <c r="E17" s="10"/>
    </row>
    <row r="18" spans="1:5">
      <c r="A18" s="10"/>
      <c r="B18" s="10"/>
      <c r="C18" s="10"/>
      <c r="D18" s="10"/>
      <c r="E18" s="10"/>
    </row>
    <row r="19" spans="1:5">
      <c r="A19" s="10"/>
      <c r="B19" s="10"/>
      <c r="C19" s="10"/>
      <c r="D19" s="10"/>
      <c r="E19" s="10"/>
    </row>
    <row r="20" spans="1:5">
      <c r="A20" s="10"/>
      <c r="B20" s="10"/>
      <c r="C20" s="10"/>
      <c r="D20" s="10"/>
      <c r="E20" s="10"/>
    </row>
    <row r="21" spans="1:5">
      <c r="A21" s="10"/>
      <c r="B21" s="10"/>
      <c r="C21" s="10"/>
      <c r="D21" s="10"/>
      <c r="E21" s="10"/>
    </row>
    <row r="22" spans="1:5">
      <c r="A22" s="10"/>
      <c r="B22" s="10"/>
      <c r="C22" s="10"/>
      <c r="D22" s="10"/>
      <c r="E22" s="10"/>
    </row>
    <row r="23" spans="1:5">
      <c r="A23" s="10"/>
      <c r="B23" s="10"/>
      <c r="C23" s="10"/>
      <c r="D23" s="10"/>
      <c r="E23" s="10"/>
    </row>
    <row r="24" spans="1:5">
      <c r="A24" s="10"/>
      <c r="B24" s="10"/>
      <c r="C24" s="10"/>
      <c r="D24" s="10"/>
      <c r="E24" s="10"/>
    </row>
    <row r="25" spans="1:5">
      <c r="A25" s="10"/>
      <c r="B25" s="10"/>
      <c r="C25" s="10"/>
      <c r="D25" s="10"/>
      <c r="E25" s="10"/>
    </row>
    <row r="26" spans="1:5">
      <c r="A26" s="10"/>
      <c r="B26" s="10"/>
      <c r="C26" s="10"/>
      <c r="D26" s="10"/>
      <c r="E26" s="10"/>
    </row>
    <row r="27" spans="1:5">
      <c r="A27" s="10"/>
      <c r="B27" s="10"/>
      <c r="C27" s="10"/>
      <c r="D27" s="10"/>
      <c r="E27" s="10"/>
    </row>
    <row r="28" spans="1:5">
      <c r="A28" s="10"/>
      <c r="B28" s="10"/>
      <c r="C28" s="10"/>
      <c r="D28" s="10"/>
      <c r="E28" s="10"/>
    </row>
    <row r="29" spans="1:5">
      <c r="A29" s="287"/>
      <c r="B29" s="287"/>
      <c r="C29" s="287"/>
      <c r="D29" s="287"/>
      <c r="E29" s="287"/>
    </row>
    <row r="30" spans="1:5">
      <c r="A30" s="321"/>
      <c r="B30" s="323" t="s">
        <v>231</v>
      </c>
      <c r="C30" s="4">
        <f>SUM(C6:C29)</f>
        <v>0</v>
      </c>
      <c r="D30" s="4">
        <f>SUM(D6:D29)</f>
        <v>185000</v>
      </c>
      <c r="E30" s="3"/>
    </row>
    <row r="31" spans="1:5">
      <c r="D31" s="2"/>
    </row>
  </sheetData>
  <mergeCells count="3">
    <mergeCell ref="B4:B5"/>
    <mergeCell ref="E4:E5"/>
    <mergeCell ref="A4:A5"/>
  </mergeCells>
  <phoneticPr fontId="8"/>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E9C4-47A6-470E-A508-EA1DD4C44530}">
  <dimension ref="A1:E29"/>
  <sheetViews>
    <sheetView view="pageBreakPreview" topLeftCell="A2" zoomScale="85" zoomScaleNormal="100" zoomScaleSheetLayoutView="85" workbookViewId="0">
      <selection activeCell="C21" sqref="C21"/>
    </sheetView>
  </sheetViews>
  <sheetFormatPr defaultRowHeight="13"/>
  <cols>
    <col min="1" max="1" width="7" style="1" customWidth="1"/>
    <col min="2" max="2" width="34.54296875" style="1" customWidth="1"/>
    <col min="3" max="3" width="19.36328125" style="1" bestFit="1" customWidth="1"/>
    <col min="4" max="4" width="17.90625" style="1" bestFit="1" customWidth="1"/>
    <col min="5" max="5" width="30.36328125" style="1" customWidth="1"/>
    <col min="6" max="16384" width="8.7265625" style="1"/>
  </cols>
  <sheetData>
    <row r="1" spans="1:5" hidden="1">
      <c r="A1" s="1" t="s">
        <v>156</v>
      </c>
    </row>
    <row r="2" spans="1:5" s="295" customFormat="1" ht="16.5">
      <c r="A2" s="295" t="s">
        <v>241</v>
      </c>
    </row>
    <row r="3" spans="1:5" s="295" customFormat="1" ht="16.5">
      <c r="A3" s="295" t="s">
        <v>108</v>
      </c>
    </row>
    <row r="4" spans="1:5">
      <c r="A4" s="340" t="s">
        <v>74</v>
      </c>
      <c r="B4" s="339" t="s">
        <v>7</v>
      </c>
      <c r="C4" s="298" t="s">
        <v>6</v>
      </c>
      <c r="D4" s="298"/>
      <c r="E4" s="339" t="s">
        <v>5</v>
      </c>
    </row>
    <row r="5" spans="1:5">
      <c r="A5" s="339"/>
      <c r="B5" s="339"/>
      <c r="C5" s="306" t="s">
        <v>4</v>
      </c>
      <c r="D5" s="299" t="s">
        <v>3</v>
      </c>
      <c r="E5" s="339"/>
    </row>
    <row r="6" spans="1:5">
      <c r="A6" s="10">
        <v>1</v>
      </c>
      <c r="B6" s="324" t="s">
        <v>282</v>
      </c>
      <c r="C6" s="11">
        <v>396000</v>
      </c>
      <c r="D6" s="10"/>
      <c r="E6" s="10" t="s">
        <v>15</v>
      </c>
    </row>
    <row r="7" spans="1:5">
      <c r="A7" s="10"/>
      <c r="B7" s="10"/>
      <c r="C7" s="10"/>
      <c r="D7" s="10"/>
      <c r="E7" s="10"/>
    </row>
    <row r="8" spans="1:5">
      <c r="A8" s="10"/>
      <c r="B8" s="10"/>
      <c r="C8" s="10"/>
      <c r="D8" s="10"/>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5">
      <c r="A17" s="10"/>
      <c r="B17" s="10"/>
      <c r="C17" s="10"/>
      <c r="D17" s="10"/>
      <c r="E17" s="10"/>
    </row>
    <row r="18" spans="1:5">
      <c r="A18" s="10"/>
      <c r="B18" s="10"/>
      <c r="C18" s="10"/>
      <c r="D18" s="10"/>
      <c r="E18" s="10"/>
    </row>
    <row r="19" spans="1:5">
      <c r="A19" s="10"/>
      <c r="B19" s="10"/>
      <c r="C19" s="10"/>
      <c r="D19" s="10"/>
      <c r="E19" s="10"/>
    </row>
    <row r="20" spans="1:5">
      <c r="A20" s="10"/>
      <c r="B20" s="10"/>
      <c r="C20" s="10"/>
      <c r="D20" s="10"/>
      <c r="E20" s="10"/>
    </row>
    <row r="21" spans="1:5">
      <c r="A21" s="10"/>
      <c r="B21" s="10"/>
      <c r="C21" s="10"/>
      <c r="D21" s="10"/>
      <c r="E21" s="10"/>
    </row>
    <row r="22" spans="1:5">
      <c r="A22" s="10"/>
      <c r="B22" s="10"/>
      <c r="C22" s="10"/>
      <c r="D22" s="10"/>
      <c r="E22" s="10"/>
    </row>
    <row r="23" spans="1:5">
      <c r="A23" s="10"/>
      <c r="B23" s="10"/>
      <c r="C23" s="10"/>
      <c r="D23" s="10"/>
      <c r="E23" s="10"/>
    </row>
    <row r="24" spans="1:5">
      <c r="A24" s="10"/>
      <c r="B24" s="10"/>
      <c r="C24" s="10"/>
      <c r="D24" s="10"/>
      <c r="E24" s="10"/>
    </row>
    <row r="25" spans="1:5">
      <c r="A25" s="10"/>
      <c r="B25" s="10"/>
      <c r="C25" s="10"/>
      <c r="D25" s="10"/>
      <c r="E25" s="10"/>
    </row>
    <row r="26" spans="1:5">
      <c r="A26" s="10"/>
      <c r="B26" s="10"/>
      <c r="C26" s="10"/>
      <c r="D26" s="10"/>
      <c r="E26" s="10"/>
    </row>
    <row r="27" spans="1:5">
      <c r="A27" s="10"/>
      <c r="B27" s="10"/>
      <c r="C27" s="10"/>
      <c r="D27" s="10"/>
      <c r="E27" s="10"/>
    </row>
    <row r="28" spans="1:5">
      <c r="A28" s="3"/>
      <c r="B28" s="325" t="s">
        <v>283</v>
      </c>
      <c r="C28" s="4">
        <f>SUM(C6:C26)</f>
        <v>396000</v>
      </c>
      <c r="D28" s="4">
        <f>SUM(D6:D26)</f>
        <v>0</v>
      </c>
      <c r="E28" s="3"/>
    </row>
    <row r="29" spans="1:5">
      <c r="A29" s="200"/>
      <c r="D29" s="2"/>
    </row>
  </sheetData>
  <mergeCells count="3">
    <mergeCell ref="B4:B5"/>
    <mergeCell ref="E4:E5"/>
    <mergeCell ref="A4:A5"/>
  </mergeCells>
  <phoneticPr fontId="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実施計画書（３）②③（４）</vt:lpstr>
      <vt:lpstr>①人件費</vt:lpstr>
      <vt:lpstr>（参考１）①人件費計算表</vt:lpstr>
      <vt:lpstr>（参考２）①人件費計算表【日単価】</vt:lpstr>
      <vt:lpstr>（参考３）人件費計算表【エフォート率】</vt:lpstr>
      <vt:lpstr>②－１国内旅費</vt:lpstr>
      <vt:lpstr>②－２外国旅費</vt:lpstr>
      <vt:lpstr>③諸謝金</vt:lpstr>
      <vt:lpstr>④備品費</vt:lpstr>
      <vt:lpstr>⑤消耗品費</vt:lpstr>
      <vt:lpstr>⑥賃金</vt:lpstr>
      <vt:lpstr>（参考１）⑥賃金計算表</vt:lpstr>
      <vt:lpstr>（参考２）⑥賃金計算表【日単価】 (2)</vt:lpstr>
      <vt:lpstr>（参考３）⑥賃金計算表【エフォート率】 </vt:lpstr>
      <vt:lpstr>⑦借料損料</vt:lpstr>
      <vt:lpstr>⑧雑役務費</vt:lpstr>
      <vt:lpstr>⑨印刷製本費</vt:lpstr>
      <vt:lpstr>⑩その他</vt:lpstr>
      <vt:lpstr>⑪外注費</vt:lpstr>
      <vt:lpstr>⑫再委託費</vt:lpstr>
      <vt:lpstr>【参考】一般管理費の算出方法</vt:lpstr>
      <vt:lpstr>'（参考１）①人件費計算表'!Print_Area</vt:lpstr>
      <vt:lpstr>'（参考１）⑥賃金計算表'!Print_Area</vt:lpstr>
      <vt:lpstr>'（参考２）①人件費計算表【日単価】'!Print_Area</vt:lpstr>
      <vt:lpstr>'（参考２）⑥賃金計算表【日単価】 (2)'!Print_Area</vt:lpstr>
      <vt:lpstr>'（参考３）⑥賃金計算表【エフォート率】 '!Print_Area</vt:lpstr>
      <vt:lpstr>'（参考３）人件費計算表【エフォート率】'!Print_Area</vt:lpstr>
      <vt:lpstr>'②－１国内旅費'!Print_Area</vt:lpstr>
      <vt:lpstr>'②－２外国旅費'!Print_Area</vt:lpstr>
      <vt:lpstr>⑦借料損料!Print_Area</vt:lpstr>
      <vt:lpstr>⑧雑役務費!Print_Area</vt:lpstr>
      <vt:lpstr>⑨印刷製本費!Print_Area</vt:lpstr>
      <vt:lpstr>⑪外注費!Print_Area</vt:lpstr>
      <vt:lpstr>⑫再委託費!Print_Area</vt:lpstr>
      <vt:lpstr>'実施計画書（３）②③（４）'!Print_Area</vt:lpstr>
      <vt:lpstr>'②－１国内旅費'!Print_Titles</vt:lpstr>
      <vt:lpstr>'実施計画書（３）②③（４）'!Print_Titles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2024-11-29T00:51:16Z</cp:lastPrinted>
  <dcterms:created xsi:type="dcterms:W3CDTF">2004-08-17T00:56:19Z</dcterms:created>
  <dcterms:modified xsi:type="dcterms:W3CDTF">2024-11-29T00:52:49Z</dcterms:modified>
</cp:coreProperties>
</file>