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1.xml" ContentType="application/vnd.openxmlformats-officedocument.drawingml.chartshapes+xml"/>
  <Override PartName="/xl/charts/chart10.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ml.chartshapes+xml"/>
  <Override PartName="/xl/charts/chart12.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ml.chartshapes+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5.xml" ContentType="application/vnd.openxmlformats-officedocument.drawingml.chartshapes+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ml.chartshapes+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ml.chartshapes+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9.xml" ContentType="application/vnd.openxmlformats-officedocument.drawingml.chartshapes+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0.xml" ContentType="application/vnd.openxmlformats-officedocument.drawingml.chartshapes+xml"/>
  <Override PartName="/xl/charts/chart49.xml" ContentType="application/vnd.openxmlformats-officedocument.drawingml.chart+xml"/>
  <Override PartName="/xl/theme/themeOverride11.xml" ContentType="application/vnd.openxmlformats-officedocument.themeOverride+xml"/>
  <Override PartName="/xl/drawings/drawing51.xml" ContentType="application/vnd.openxmlformats-officedocument.drawingml.chartshapes+xml"/>
  <Override PartName="/xl/charts/chart50.xml" ContentType="application/vnd.openxmlformats-officedocument.drawingml.chart+xml"/>
  <Override PartName="/xl/theme/themeOverride12.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51.xml" ContentType="application/vnd.openxmlformats-officedocument.drawingml.chart+xml"/>
  <Override PartName="/xl/theme/themeOverride13.xml" ContentType="application/vnd.openxmlformats-officedocument.themeOverride+xml"/>
  <Override PartName="/xl/drawings/drawing54.xml" ContentType="application/vnd.openxmlformats-officedocument.drawingml.chartshapes+xml"/>
  <Override PartName="/xl/charts/chart52.xml" ContentType="application/vnd.openxmlformats-officedocument.drawingml.chart+xml"/>
  <Override PartName="/xl/theme/themeOverride14.xml" ContentType="application/vnd.openxmlformats-officedocument.themeOverride+xml"/>
  <Override PartName="/xl/drawings/drawing55.xml" ContentType="application/vnd.openxmlformats-officedocument.drawingml.chartshapes+xml"/>
  <Override PartName="/xl/charts/chart5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theme/themeOverride15.xml" ContentType="application/vnd.openxmlformats-officedocument.themeOverride+xml"/>
  <Override PartName="/xl/drawings/drawing58.xml" ContentType="application/vnd.openxmlformats-officedocument.drawingml.chartshapes+xml"/>
  <Override PartName="/xl/charts/chart56.xml" ContentType="application/vnd.openxmlformats-officedocument.drawingml.chart+xml"/>
  <Override PartName="/xl/theme/themeOverride16.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57.xml" ContentType="application/vnd.openxmlformats-officedocument.drawingml.chart+xml"/>
  <Override PartName="/xl/drawings/drawing61.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charts/chart59.xml" ContentType="application/vnd.openxmlformats-officedocument.drawingml.chart+xml"/>
  <Override PartName="/xl/drawings/drawing63.xml" ContentType="application/vnd.openxmlformats-officedocument.drawingml.chartshapes+xml"/>
  <Override PartName="/xl/charts/chart60.xml" ContentType="application/vnd.openxmlformats-officedocument.drawingml.chart+xml"/>
  <Override PartName="/xl/drawings/drawing64.xml" ContentType="application/vnd.openxmlformats-officedocument.drawingml.chartshapes+xml"/>
  <Override PartName="/xl/charts/chart61.xml" ContentType="application/vnd.openxmlformats-officedocument.drawingml.chart+xml"/>
  <Override PartName="/xl/theme/themeOverride17.xml" ContentType="application/vnd.openxmlformats-officedocument.themeOverride+xml"/>
  <Override PartName="/xl/drawings/drawing65.xml" ContentType="application/vnd.openxmlformats-officedocument.drawingml.chartshapes+xml"/>
  <Override PartName="/xl/charts/chart62.xml" ContentType="application/vnd.openxmlformats-officedocument.drawingml.chart+xml"/>
  <Override PartName="/xl/theme/themeOverride18.xml" ContentType="application/vnd.openxmlformats-officedocument.themeOverride+xml"/>
  <Override PartName="/xl/drawings/drawing66.xml" ContentType="application/vnd.openxmlformats-officedocument.drawingml.chartshapes+xml"/>
  <Override PartName="/xl/charts/chart63.xml" ContentType="application/vnd.openxmlformats-officedocument.drawingml.chart+xml"/>
  <Override PartName="/xl/theme/themeOverride19.xml" ContentType="application/vnd.openxmlformats-officedocument.themeOverride+xml"/>
  <Override PartName="/xl/drawings/drawing67.xml" ContentType="application/vnd.openxmlformats-officedocument.drawingml.chartshapes+xml"/>
  <Override PartName="/xl/charts/chart6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5.xml" ContentType="application/vnd.openxmlformats-officedocument.drawingml.chart+xml"/>
  <Override PartName="/xl/drawings/drawing70.xml" ContentType="application/vnd.openxmlformats-officedocument.drawingml.chartshapes+xml"/>
  <Override PartName="/xl/charts/chart66.xml" ContentType="application/vnd.openxmlformats-officedocument.drawingml.chart+xml"/>
  <Override PartName="/xl/drawings/drawing71.xml" ContentType="application/vnd.openxmlformats-officedocument.drawingml.chartshapes+xml"/>
  <Override PartName="/xl/charts/chart67.xml" ContentType="application/vnd.openxmlformats-officedocument.drawingml.chart+xml"/>
  <Override PartName="/xl/drawings/drawing72.xml" ContentType="application/vnd.openxmlformats-officedocument.drawingml.chartshapes+xml"/>
  <Override PartName="/xl/charts/chart68.xml" ContentType="application/vnd.openxmlformats-officedocument.drawingml.chart+xml"/>
  <Override PartName="/xl/drawings/drawing73.xml" ContentType="application/vnd.openxmlformats-officedocument.drawingml.chartshapes+xml"/>
  <Override PartName="/xl/charts/chart69.xml" ContentType="application/vnd.openxmlformats-officedocument.drawingml.chart+xml"/>
  <Override PartName="/xl/theme/themeOverride20.xml" ContentType="application/vnd.openxmlformats-officedocument.themeOverride+xml"/>
  <Override PartName="/xl/drawings/drawing74.xml" ContentType="application/vnd.openxmlformats-officedocument.drawingml.chartshapes+xml"/>
  <Override PartName="/xl/charts/chart70.xml" ContentType="application/vnd.openxmlformats-officedocument.drawingml.chart+xml"/>
  <Override PartName="/xl/theme/themeOverride21.xml" ContentType="application/vnd.openxmlformats-officedocument.themeOverride+xml"/>
  <Override PartName="/xl/drawings/drawing75.xml" ContentType="application/vnd.openxmlformats-officedocument.drawingml.chartshapes+xml"/>
  <Override PartName="/xl/charts/chart71.xml" ContentType="application/vnd.openxmlformats-officedocument.drawingml.chart+xml"/>
  <Override PartName="/xl/theme/themeOverride22.xml" ContentType="application/vnd.openxmlformats-officedocument.themeOverride+xml"/>
  <Override PartName="/xl/drawings/drawing76.xml" ContentType="application/vnd.openxmlformats-officedocument.drawingml.chartshapes+xml"/>
  <Override PartName="/xl/charts/chart72.xml" ContentType="application/vnd.openxmlformats-officedocument.drawingml.chart+xml"/>
  <Override PartName="/xl/theme/themeOverride23.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73.xml" ContentType="application/vnd.openxmlformats-officedocument.drawingml.chart+xml"/>
  <Override PartName="/xl/charts/style45.xml" ContentType="application/vnd.ms-office.chartstyle+xml"/>
  <Override PartName="/xl/charts/colors45.xml" ContentType="application/vnd.ms-office.chartcolorstyle+xml"/>
  <Override PartName="/xl/charts/chart74.xml" ContentType="application/vnd.openxmlformats-officedocument.drawingml.chart+xml"/>
  <Override PartName="/xl/charts/style46.xml" ContentType="application/vnd.ms-office.chartstyle+xml"/>
  <Override PartName="/xl/charts/colors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Saori AKIMOTO\Box\0804300_温室効果ガスインベントリオフィス\インベントリ\00_Inventory\JNGI_2026\002_JNGI2026_確報値\"/>
    </mc:Choice>
  </mc:AlternateContent>
  <xr:revisionPtr revIDLastSave="0" documentId="13_ncr:1_{E80DC476-0A19-47EB-9A60-49AD28B581F0}" xr6:coauthVersionLast="47" xr6:coauthVersionMax="47" xr10:uidLastSave="{00000000-0000-0000-0000-000000000000}"/>
  <bookViews>
    <workbookView xWindow="28680" yWindow="-120" windowWidth="29040" windowHeight="17520" tabRatio="767" xr2:uid="{CAEC02A5-A6AA-42D7-B85A-169E25F4D131}"/>
  </bookViews>
  <sheets>
    <sheet name="0.Contents" sheetId="61" r:id="rId1"/>
    <sheet name="Notes" sheetId="99" r:id="rId2"/>
    <sheet name="1.Summary" sheetId="64" r:id="rId3"/>
    <sheet name="2.CO2-sector" sheetId="130" r:id="rId4"/>
    <sheet name="3.Allocated_CO2-sector" sheetId="66" r:id="rId5"/>
    <sheet name="4.CO2-share" sheetId="112" r:id="rId6"/>
    <sheet name="5.CO2-fuel" sheetId="132" r:id="rId7"/>
    <sheet name="6.CH4" sheetId="74" r:id="rId8"/>
    <sheet name="7.N2O" sheetId="76" r:id="rId9"/>
    <sheet name="8.F-gas" sheetId="100" r:id="rId10"/>
    <sheet name="9.GHG-capita" sheetId="117" r:id="rId11"/>
    <sheet name="10.GHG-GDP" sheetId="118" r:id="rId12"/>
    <sheet name="11.Household (per household)" sheetId="97" r:id="rId13"/>
    <sheet name="12.Household (per capita)" sheetId="101" r:id="rId14"/>
    <sheet name="13.NDC-LULUCF" sheetId="116" r:id="rId15"/>
    <sheet name="14.【Annex】UN-GHGs" sheetId="127" r:id="rId16"/>
  </sheets>
  <definedNames>
    <definedName name="_1__123Graph_Aグラフ_2A" localSheetId="14" hidden="1">#REF!</definedName>
    <definedName name="_1__123Graph_Aグラフ_2A" localSheetId="5" hidden="1">#REF!</definedName>
    <definedName name="_1__123Graph_Aグラフ_2A" localSheetId="6" hidden="1">#REF!</definedName>
    <definedName name="_1__123Graph_Aグラフ_2A" hidden="1">#REF!</definedName>
    <definedName name="_2__123Graph_Bグラフ_2A" localSheetId="14" hidden="1">#REF!</definedName>
    <definedName name="_2__123Graph_Bグラフ_2A" localSheetId="5" hidden="1">#REF!</definedName>
    <definedName name="_2__123Graph_Bグラフ_2A" localSheetId="6" hidden="1">#REF!</definedName>
    <definedName name="_2__123Graph_Bグラフ_2A" hidden="1">#REF!</definedName>
    <definedName name="_3__123Graph_Cグラフ_2A" localSheetId="14" hidden="1">#REF!</definedName>
    <definedName name="_3__123Graph_Cグラフ_2A" localSheetId="5" hidden="1">#REF!</definedName>
    <definedName name="_3__123Graph_Cグラフ_2A" localSheetId="6" hidden="1">#REF!</definedName>
    <definedName name="_3__123Graph_Cグラフ_2A" hidden="1">#REF!</definedName>
    <definedName name="_4__123Graph_Dグラフ_2A" localSheetId="14" hidden="1">#REF!</definedName>
    <definedName name="_4__123Graph_Dグラフ_2A" localSheetId="5" hidden="1">#REF!</definedName>
    <definedName name="_4__123Graph_Dグラフ_2A" localSheetId="6" hidden="1">#REF!</definedName>
    <definedName name="_4__123Graph_Dグラフ_2A" hidden="1">#REF!</definedName>
    <definedName name="_5__123Graph_Eグラフ_2A" localSheetId="14" hidden="1">#REF!</definedName>
    <definedName name="_5__123Graph_Eグラフ_2A" localSheetId="5" hidden="1">#REF!</definedName>
    <definedName name="_5__123Graph_Eグラフ_2A" localSheetId="6" hidden="1">#REF!</definedName>
    <definedName name="_5__123Graph_Eグラフ_2A" hidden="1">#REF!</definedName>
    <definedName name="_6__123Graph_Xグラフ_2A" localSheetId="14" hidden="1">#REF!</definedName>
    <definedName name="_6__123Graph_Xグラフ_2A" localSheetId="5" hidden="1">#REF!</definedName>
    <definedName name="_6__123Graph_Xグラフ_2A" localSheetId="6" hidden="1">#REF!</definedName>
    <definedName name="_6__123Graph_Xグラフ_2A" hidden="1">#REF!</definedName>
    <definedName name="_Fill" localSheetId="14" hidden="1">#REF!</definedName>
    <definedName name="_Fill" localSheetId="5" hidden="1">#REF!</definedName>
    <definedName name="_Fill" localSheetId="6" hidden="1">#REF!</definedName>
    <definedName name="_Fill" hidden="1">#REF!</definedName>
    <definedName name="_Regression_Out" localSheetId="14" hidden="1">#REF!</definedName>
    <definedName name="_Regression_Out" localSheetId="5" hidden="1">#REF!</definedName>
    <definedName name="_Regression_Out" localSheetId="6" hidden="1">#REF!</definedName>
    <definedName name="_Regression_Out" hidden="1">#REF!</definedName>
    <definedName name="_Regression_X" localSheetId="14" hidden="1">#REF!</definedName>
    <definedName name="_Regression_X" localSheetId="5" hidden="1">#REF!</definedName>
    <definedName name="_Regression_X" localSheetId="6" hidden="1">#REF!</definedName>
    <definedName name="_Regression_X" hidden="1">#REF!</definedName>
    <definedName name="_Regression_Y" localSheetId="14" hidden="1">#REF!</definedName>
    <definedName name="_Regression_Y" localSheetId="5" hidden="1">#REF!</definedName>
    <definedName name="_Regression_Y" localSheetId="6" hidden="1">#REF!</definedName>
    <definedName name="_Regression_Y" hidden="1">#REF!</definedName>
    <definedName name="_xlnm.Print_Area" localSheetId="0">'0.Contents'!$A$1:$E$28</definedName>
    <definedName name="_xlnm.Print_Area" localSheetId="5">'4.CO2-share'!$A$1:$AH$57</definedName>
    <definedName name="_xlnm.Print_Area" localSheetId="7">'6.CH4'!$A$1:$CC$52</definedName>
    <definedName name="_xlnm.Print_Titles" localSheetId="7">'6.CH4'!$U:$W</definedName>
    <definedName name="regression" localSheetId="5" hidden="1">#REF!</definedName>
    <definedName name="regression" localSheetId="6" hidden="1">#REF!</definedName>
    <definedName name="regression" hidden="1">#REF!</definedName>
    <definedName name="regressiona1" localSheetId="5" hidden="1">#REF!</definedName>
    <definedName name="regressiona1" localSheetId="6"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5" i="64" l="1"/>
  <c r="W2" i="132"/>
  <c r="S3" i="112"/>
  <c r="R2" i="132"/>
  <c r="C3" i="112"/>
  <c r="BJ2" i="116"/>
  <c r="Y3" i="101"/>
  <c r="B2" i="116"/>
  <c r="V3" i="101"/>
  <c r="AC4" i="132" l="1"/>
  <c r="AD4" i="132" s="1"/>
  <c r="AE4" i="132" s="1"/>
  <c r="AF4" i="132" s="1"/>
  <c r="AG4" i="132" s="1"/>
  <c r="AH4" i="132" s="1"/>
  <c r="AI4" i="132" s="1"/>
  <c r="AJ4" i="132" s="1"/>
  <c r="AK4" i="132" s="1"/>
  <c r="AL4" i="132" s="1"/>
  <c r="AM4" i="132" s="1"/>
  <c r="AN4" i="132" s="1"/>
  <c r="AO4" i="132" s="1"/>
  <c r="AP4" i="132" s="1"/>
  <c r="AQ4" i="132" s="1"/>
  <c r="AR4" i="132" s="1"/>
  <c r="AS4" i="132" s="1"/>
  <c r="AT4" i="132" s="1"/>
  <c r="AU4" i="132" s="1"/>
  <c r="AV4" i="132" s="1"/>
  <c r="AW4" i="132" s="1"/>
  <c r="AX4" i="132" s="1"/>
  <c r="AY4" i="132" s="1"/>
  <c r="AZ4" i="132" s="1"/>
  <c r="BA4" i="132" s="1"/>
  <c r="BB4" i="132" s="1"/>
  <c r="BC4" i="132" s="1"/>
  <c r="BD4" i="132" s="1"/>
  <c r="BE4" i="132" s="1"/>
  <c r="BF4" i="132" s="1"/>
  <c r="BG4" i="132" s="1"/>
  <c r="BH4" i="132" s="1"/>
  <c r="BI4" i="132" s="1"/>
  <c r="BJ4" i="132" s="1"/>
  <c r="BK4" i="132" s="1"/>
  <c r="BL4" i="132" s="1"/>
  <c r="BM4" i="132" s="1"/>
  <c r="BN4" i="132" s="1"/>
  <c r="BO4" i="132" s="1"/>
  <c r="BP4" i="132" s="1"/>
  <c r="BQ4" i="132" s="1"/>
  <c r="BR4" i="132" s="1"/>
  <c r="BS4" i="132" s="1"/>
  <c r="BT4" i="132" s="1"/>
  <c r="BU4" i="132" s="1"/>
  <c r="BV4" i="132" s="1"/>
  <c r="BW4" i="132" s="1"/>
  <c r="BX4" i="132" s="1"/>
  <c r="BY4" i="132" s="1"/>
  <c r="BZ4" i="132" s="1"/>
  <c r="CA4" i="132" s="1"/>
  <c r="CB4" i="132" s="1"/>
  <c r="CC4" i="132" s="1"/>
  <c r="CD4" i="132" s="1"/>
  <c r="CE4" i="132" s="1"/>
  <c r="CF4" i="132" s="1"/>
  <c r="CG4" i="132" s="1"/>
  <c r="CH4" i="132" s="1"/>
  <c r="CI4" i="132" s="1"/>
  <c r="AB4" i="132"/>
  <c r="O2" i="130" l="1"/>
  <c r="U2" i="130"/>
  <c r="AB4" i="130"/>
  <c r="AC4" i="130" s="1"/>
  <c r="AD4" i="130" s="1"/>
  <c r="AE4" i="130" s="1"/>
  <c r="AF4" i="130" s="1"/>
  <c r="AG4" i="130"/>
  <c r="AH4" i="130" s="1"/>
  <c r="AI4" i="130" s="1"/>
  <c r="AJ4" i="130" s="1"/>
  <c r="AK4" i="130" s="1"/>
  <c r="AL4" i="130" s="1"/>
  <c r="AM4" i="130" s="1"/>
  <c r="AN4" i="130" s="1"/>
  <c r="AO4" i="130" s="1"/>
  <c r="AP4" i="130" s="1"/>
  <c r="AQ4" i="130" s="1"/>
  <c r="AR4" i="130" s="1"/>
  <c r="AS4" i="130" s="1"/>
  <c r="AT4" i="130" s="1"/>
  <c r="AU4" i="130" s="1"/>
  <c r="AV4" i="130" s="1"/>
  <c r="AW4" i="130" s="1"/>
  <c r="AX4" i="130" s="1"/>
  <c r="AY4" i="130" s="1"/>
  <c r="AZ4" i="130" s="1"/>
  <c r="BA4" i="130" s="1"/>
  <c r="BB4" i="130" s="1"/>
  <c r="BC4" i="130" s="1"/>
  <c r="BD4" i="130" s="1"/>
  <c r="BE4" i="130" s="1"/>
  <c r="BF4" i="130" s="1"/>
  <c r="BG4" i="130" s="1"/>
  <c r="BH4" i="130" s="1"/>
  <c r="BI4" i="130" s="1"/>
  <c r="AA80" i="130"/>
  <c r="AB80" i="130"/>
  <c r="AC80" i="130"/>
  <c r="AD80" i="130"/>
  <c r="AE80" i="130"/>
  <c r="AF80" i="130"/>
  <c r="AG80" i="130"/>
  <c r="AI80" i="130"/>
  <c r="AJ80" i="130"/>
  <c r="AK80" i="130"/>
  <c r="AL80" i="130"/>
  <c r="AM80" i="130"/>
  <c r="AN80" i="130"/>
  <c r="AO80" i="130"/>
  <c r="AP80" i="130"/>
  <c r="AQ80" i="130"/>
  <c r="AR80" i="130"/>
  <c r="AS80" i="130"/>
  <c r="AT80" i="130"/>
  <c r="AU80" i="130"/>
  <c r="AV80" i="130"/>
  <c r="AW80" i="130"/>
  <c r="AX80" i="130"/>
  <c r="AY80" i="130"/>
  <c r="BA80" i="130"/>
  <c r="BB80" i="130"/>
  <c r="BC80" i="130"/>
  <c r="BD80" i="130"/>
  <c r="BE80" i="130"/>
  <c r="BF80" i="130"/>
  <c r="BG80" i="130"/>
  <c r="BH80" i="130"/>
  <c r="BI80" i="130"/>
  <c r="AA81" i="130"/>
  <c r="AB81" i="130"/>
  <c r="AC81" i="130"/>
  <c r="AD81" i="130"/>
  <c r="AE81" i="130"/>
  <c r="AG81" i="130"/>
  <c r="AH81" i="130"/>
  <c r="AI81" i="130"/>
  <c r="AJ81" i="130"/>
  <c r="AK81" i="130"/>
  <c r="AL81" i="130"/>
  <c r="AM81" i="130"/>
  <c r="AN81" i="130"/>
  <c r="AO81" i="130"/>
  <c r="AP81" i="130"/>
  <c r="AQ81" i="130"/>
  <c r="AR81" i="130"/>
  <c r="AS81" i="130"/>
  <c r="AT81" i="130"/>
  <c r="AU81" i="130"/>
  <c r="AV81" i="130"/>
  <c r="AW81" i="130"/>
  <c r="AX81" i="130"/>
  <c r="AY81" i="130"/>
  <c r="AZ81" i="130"/>
  <c r="BA81" i="130"/>
  <c r="BB81" i="130"/>
  <c r="BC81" i="130"/>
  <c r="BD81" i="130"/>
  <c r="BE81" i="130"/>
  <c r="BF81" i="130"/>
  <c r="BG81" i="130"/>
  <c r="BI81" i="130"/>
  <c r="AB114" i="66"/>
  <c r="AC114" i="66"/>
  <c r="AD114" i="66"/>
  <c r="AE114" i="66"/>
  <c r="AF82" i="130"/>
  <c r="AG114" i="66"/>
  <c r="AH114" i="66"/>
  <c r="AI114" i="66"/>
  <c r="AK114" i="66"/>
  <c r="AL82" i="130"/>
  <c r="AM82" i="130"/>
  <c r="AN82" i="130"/>
  <c r="AO82" i="130"/>
  <c r="AP114" i="66"/>
  <c r="AQ114" i="66"/>
  <c r="AR114" i="66"/>
  <c r="AS114" i="66"/>
  <c r="AT82" i="130"/>
  <c r="AU114" i="66"/>
  <c r="AV114" i="66"/>
  <c r="AW114" i="66"/>
  <c r="AX114" i="66"/>
  <c r="AY114" i="66"/>
  <c r="BA114" i="66"/>
  <c r="BC114" i="66"/>
  <c r="BD82" i="130"/>
  <c r="BE114" i="66"/>
  <c r="BF114" i="66"/>
  <c r="BG114" i="66"/>
  <c r="BH114" i="66"/>
  <c r="BI114" i="66"/>
  <c r="AA116" i="66"/>
  <c r="AC116" i="66"/>
  <c r="AD116" i="66"/>
  <c r="AE116" i="66"/>
  <c r="AF116" i="66"/>
  <c r="AG116" i="66"/>
  <c r="AH116" i="66"/>
  <c r="AI116" i="66"/>
  <c r="AK116" i="66"/>
  <c r="AL116" i="66"/>
  <c r="AM116" i="66"/>
  <c r="AN116" i="66"/>
  <c r="AO116" i="66"/>
  <c r="AP116" i="66"/>
  <c r="AQ116" i="66"/>
  <c r="AS116" i="66"/>
  <c r="AT116" i="66"/>
  <c r="AU116" i="66"/>
  <c r="AW116" i="66"/>
  <c r="AX116" i="66"/>
  <c r="AY116" i="66"/>
  <c r="BA116" i="66"/>
  <c r="BB116" i="66"/>
  <c r="BC116" i="66"/>
  <c r="BF116" i="66"/>
  <c r="BG116" i="66"/>
  <c r="BI116" i="66"/>
  <c r="AA117" i="66"/>
  <c r="AB117" i="66"/>
  <c r="AC117" i="66"/>
  <c r="AD117" i="66"/>
  <c r="AE117" i="66"/>
  <c r="AF117" i="66"/>
  <c r="AG117" i="66"/>
  <c r="AH117" i="66"/>
  <c r="AI117" i="66"/>
  <c r="AJ117" i="66"/>
  <c r="AK117" i="66"/>
  <c r="AL117" i="66"/>
  <c r="AM117" i="66"/>
  <c r="AN117" i="66"/>
  <c r="AO117" i="66"/>
  <c r="AP117" i="66"/>
  <c r="AQ117" i="66"/>
  <c r="AR117" i="66"/>
  <c r="AS117" i="66"/>
  <c r="AT117" i="66"/>
  <c r="AU117" i="66"/>
  <c r="AV117" i="66"/>
  <c r="AW117" i="66"/>
  <c r="AX117" i="66"/>
  <c r="AY117" i="66"/>
  <c r="AZ117" i="66"/>
  <c r="BA117" i="66"/>
  <c r="BB117" i="66"/>
  <c r="BC117" i="66"/>
  <c r="BD117" i="66"/>
  <c r="BE117" i="66"/>
  <c r="BF117" i="66"/>
  <c r="BG117" i="66"/>
  <c r="BH117" i="66"/>
  <c r="BI117" i="66"/>
  <c r="AA118" i="66"/>
  <c r="AB118" i="66"/>
  <c r="AC118" i="66"/>
  <c r="AD118" i="66"/>
  <c r="AE118" i="66"/>
  <c r="AF118" i="66"/>
  <c r="AG118" i="66"/>
  <c r="AI118" i="66"/>
  <c r="AJ118" i="66"/>
  <c r="AK118" i="66"/>
  <c r="AM118" i="66"/>
  <c r="AN118" i="66"/>
  <c r="AO118" i="66"/>
  <c r="AP118" i="66"/>
  <c r="AQ118" i="66"/>
  <c r="AR118" i="66"/>
  <c r="AS118" i="66"/>
  <c r="AT118" i="66"/>
  <c r="AU118" i="66"/>
  <c r="AV118" i="66"/>
  <c r="AW118" i="66"/>
  <c r="AX118" i="66"/>
  <c r="AY118" i="66"/>
  <c r="AZ118" i="66"/>
  <c r="BA118" i="66"/>
  <c r="BB118" i="66"/>
  <c r="BC118" i="66"/>
  <c r="BD118" i="66"/>
  <c r="BE118" i="66"/>
  <c r="BG118" i="66"/>
  <c r="BH118" i="66"/>
  <c r="BI118" i="66"/>
  <c r="AA119" i="66"/>
  <c r="AB119" i="66"/>
  <c r="AC119" i="66"/>
  <c r="AD119" i="66"/>
  <c r="AE119" i="66"/>
  <c r="AF119" i="66"/>
  <c r="AG119" i="66"/>
  <c r="AH119" i="66"/>
  <c r="AI119" i="66"/>
  <c r="AJ119" i="66"/>
  <c r="AK119" i="66"/>
  <c r="AL119" i="66"/>
  <c r="AM119" i="66"/>
  <c r="AN119" i="66"/>
  <c r="AO119" i="66"/>
  <c r="AP119" i="66"/>
  <c r="AQ119" i="66"/>
  <c r="AR119" i="66"/>
  <c r="AS119" i="66"/>
  <c r="AT119" i="66"/>
  <c r="AU119" i="66"/>
  <c r="AV119" i="66"/>
  <c r="AW119" i="66"/>
  <c r="AX119" i="66"/>
  <c r="AY119" i="66"/>
  <c r="BB119" i="66"/>
  <c r="BC119" i="66"/>
  <c r="BD119" i="66"/>
  <c r="BE119" i="66"/>
  <c r="BF119" i="66"/>
  <c r="BG119" i="66"/>
  <c r="BH119" i="66"/>
  <c r="BI119" i="66"/>
  <c r="AA120" i="66"/>
  <c r="AB120" i="66"/>
  <c r="AC120" i="66"/>
  <c r="AD120" i="66"/>
  <c r="AE120" i="66"/>
  <c r="AF120" i="66"/>
  <c r="AG120" i="66"/>
  <c r="AH120" i="66"/>
  <c r="AI120" i="66"/>
  <c r="AJ120" i="66"/>
  <c r="AL120" i="66"/>
  <c r="AM120" i="66"/>
  <c r="AN120" i="66"/>
  <c r="AO120" i="66"/>
  <c r="AP120" i="66"/>
  <c r="AQ120" i="66"/>
  <c r="AV120" i="66"/>
  <c r="AW120" i="66"/>
  <c r="AX120" i="66"/>
  <c r="AY120" i="66"/>
  <c r="AZ120" i="66"/>
  <c r="BA120" i="66"/>
  <c r="BB120" i="66"/>
  <c r="BC120" i="66"/>
  <c r="BD120" i="66"/>
  <c r="BF120" i="66"/>
  <c r="BG120" i="66"/>
  <c r="BH120" i="66"/>
  <c r="BI120" i="66"/>
  <c r="AA121" i="66"/>
  <c r="AB121" i="66"/>
  <c r="AD121" i="66"/>
  <c r="AE121" i="66"/>
  <c r="AF121" i="66"/>
  <c r="AG121" i="66"/>
  <c r="AI121" i="66"/>
  <c r="AJ121" i="66"/>
  <c r="AK121" i="66"/>
  <c r="AL121" i="66"/>
  <c r="AM121" i="66"/>
  <c r="AN121" i="66"/>
  <c r="AO121" i="66"/>
  <c r="AP121" i="66"/>
  <c r="AR121" i="66"/>
  <c r="AV121" i="66"/>
  <c r="AW121" i="66"/>
  <c r="AY121" i="66"/>
  <c r="AZ121" i="66"/>
  <c r="BB121" i="66"/>
  <c r="BC121" i="66"/>
  <c r="BD121" i="66"/>
  <c r="BE121" i="66"/>
  <c r="BF121" i="66"/>
  <c r="BG121" i="66"/>
  <c r="BH121" i="66"/>
  <c r="AA123" i="66"/>
  <c r="AB123" i="66"/>
  <c r="AC123" i="66"/>
  <c r="AD123" i="66"/>
  <c r="AE123" i="66"/>
  <c r="AF123" i="66"/>
  <c r="AG123" i="66"/>
  <c r="AI123" i="66"/>
  <c r="AK123" i="66"/>
  <c r="AL123" i="66"/>
  <c r="AM123" i="66"/>
  <c r="AN123" i="66"/>
  <c r="AO123" i="66"/>
  <c r="AP123" i="66"/>
  <c r="AQ123" i="66"/>
  <c r="AR123" i="66"/>
  <c r="AS123" i="66"/>
  <c r="AT123" i="66"/>
  <c r="AU123" i="66"/>
  <c r="AV123" i="66"/>
  <c r="AW123" i="66"/>
  <c r="AX123" i="66"/>
  <c r="AY123" i="66"/>
  <c r="AZ123" i="66"/>
  <c r="BA123" i="66"/>
  <c r="BB123" i="66"/>
  <c r="BC123" i="66"/>
  <c r="BD123" i="66"/>
  <c r="BE123" i="66"/>
  <c r="BF123" i="66"/>
  <c r="BH123" i="66"/>
  <c r="BI123" i="66"/>
  <c r="AA124" i="66"/>
  <c r="AB124" i="66"/>
  <c r="AC124" i="66"/>
  <c r="AD124" i="66"/>
  <c r="AE124" i="66"/>
  <c r="AF124" i="66"/>
  <c r="AG124" i="66"/>
  <c r="AH124" i="66"/>
  <c r="AI124" i="66"/>
  <c r="AJ124" i="66"/>
  <c r="AK124" i="66"/>
  <c r="AL124" i="66"/>
  <c r="AM124" i="66"/>
  <c r="AN124" i="66"/>
  <c r="AO124" i="66"/>
  <c r="AP124" i="66"/>
  <c r="AQ124" i="66"/>
  <c r="AR124" i="66"/>
  <c r="AS124" i="66"/>
  <c r="AT124" i="66"/>
  <c r="AU124" i="66"/>
  <c r="AV124" i="66"/>
  <c r="AW124" i="66"/>
  <c r="AX124" i="66"/>
  <c r="AY124" i="66"/>
  <c r="AZ124" i="66"/>
  <c r="BA124" i="66"/>
  <c r="BB124" i="66"/>
  <c r="BC124" i="66"/>
  <c r="BD124" i="66"/>
  <c r="BF124" i="66"/>
  <c r="BG124" i="66"/>
  <c r="BH124" i="66"/>
  <c r="BI124" i="66"/>
  <c r="AA125" i="66"/>
  <c r="AB125" i="66"/>
  <c r="AC125" i="66"/>
  <c r="AD125" i="66"/>
  <c r="AE125" i="66"/>
  <c r="AF125" i="66"/>
  <c r="AG125" i="66"/>
  <c r="AH125" i="66"/>
  <c r="AI125" i="66"/>
  <c r="AJ125" i="66"/>
  <c r="AK125" i="66"/>
  <c r="AL125" i="66"/>
  <c r="AM125" i="66"/>
  <c r="AN125" i="66"/>
  <c r="AO125" i="66"/>
  <c r="AP125" i="66"/>
  <c r="AQ125" i="66"/>
  <c r="AR125" i="66"/>
  <c r="AT125" i="66"/>
  <c r="AU125" i="66"/>
  <c r="AV125" i="66"/>
  <c r="AW125" i="66"/>
  <c r="AX125" i="66"/>
  <c r="AY125" i="66"/>
  <c r="AZ125" i="66"/>
  <c r="BA125" i="66"/>
  <c r="BB125" i="66"/>
  <c r="BC125" i="66"/>
  <c r="BD125" i="66"/>
  <c r="BE125" i="66"/>
  <c r="BF125" i="66"/>
  <c r="BG125" i="66"/>
  <c r="BH125" i="66"/>
  <c r="BI125" i="66"/>
  <c r="AA126" i="66"/>
  <c r="AB83" i="130"/>
  <c r="AC83" i="130"/>
  <c r="AD83" i="130"/>
  <c r="AE126" i="66"/>
  <c r="AF83" i="130"/>
  <c r="AG83" i="130"/>
  <c r="AH83" i="130"/>
  <c r="AI83" i="130"/>
  <c r="AJ83" i="130"/>
  <c r="AK83" i="130"/>
  <c r="AL83" i="130"/>
  <c r="AM83" i="130"/>
  <c r="AN83" i="130"/>
  <c r="AO83" i="130"/>
  <c r="AP126" i="66"/>
  <c r="AQ83" i="130"/>
  <c r="AR126" i="66"/>
  <c r="AS83" i="130"/>
  <c r="AT83" i="130"/>
  <c r="AU83" i="130"/>
  <c r="AV126" i="66"/>
  <c r="AW83" i="130"/>
  <c r="AX83" i="130"/>
  <c r="AY83" i="130"/>
  <c r="AZ83" i="130"/>
  <c r="BA83" i="130"/>
  <c r="BB83" i="130"/>
  <c r="BC126" i="66"/>
  <c r="BD83" i="130"/>
  <c r="BE83" i="130"/>
  <c r="BF126" i="66"/>
  <c r="BG126" i="66"/>
  <c r="BH83" i="130"/>
  <c r="BI126" i="66"/>
  <c r="AA127" i="66"/>
  <c r="AB127" i="66"/>
  <c r="AC127" i="66"/>
  <c r="AD127" i="66"/>
  <c r="AE127" i="66"/>
  <c r="AF127" i="66"/>
  <c r="AG127" i="66"/>
  <c r="AH127" i="66"/>
  <c r="AI127" i="66"/>
  <c r="AJ127" i="66"/>
  <c r="AK127" i="66"/>
  <c r="AL127" i="66"/>
  <c r="AM127" i="66"/>
  <c r="AN127" i="66"/>
  <c r="AO127" i="66"/>
  <c r="AP127" i="66"/>
  <c r="AQ127" i="66"/>
  <c r="AR127" i="66"/>
  <c r="AS127" i="66"/>
  <c r="AT127" i="66"/>
  <c r="AU127" i="66"/>
  <c r="AV127" i="66"/>
  <c r="AW127" i="66"/>
  <c r="AX127" i="66"/>
  <c r="AY127" i="66"/>
  <c r="AZ127" i="66"/>
  <c r="BA127" i="66"/>
  <c r="BB127" i="66"/>
  <c r="BC127" i="66"/>
  <c r="BD127" i="66"/>
  <c r="BE127" i="66"/>
  <c r="BF127" i="66"/>
  <c r="BG127" i="66"/>
  <c r="BH127" i="66"/>
  <c r="BI127" i="66"/>
  <c r="AA128" i="66"/>
  <c r="AB128" i="66"/>
  <c r="AC128" i="66"/>
  <c r="AD128" i="66"/>
  <c r="AE128" i="66"/>
  <c r="AF128" i="66"/>
  <c r="AG128" i="66"/>
  <c r="AH128" i="66"/>
  <c r="AI128" i="66"/>
  <c r="AJ128" i="66"/>
  <c r="AK128" i="66"/>
  <c r="AL128" i="66"/>
  <c r="AM128" i="66"/>
  <c r="AN128" i="66"/>
  <c r="AO128" i="66"/>
  <c r="AP128" i="66"/>
  <c r="AQ128" i="66"/>
  <c r="AR128" i="66"/>
  <c r="AS128" i="66"/>
  <c r="AT128" i="66"/>
  <c r="AU128" i="66"/>
  <c r="AV128" i="66"/>
  <c r="AW128" i="66"/>
  <c r="AX128" i="66"/>
  <c r="AY128" i="66"/>
  <c r="AZ128" i="66"/>
  <c r="BA128" i="66"/>
  <c r="BB128" i="66"/>
  <c r="BC128" i="66"/>
  <c r="BD128" i="66"/>
  <c r="BE128" i="66"/>
  <c r="BF128" i="66"/>
  <c r="BG128" i="66"/>
  <c r="BH128" i="66"/>
  <c r="BI128" i="66"/>
  <c r="AA129" i="66"/>
  <c r="AB129" i="66"/>
  <c r="AC129" i="66"/>
  <c r="AD129" i="66"/>
  <c r="AE129" i="66"/>
  <c r="AF129" i="66"/>
  <c r="AG129" i="66"/>
  <c r="AH129" i="66"/>
  <c r="AI129" i="66"/>
  <c r="AJ129" i="66"/>
  <c r="AK129" i="66"/>
  <c r="AL129" i="66"/>
  <c r="AM129" i="66"/>
  <c r="AN129" i="66"/>
  <c r="AO129" i="66"/>
  <c r="AP129" i="66"/>
  <c r="AQ129" i="66"/>
  <c r="AR129" i="66"/>
  <c r="AS129" i="66"/>
  <c r="AT129" i="66"/>
  <c r="AU129" i="66"/>
  <c r="AV129" i="66"/>
  <c r="AW129" i="66"/>
  <c r="AX129" i="66"/>
  <c r="AY129" i="66"/>
  <c r="AZ129" i="66"/>
  <c r="BA129" i="66"/>
  <c r="BB129" i="66"/>
  <c r="BC129" i="66"/>
  <c r="BD129" i="66"/>
  <c r="BE129" i="66"/>
  <c r="BF129" i="66"/>
  <c r="BG129" i="66"/>
  <c r="BH129" i="66"/>
  <c r="BI129" i="66"/>
  <c r="AA84" i="130"/>
  <c r="AB130" i="66"/>
  <c r="AC84" i="130"/>
  <c r="AD130" i="66"/>
  <c r="AE84" i="130"/>
  <c r="AF84" i="130"/>
  <c r="AG84" i="130"/>
  <c r="AH84" i="130"/>
  <c r="AI84" i="130"/>
  <c r="AJ84" i="130"/>
  <c r="AK84" i="130"/>
  <c r="AL84" i="130"/>
  <c r="AM130" i="66"/>
  <c r="AN84" i="130"/>
  <c r="AO84" i="130"/>
  <c r="AP84" i="130"/>
  <c r="AQ84" i="130"/>
  <c r="AR84" i="130"/>
  <c r="AS84" i="130"/>
  <c r="AT84" i="130"/>
  <c r="AU130" i="66"/>
  <c r="AV130" i="66"/>
  <c r="AW84" i="130"/>
  <c r="AX84" i="130"/>
  <c r="AY84" i="130"/>
  <c r="AZ84" i="130"/>
  <c r="BA84" i="130"/>
  <c r="BB84" i="130"/>
  <c r="BC84" i="130"/>
  <c r="BD84" i="130"/>
  <c r="BE130" i="66"/>
  <c r="BF84" i="130"/>
  <c r="BG84" i="130"/>
  <c r="BH84" i="130"/>
  <c r="BI84" i="130"/>
  <c r="AA132" i="66"/>
  <c r="AC132" i="66"/>
  <c r="AD132" i="66"/>
  <c r="AF132" i="66"/>
  <c r="AG132" i="66"/>
  <c r="AK132" i="66"/>
  <c r="AL132" i="66"/>
  <c r="AN132" i="66"/>
  <c r="AO132" i="66"/>
  <c r="AP132" i="66"/>
  <c r="AS132" i="66"/>
  <c r="AT132" i="66"/>
  <c r="AV132" i="66"/>
  <c r="AW132" i="66"/>
  <c r="AX132" i="66"/>
  <c r="BA132" i="66"/>
  <c r="BB132" i="66"/>
  <c r="BD132" i="66"/>
  <c r="BE132" i="66"/>
  <c r="BF132" i="66"/>
  <c r="BI132" i="66"/>
  <c r="AA133" i="66"/>
  <c r="AB133" i="66"/>
  <c r="AC133" i="66"/>
  <c r="AD133" i="66"/>
  <c r="AE133" i="66"/>
  <c r="AF133" i="66"/>
  <c r="AG133" i="66"/>
  <c r="AH133" i="66"/>
  <c r="AI133" i="66"/>
  <c r="AJ133" i="66"/>
  <c r="AK133" i="66"/>
  <c r="AL133" i="66"/>
  <c r="AM133" i="66"/>
  <c r="AN133" i="66"/>
  <c r="AO133" i="66"/>
  <c r="AP133" i="66"/>
  <c r="AQ133" i="66"/>
  <c r="AR133" i="66"/>
  <c r="AS133" i="66"/>
  <c r="AT133" i="66"/>
  <c r="AU133" i="66"/>
  <c r="AV133" i="66"/>
  <c r="AW133" i="66"/>
  <c r="AX133" i="66"/>
  <c r="AY133" i="66"/>
  <c r="AZ133" i="66"/>
  <c r="BA133" i="66"/>
  <c r="BB133" i="66"/>
  <c r="BC133" i="66"/>
  <c r="BD133" i="66"/>
  <c r="BE133" i="66"/>
  <c r="BF133" i="66"/>
  <c r="BG133" i="66"/>
  <c r="BH133" i="66"/>
  <c r="BI133" i="66"/>
  <c r="AA134" i="66"/>
  <c r="AB134" i="66"/>
  <c r="AC134" i="66"/>
  <c r="AD134" i="66"/>
  <c r="AE134" i="66"/>
  <c r="AF134" i="66"/>
  <c r="AG134" i="66"/>
  <c r="AH134" i="66"/>
  <c r="AI134" i="66"/>
  <c r="AJ134" i="66"/>
  <c r="AK134" i="66"/>
  <c r="AL134" i="66"/>
  <c r="AM134" i="66"/>
  <c r="AN134" i="66"/>
  <c r="AO134" i="66"/>
  <c r="AP134" i="66"/>
  <c r="AQ134" i="66"/>
  <c r="AR134" i="66"/>
  <c r="AS134" i="66"/>
  <c r="AT134" i="66"/>
  <c r="AU134" i="66"/>
  <c r="AV134" i="66"/>
  <c r="AW134" i="66"/>
  <c r="AX134" i="66"/>
  <c r="AY134" i="66"/>
  <c r="AZ134" i="66"/>
  <c r="BA134" i="66"/>
  <c r="BB134" i="66"/>
  <c r="BC134" i="66"/>
  <c r="BD134" i="66"/>
  <c r="BE134" i="66"/>
  <c r="BF134" i="66"/>
  <c r="BG134" i="66"/>
  <c r="BH134" i="66"/>
  <c r="BI134" i="66"/>
  <c r="AA135" i="66"/>
  <c r="AB135" i="66"/>
  <c r="AC135" i="66"/>
  <c r="AD135" i="66"/>
  <c r="AE135" i="66"/>
  <c r="AF135" i="66"/>
  <c r="AG135" i="66"/>
  <c r="AH135" i="66"/>
  <c r="AI135" i="66"/>
  <c r="AJ135" i="66"/>
  <c r="AK135" i="66"/>
  <c r="AL135" i="66"/>
  <c r="AM135" i="66"/>
  <c r="AN135" i="66"/>
  <c r="AO135" i="66"/>
  <c r="AP135" i="66"/>
  <c r="AQ135" i="66"/>
  <c r="AR135" i="66"/>
  <c r="AS135" i="66"/>
  <c r="AT135" i="66"/>
  <c r="AU135" i="66"/>
  <c r="AV135" i="66"/>
  <c r="AW135" i="66"/>
  <c r="AX135" i="66"/>
  <c r="AY135" i="66"/>
  <c r="AZ135" i="66"/>
  <c r="BA135" i="66"/>
  <c r="BB135" i="66"/>
  <c r="BC135" i="66"/>
  <c r="BD135" i="66"/>
  <c r="BE135" i="66"/>
  <c r="BF135" i="66"/>
  <c r="BG135" i="66"/>
  <c r="BH135" i="66"/>
  <c r="BI135" i="66"/>
  <c r="AB76" i="130"/>
  <c r="AC76" i="130" s="1"/>
  <c r="AD76" i="130" s="1"/>
  <c r="AE76" i="130" s="1"/>
  <c r="AF76" i="130" s="1"/>
  <c r="AG76" i="130" s="1"/>
  <c r="AH76" i="130" s="1"/>
  <c r="AI76" i="130" s="1"/>
  <c r="AJ76" i="130" s="1"/>
  <c r="AK76" i="130" s="1"/>
  <c r="AL76" i="130" s="1"/>
  <c r="AM76" i="130" s="1"/>
  <c r="AN76" i="130" s="1"/>
  <c r="AO76" i="130" s="1"/>
  <c r="AP76" i="130" s="1"/>
  <c r="AQ76" i="130" s="1"/>
  <c r="AR76" i="130" s="1"/>
  <c r="AS76" i="130" s="1"/>
  <c r="AT76" i="130" s="1"/>
  <c r="AU76" i="130" s="1"/>
  <c r="AV76" i="130" s="1"/>
  <c r="AW76" i="130" s="1"/>
  <c r="AX76" i="130" s="1"/>
  <c r="AY76" i="130" s="1"/>
  <c r="AZ76" i="130" s="1"/>
  <c r="BA76" i="130" s="1"/>
  <c r="BB76" i="130" s="1"/>
  <c r="BC76" i="130" s="1"/>
  <c r="BD76" i="130" s="1"/>
  <c r="BE76" i="130" s="1"/>
  <c r="BF76" i="130" s="1"/>
  <c r="BG76" i="130" s="1"/>
  <c r="BH76" i="130" s="1"/>
  <c r="BI76" i="130" s="1"/>
  <c r="AH80" i="130"/>
  <c r="AZ80" i="130"/>
  <c r="AZ92" i="130" s="1"/>
  <c r="AF81" i="130"/>
  <c r="BH81" i="130"/>
  <c r="AI82" i="130"/>
  <c r="AJ82" i="130"/>
  <c r="AY82" i="130"/>
  <c r="AZ82" i="130"/>
  <c r="BB82" i="130"/>
  <c r="AB88" i="130"/>
  <c r="AC88" i="130" s="1"/>
  <c r="AD88" i="130" s="1"/>
  <c r="AE88" i="130" s="1"/>
  <c r="AF88" i="130" s="1"/>
  <c r="AG88" i="130" s="1"/>
  <c r="AH88" i="130" s="1"/>
  <c r="AI88" i="130" s="1"/>
  <c r="AJ88" i="130" s="1"/>
  <c r="AK88" i="130" s="1"/>
  <c r="AL88" i="130" s="1"/>
  <c r="AM88" i="130" s="1"/>
  <c r="AN88" i="130" s="1"/>
  <c r="AO88" i="130" s="1"/>
  <c r="AP88" i="130" s="1"/>
  <c r="AQ88" i="130" s="1"/>
  <c r="AR88" i="130" s="1"/>
  <c r="AS88" i="130" s="1"/>
  <c r="AT88" i="130" s="1"/>
  <c r="AU88" i="130" s="1"/>
  <c r="AV88" i="130" s="1"/>
  <c r="AW88" i="130" s="1"/>
  <c r="AX88" i="130" s="1"/>
  <c r="AY88" i="130" s="1"/>
  <c r="AZ88" i="130" s="1"/>
  <c r="BA88" i="130" s="1"/>
  <c r="BB88" i="130" s="1"/>
  <c r="BC88" i="130" s="1"/>
  <c r="BD88" i="130" s="1"/>
  <c r="BE88" i="130" s="1"/>
  <c r="BF88" i="130" s="1"/>
  <c r="BG88" i="130" s="1"/>
  <c r="BH88" i="130" s="1"/>
  <c r="BI88" i="130" s="1"/>
  <c r="AB100" i="130"/>
  <c r="AC100" i="130"/>
  <c r="AD100" i="130"/>
  <c r="AE100" i="130" s="1"/>
  <c r="AF100" i="130" s="1"/>
  <c r="AG100" i="130" s="1"/>
  <c r="AH100" i="130" s="1"/>
  <c r="AI100" i="130" s="1"/>
  <c r="AJ100" i="130" s="1"/>
  <c r="AK100" i="130" s="1"/>
  <c r="AL100" i="130" s="1"/>
  <c r="AM100" i="130" s="1"/>
  <c r="AN100" i="130" s="1"/>
  <c r="AO100" i="130" s="1"/>
  <c r="AP100" i="130" s="1"/>
  <c r="AQ100" i="130" s="1"/>
  <c r="AR100" i="130" s="1"/>
  <c r="AS100" i="130" s="1"/>
  <c r="AT100" i="130" s="1"/>
  <c r="AU100" i="130" s="1"/>
  <c r="AV100" i="130" s="1"/>
  <c r="AW100" i="130" s="1"/>
  <c r="AX100" i="130" s="1"/>
  <c r="AY100" i="130" s="1"/>
  <c r="AZ100" i="130" s="1"/>
  <c r="BA100" i="130" s="1"/>
  <c r="BB100" i="130" s="1"/>
  <c r="BC100" i="130" s="1"/>
  <c r="BD100" i="130" s="1"/>
  <c r="BE100" i="130" s="1"/>
  <c r="BF100" i="130" s="1"/>
  <c r="BG100" i="130" s="1"/>
  <c r="BH100" i="130" s="1"/>
  <c r="BI100" i="130" s="1"/>
  <c r="AL118" i="66"/>
  <c r="AQ126" i="66"/>
  <c r="AS125" i="66"/>
  <c r="BE124" i="66"/>
  <c r="BG123" i="66"/>
  <c r="AJ123" i="66"/>
  <c r="AH123" i="66"/>
  <c r="AQ121" i="66"/>
  <c r="BE120" i="66"/>
  <c r="AU120" i="66"/>
  <c r="AT120" i="66"/>
  <c r="AS120" i="66"/>
  <c r="AR120" i="66"/>
  <c r="BA119" i="66"/>
  <c r="AZ119" i="66"/>
  <c r="BF118" i="66"/>
  <c r="AH118" i="66"/>
  <c r="BE116" i="66"/>
  <c r="BD116" i="66"/>
  <c r="AV116" i="66"/>
  <c r="BB114" i="66"/>
  <c r="AZ114" i="66"/>
  <c r="AM114" i="66"/>
  <c r="AL114" i="66"/>
  <c r="AJ114" i="66"/>
  <c r="AA114" i="66"/>
  <c r="AB92" i="130" l="1"/>
  <c r="AG92" i="130"/>
  <c r="AP83" i="130"/>
  <c r="AQ95" i="130" s="1"/>
  <c r="BC66" i="130"/>
  <c r="BH92" i="130"/>
  <c r="AL93" i="130"/>
  <c r="AF96" i="130"/>
  <c r="AV93" i="130"/>
  <c r="AQ93" i="130"/>
  <c r="AJ93" i="130"/>
  <c r="AR83" i="130"/>
  <c r="AR95" i="130" s="1"/>
  <c r="AT96" i="130"/>
  <c r="BH82" i="130"/>
  <c r="AW82" i="130"/>
  <c r="AD82" i="130"/>
  <c r="AB82" i="130"/>
  <c r="AL130" i="66"/>
  <c r="AM84" i="130"/>
  <c r="AM96" i="130" s="1"/>
  <c r="AX57" i="130"/>
  <c r="AX122" i="66" s="1"/>
  <c r="AU57" i="130"/>
  <c r="AU122" i="66" s="1"/>
  <c r="AK126" i="66"/>
  <c r="BE82" i="130"/>
  <c r="BE94" i="130" s="1"/>
  <c r="AT57" i="130"/>
  <c r="AT122" i="66" s="1"/>
  <c r="AN126" i="66"/>
  <c r="AD93" i="130"/>
  <c r="AS126" i="66"/>
  <c r="BI108" i="130"/>
  <c r="AO114" i="66"/>
  <c r="AX126" i="66"/>
  <c r="BD126" i="66"/>
  <c r="AU84" i="130"/>
  <c r="AU96" i="130" s="1"/>
  <c r="AE57" i="130"/>
  <c r="AE122" i="66" s="1"/>
  <c r="AH57" i="130"/>
  <c r="AH122" i="66" s="1"/>
  <c r="AQ92" i="130"/>
  <c r="BI104" i="130"/>
  <c r="BD104" i="130"/>
  <c r="AO126" i="66"/>
  <c r="AK92" i="130"/>
  <c r="BB130" i="66"/>
  <c r="AE83" i="130"/>
  <c r="AF95" i="130" s="1"/>
  <c r="BC130" i="66"/>
  <c r="BC113" i="66" s="1"/>
  <c r="AA83" i="130"/>
  <c r="AB95" i="130" s="1"/>
  <c r="AN40" i="130"/>
  <c r="AN79" i="130" s="1"/>
  <c r="AT114" i="66"/>
  <c r="AR82" i="130"/>
  <c r="AD84" i="130"/>
  <c r="AE96" i="130" s="1"/>
  <c r="AG82" i="130"/>
  <c r="AG94" i="130" s="1"/>
  <c r="AU82" i="130"/>
  <c r="AU94" i="130" s="1"/>
  <c r="AB84" i="130"/>
  <c r="AB96" i="130" s="1"/>
  <c r="BI83" i="130"/>
  <c r="BI107" i="130" s="1"/>
  <c r="BG83" i="130"/>
  <c r="AP57" i="130"/>
  <c r="AP122" i="66" s="1"/>
  <c r="AI93" i="130"/>
  <c r="F13" i="112"/>
  <c r="AG57" i="130"/>
  <c r="AG122" i="66" s="1"/>
  <c r="AU121" i="66"/>
  <c r="AH126" i="66"/>
  <c r="AG130" i="66"/>
  <c r="BF83" i="130"/>
  <c r="BF107" i="130" s="1"/>
  <c r="AC126" i="66"/>
  <c r="BI105" i="130"/>
  <c r="BI93" i="130"/>
  <c r="AI126" i="66"/>
  <c r="AF126" i="66"/>
  <c r="AE130" i="66"/>
  <c r="AE113" i="66" s="1"/>
  <c r="AT130" i="66"/>
  <c r="AW130" i="66"/>
  <c r="AJ50" i="130"/>
  <c r="AU66" i="130"/>
  <c r="BH50" i="130"/>
  <c r="BE57" i="130"/>
  <c r="BE122" i="66" s="1"/>
  <c r="AM66" i="130"/>
  <c r="AS96" i="130"/>
  <c r="AV83" i="130"/>
  <c r="AW95" i="130" s="1"/>
  <c r="AZ50" i="130"/>
  <c r="AY126" i="66"/>
  <c r="BG92" i="130"/>
  <c r="AX95" i="130"/>
  <c r="AH95" i="130"/>
  <c r="AT121" i="66"/>
  <c r="AO130" i="66"/>
  <c r="AR50" i="130"/>
  <c r="BC83" i="130"/>
  <c r="BC107" i="130" s="1"/>
  <c r="AI95" i="130"/>
  <c r="AO93" i="130"/>
  <c r="BE92" i="130"/>
  <c r="AI130" i="66"/>
  <c r="BG130" i="66"/>
  <c r="BG113" i="66" s="1"/>
  <c r="AY130" i="66"/>
  <c r="AU126" i="66"/>
  <c r="AU113" i="66" s="1"/>
  <c r="AM126" i="66"/>
  <c r="AM113" i="66" s="1"/>
  <c r="BH126" i="66"/>
  <c r="AQ130" i="66"/>
  <c r="AQ113" i="66" s="1"/>
  <c r="BI130" i="66"/>
  <c r="BI113" i="66" s="1"/>
  <c r="AJ96" i="130"/>
  <c r="AO94" i="130"/>
  <c r="AO92" i="130"/>
  <c r="AB50" i="130"/>
  <c r="BH40" i="130"/>
  <c r="BH79" i="130" s="1"/>
  <c r="AZ40" i="130"/>
  <c r="AZ79" i="130" s="1"/>
  <c r="AR40" i="130"/>
  <c r="AR79" i="130" s="1"/>
  <c r="AJ40" i="130"/>
  <c r="AJ79" i="130" s="1"/>
  <c r="AB40" i="130"/>
  <c r="AB79" i="130" s="1"/>
  <c r="AE66" i="130"/>
  <c r="AU95" i="130"/>
  <c r="AA130" i="66"/>
  <c r="AZ126" i="66"/>
  <c r="BD107" i="130"/>
  <c r="AT93" i="130"/>
  <c r="BB57" i="130"/>
  <c r="BB122" i="66" s="1"/>
  <c r="AM93" i="130"/>
  <c r="AE93" i="130"/>
  <c r="AH92" i="130"/>
  <c r="AV40" i="130"/>
  <c r="AV79" i="130" s="1"/>
  <c r="AY93" i="130"/>
  <c r="D10" i="112"/>
  <c r="AY105" i="130"/>
  <c r="BF105" i="130"/>
  <c r="BG105" i="130"/>
  <c r="BA126" i="66"/>
  <c r="BE84" i="130"/>
  <c r="BE108" i="130" s="1"/>
  <c r="AC92" i="130"/>
  <c r="AR93" i="130"/>
  <c r="BA104" i="130"/>
  <c r="BH105" i="130"/>
  <c r="AN131" i="66"/>
  <c r="BI92" i="130"/>
  <c r="AO96" i="130"/>
  <c r="BC57" i="130"/>
  <c r="BC122" i="66" s="1"/>
  <c r="BE93" i="130"/>
  <c r="AG93" i="130"/>
  <c r="BG40" i="130"/>
  <c r="BG79" i="130" s="1"/>
  <c r="AY40" i="130"/>
  <c r="AY79" i="130" s="1"/>
  <c r="AQ40" i="130"/>
  <c r="AQ79" i="130" s="1"/>
  <c r="AI40" i="130"/>
  <c r="AI79" i="130" s="1"/>
  <c r="AA40" i="130"/>
  <c r="AA79" i="130" s="1"/>
  <c r="AE92" i="130"/>
  <c r="AU19" i="130"/>
  <c r="AU14" i="130" s="1"/>
  <c r="AU78" i="130" s="1"/>
  <c r="AF130" i="66"/>
  <c r="AP131" i="66"/>
  <c r="AT92" i="130"/>
  <c r="BH66" i="130"/>
  <c r="AZ66" i="130"/>
  <c r="AR66" i="130"/>
  <c r="AJ66" i="130"/>
  <c r="AB66" i="130"/>
  <c r="AL57" i="130"/>
  <c r="AL122" i="66" s="1"/>
  <c r="AP50" i="130"/>
  <c r="BG66" i="130"/>
  <c r="AY66" i="130"/>
  <c r="AQ66" i="130"/>
  <c r="AI66" i="130"/>
  <c r="AA66" i="130"/>
  <c r="AK57" i="130"/>
  <c r="AK122" i="66" s="1"/>
  <c r="BF66" i="130"/>
  <c r="AX66" i="130"/>
  <c r="AP66" i="130"/>
  <c r="AH66" i="130"/>
  <c r="BA96" i="130"/>
  <c r="BE95" i="130"/>
  <c r="AP95" i="130"/>
  <c r="AG95" i="130"/>
  <c r="AW57" i="130"/>
  <c r="AW122" i="66" s="1"/>
  <c r="AO57" i="130"/>
  <c r="AO122" i="66" s="1"/>
  <c r="BH57" i="130"/>
  <c r="BH122" i="66" s="1"/>
  <c r="AZ57" i="130"/>
  <c r="AZ122" i="66" s="1"/>
  <c r="AR57" i="130"/>
  <c r="AR122" i="66" s="1"/>
  <c r="AJ57" i="130"/>
  <c r="AJ122" i="66" s="1"/>
  <c r="AB57" i="130"/>
  <c r="AB122" i="66" s="1"/>
  <c r="AX50" i="130"/>
  <c r="BA105" i="130"/>
  <c r="AH132" i="66"/>
  <c r="AH131" i="66" s="1"/>
  <c r="BH96" i="130"/>
  <c r="AB93" i="130"/>
  <c r="AC93" i="130"/>
  <c r="BA57" i="130"/>
  <c r="BA122" i="66" s="1"/>
  <c r="AX121" i="66"/>
  <c r="AG126" i="66"/>
  <c r="AL131" i="66"/>
  <c r="BC132" i="66"/>
  <c r="BC131" i="66" s="1"/>
  <c r="D9" i="112"/>
  <c r="BH107" i="130"/>
  <c r="AZ104" i="130"/>
  <c r="AN94" i="130"/>
  <c r="AP92" i="130"/>
  <c r="BC104" i="130"/>
  <c r="AN114" i="66"/>
  <c r="AK130" i="66"/>
  <c r="AO131" i="66"/>
  <c r="D12" i="112"/>
  <c r="BA107" i="130"/>
  <c r="BH93" i="130"/>
  <c r="AL96" i="130"/>
  <c r="BF93" i="130"/>
  <c r="AL95" i="130"/>
  <c r="AW93" i="130"/>
  <c r="AF114" i="66"/>
  <c r="AH121" i="66"/>
  <c r="AD131" i="66"/>
  <c r="AZ107" i="130"/>
  <c r="BH104" i="130"/>
  <c r="AS93" i="130"/>
  <c r="BA95" i="130"/>
  <c r="AJ95" i="130"/>
  <c r="AY48" i="130"/>
  <c r="AQ48" i="130"/>
  <c r="AI48" i="130"/>
  <c r="AU93" i="130"/>
  <c r="BE40" i="130"/>
  <c r="BE79" i="130" s="1"/>
  <c r="AW40" i="130"/>
  <c r="AW79" i="130" s="1"/>
  <c r="AO40" i="130"/>
  <c r="AO79" i="130" s="1"/>
  <c r="AG40" i="130"/>
  <c r="AG79" i="130" s="1"/>
  <c r="AP96" i="130"/>
  <c r="BD114" i="66"/>
  <c r="F9" i="112"/>
  <c r="BE126" i="66"/>
  <c r="BE113" i="66" s="1"/>
  <c r="AC130" i="66"/>
  <c r="BA130" i="66"/>
  <c r="F10" i="112"/>
  <c r="BE104" i="130"/>
  <c r="BD92" i="130"/>
  <c r="AV84" i="130"/>
  <c r="AV82" i="130"/>
  <c r="AW94" i="130" s="1"/>
  <c r="BC105" i="130"/>
  <c r="AD92" i="130"/>
  <c r="AP48" i="130"/>
  <c r="AH48" i="130"/>
  <c r="BD48" i="130"/>
  <c r="AV115" i="66"/>
  <c r="AW126" i="66"/>
  <c r="AT131" i="66"/>
  <c r="AY95" i="130"/>
  <c r="AY92" i="130"/>
  <c r="BB93" i="130"/>
  <c r="BB96" i="130"/>
  <c r="AD57" i="130"/>
  <c r="AD122" i="66" s="1"/>
  <c r="BG104" i="130"/>
  <c r="AY104" i="130"/>
  <c r="AV7" i="130"/>
  <c r="AV77" i="130" s="1"/>
  <c r="BB104" i="130"/>
  <c r="AX92" i="130"/>
  <c r="BF57" i="130"/>
  <c r="BF122" i="66" s="1"/>
  <c r="AK120" i="66"/>
  <c r="AS130" i="66"/>
  <c r="BE105" i="130"/>
  <c r="BI96" i="130"/>
  <c r="AM57" i="130"/>
  <c r="AM122" i="66" s="1"/>
  <c r="BG108" i="130"/>
  <c r="AY96" i="130"/>
  <c r="AY108" i="130"/>
  <c r="AZ96" i="130"/>
  <c r="BF108" i="130"/>
  <c r="D13" i="112"/>
  <c r="AZ108" i="130"/>
  <c r="BA108" i="130"/>
  <c r="BB108" i="130"/>
  <c r="BB107" i="130"/>
  <c r="BB95" i="130"/>
  <c r="AD95" i="130"/>
  <c r="AU92" i="130"/>
  <c r="AV92" i="130"/>
  <c r="AN92" i="130"/>
  <c r="AM92" i="130"/>
  <c r="BD108" i="130"/>
  <c r="BD96" i="130"/>
  <c r="BC96" i="130"/>
  <c r="BC108" i="130"/>
  <c r="AN19" i="130"/>
  <c r="AN14" i="130" s="1"/>
  <c r="AN78" i="130" s="1"/>
  <c r="BC92" i="130"/>
  <c r="BD130" i="66"/>
  <c r="AY132" i="66"/>
  <c r="AY131" i="66" s="1"/>
  <c r="BH132" i="66"/>
  <c r="BH131" i="66" s="1"/>
  <c r="BA121" i="66"/>
  <c r="BG93" i="130"/>
  <c r="AQ82" i="130"/>
  <c r="AR92" i="130"/>
  <c r="AS92" i="130"/>
  <c r="BE66" i="130"/>
  <c r="AW66" i="130"/>
  <c r="AO66" i="130"/>
  <c r="AG66" i="130"/>
  <c r="AY107" i="130"/>
  <c r="BG50" i="130"/>
  <c r="AY50" i="130"/>
  <c r="AQ50" i="130"/>
  <c r="AI50" i="130"/>
  <c r="AA50" i="130"/>
  <c r="AV48" i="130"/>
  <c r="AF48" i="130"/>
  <c r="BD40" i="130"/>
  <c r="BD79" i="130" s="1"/>
  <c r="AF40" i="130"/>
  <c r="AF79" i="130" s="1"/>
  <c r="AX48" i="130"/>
  <c r="AX82" i="130"/>
  <c r="BD19" i="130"/>
  <c r="BD14" i="130" s="1"/>
  <c r="BD78" i="130" s="1"/>
  <c r="AG96" i="130"/>
  <c r="AJ126" i="66"/>
  <c r="AB126" i="66"/>
  <c r="AB113" i="66" s="1"/>
  <c r="AQ132" i="66"/>
  <c r="AQ131" i="66" s="1"/>
  <c r="AZ132" i="66"/>
  <c r="AZ131" i="66" s="1"/>
  <c r="AM132" i="66"/>
  <c r="AM131" i="66" s="1"/>
  <c r="BE107" i="130"/>
  <c r="BB105" i="130"/>
  <c r="AN95" i="130"/>
  <c r="AO95" i="130"/>
  <c r="AZ94" i="130"/>
  <c r="AP82" i="130"/>
  <c r="AP94" i="130" s="1"/>
  <c r="AP93" i="130"/>
  <c r="BB92" i="130"/>
  <c r="BA92" i="130"/>
  <c r="BD66" i="130"/>
  <c r="AV66" i="130"/>
  <c r="AN66" i="130"/>
  <c r="AF66" i="130"/>
  <c r="BF50" i="130"/>
  <c r="AH50" i="130"/>
  <c r="BC48" i="130"/>
  <c r="BC82" i="130"/>
  <c r="BC94" i="130" s="1"/>
  <c r="AU48" i="130"/>
  <c r="AM48" i="130"/>
  <c r="AE48" i="130"/>
  <c r="AE82" i="130"/>
  <c r="AV19" i="130"/>
  <c r="AV14" i="130" s="1"/>
  <c r="AV78" i="130" s="1"/>
  <c r="BG132" i="66"/>
  <c r="BG131" i="66" s="1"/>
  <c r="AI132" i="66"/>
  <c r="AI131" i="66" s="1"/>
  <c r="AR132" i="66"/>
  <c r="AR131" i="66" s="1"/>
  <c r="AH130" i="66"/>
  <c r="AK96" i="130"/>
  <c r="AM95" i="130"/>
  <c r="BD93" i="130"/>
  <c r="BA93" i="130"/>
  <c r="AZ105" i="130"/>
  <c r="BI57" i="130"/>
  <c r="BI122" i="66" s="1"/>
  <c r="AS57" i="130"/>
  <c r="AS122" i="66" s="1"/>
  <c r="AC57" i="130"/>
  <c r="AC122" i="66" s="1"/>
  <c r="BE50" i="130"/>
  <c r="AW50" i="130"/>
  <c r="AO50" i="130"/>
  <c r="AG50" i="130"/>
  <c r="AI92" i="130"/>
  <c r="AJ92" i="130"/>
  <c r="AM19" i="130"/>
  <c r="AM14" i="130" s="1"/>
  <c r="AM78" i="130" s="1"/>
  <c r="AE19" i="130"/>
  <c r="AE14" i="130" s="1"/>
  <c r="AE78" i="130" s="1"/>
  <c r="BD7" i="130"/>
  <c r="BD77" i="130" s="1"/>
  <c r="AN7" i="130"/>
  <c r="AN6" i="130" s="1"/>
  <c r="AF7" i="130"/>
  <c r="AF77" i="130" s="1"/>
  <c r="BF48" i="130"/>
  <c r="BF82" i="130"/>
  <c r="AF19" i="130"/>
  <c r="AF14" i="130" s="1"/>
  <c r="AF78" i="130" s="1"/>
  <c r="AF93" i="130"/>
  <c r="AN48" i="130"/>
  <c r="AJ132" i="66"/>
  <c r="AJ131" i="66" s="1"/>
  <c r="BH108" i="130"/>
  <c r="AZ95" i="130"/>
  <c r="AJ94" i="130"/>
  <c r="BC93" i="130"/>
  <c r="AN93" i="130"/>
  <c r="AK95" i="130"/>
  <c r="AM94" i="130"/>
  <c r="BD105" i="130"/>
  <c r="AX93" i="130"/>
  <c r="AW92" i="130"/>
  <c r="BD50" i="130"/>
  <c r="AV50" i="130"/>
  <c r="AN50" i="130"/>
  <c r="AF50" i="130"/>
  <c r="BG96" i="130"/>
  <c r="AH82" i="130"/>
  <c r="AN130" i="66"/>
  <c r="AB132" i="66"/>
  <c r="AB131" i="66" s="1"/>
  <c r="AZ93" i="130"/>
  <c r="AK93" i="130"/>
  <c r="AQ96" i="130"/>
  <c r="AR96" i="130"/>
  <c r="AI96" i="130"/>
  <c r="AH93" i="130"/>
  <c r="BC19" i="130"/>
  <c r="BC14" i="130" s="1"/>
  <c r="BC78" i="130" s="1"/>
  <c r="BB7" i="130"/>
  <c r="AT7" i="130"/>
  <c r="AL7" i="130"/>
  <c r="AD7" i="130"/>
  <c r="AT95" i="130"/>
  <c r="BF104" i="130"/>
  <c r="BF92" i="130"/>
  <c r="BG48" i="130"/>
  <c r="BG82" i="130"/>
  <c r="AA48" i="130"/>
  <c r="AA82" i="130"/>
  <c r="AF92" i="130"/>
  <c r="BE19" i="130"/>
  <c r="BE14" i="130" s="1"/>
  <c r="BE78" i="130" s="1"/>
  <c r="AW19" i="130"/>
  <c r="AW14" i="130" s="1"/>
  <c r="AW78" i="130" s="1"/>
  <c r="AO19" i="130"/>
  <c r="AO14" i="130" s="1"/>
  <c r="AO78" i="130" s="1"/>
  <c r="AG19" i="130"/>
  <c r="AG14" i="130" s="1"/>
  <c r="AG78" i="130" s="1"/>
  <c r="BI7" i="130"/>
  <c r="BA7" i="130"/>
  <c r="BA6" i="130" s="1"/>
  <c r="AS7" i="130"/>
  <c r="AS6" i="130" s="1"/>
  <c r="AK7" i="130"/>
  <c r="AK77" i="130" s="1"/>
  <c r="AC7" i="130"/>
  <c r="AC77" i="130" s="1"/>
  <c r="BE48" i="130"/>
  <c r="AW48" i="130"/>
  <c r="AO48" i="130"/>
  <c r="AG48" i="130"/>
  <c r="BF40" i="130"/>
  <c r="BF79" i="130" s="1"/>
  <c r="AX40" i="130"/>
  <c r="AX79" i="130" s="1"/>
  <c r="AP40" i="130"/>
  <c r="AP79" i="130" s="1"/>
  <c r="AH40" i="130"/>
  <c r="AH79" i="130" s="1"/>
  <c r="BF19" i="130"/>
  <c r="BF14" i="130" s="1"/>
  <c r="BF78" i="130" s="1"/>
  <c r="AX19" i="130"/>
  <c r="AX14" i="130" s="1"/>
  <c r="AX78" i="130" s="1"/>
  <c r="AP19" i="130"/>
  <c r="AP14" i="130" s="1"/>
  <c r="AP78" i="130" s="1"/>
  <c r="AH19" i="130"/>
  <c r="AH14" i="130" s="1"/>
  <c r="AH78" i="130" s="1"/>
  <c r="BD57" i="130"/>
  <c r="BD122" i="66" s="1"/>
  <c r="AV57" i="130"/>
  <c r="AV122" i="66" s="1"/>
  <c r="AN57" i="130"/>
  <c r="AN122" i="66" s="1"/>
  <c r="AF57" i="130"/>
  <c r="AF122" i="66" s="1"/>
  <c r="BG57" i="130"/>
  <c r="BG122" i="66" s="1"/>
  <c r="AY57" i="130"/>
  <c r="AY122" i="66" s="1"/>
  <c r="AQ57" i="130"/>
  <c r="AQ122" i="66" s="1"/>
  <c r="AI57" i="130"/>
  <c r="AI122" i="66" s="1"/>
  <c r="AA57" i="130"/>
  <c r="AA122" i="66" s="1"/>
  <c r="BC50" i="130"/>
  <c r="AU50" i="130"/>
  <c r="AM50" i="130"/>
  <c r="AE50" i="130"/>
  <c r="BB48" i="130"/>
  <c r="AT48" i="130"/>
  <c r="AL48" i="130"/>
  <c r="AD48" i="130"/>
  <c r="BC40" i="130"/>
  <c r="BC79" i="130" s="1"/>
  <c r="AU40" i="130"/>
  <c r="AU79" i="130" s="1"/>
  <c r="AM40" i="130"/>
  <c r="AM79" i="130" s="1"/>
  <c r="AE40" i="130"/>
  <c r="AE79" i="130" s="1"/>
  <c r="AL92" i="130"/>
  <c r="BB66" i="130"/>
  <c r="AT66" i="130"/>
  <c r="AL66" i="130"/>
  <c r="AD66" i="130"/>
  <c r="BB40" i="130"/>
  <c r="BB79" i="130" s="1"/>
  <c r="AT40" i="130"/>
  <c r="AT79" i="130" s="1"/>
  <c r="AL40" i="130"/>
  <c r="AL79" i="130" s="1"/>
  <c r="AD40" i="130"/>
  <c r="AD79" i="130" s="1"/>
  <c r="BG7" i="130"/>
  <c r="AY7" i="130"/>
  <c r="AQ7" i="130"/>
  <c r="AI7" i="130"/>
  <c r="AI77" i="130" s="1"/>
  <c r="AA7" i="130"/>
  <c r="BI66" i="130"/>
  <c r="BA66" i="130"/>
  <c r="AS66" i="130"/>
  <c r="AK66" i="130"/>
  <c r="AC66" i="130"/>
  <c r="BI50" i="130"/>
  <c r="BA50" i="130"/>
  <c r="AS50" i="130"/>
  <c r="AK50" i="130"/>
  <c r="AC50" i="130"/>
  <c r="BH48" i="130"/>
  <c r="AZ48" i="130"/>
  <c r="AR48" i="130"/>
  <c r="AJ48" i="130"/>
  <c r="AB48" i="130"/>
  <c r="BI40" i="130"/>
  <c r="BI79" i="130" s="1"/>
  <c r="BA40" i="130"/>
  <c r="BA79" i="130" s="1"/>
  <c r="AS40" i="130"/>
  <c r="AS79" i="130" s="1"/>
  <c r="AK40" i="130"/>
  <c r="AK79" i="130" s="1"/>
  <c r="AC40" i="130"/>
  <c r="AC79" i="130" s="1"/>
  <c r="BI19" i="130"/>
  <c r="BI14" i="130" s="1"/>
  <c r="BI78" i="130" s="1"/>
  <c r="BA19" i="130"/>
  <c r="BA14" i="130" s="1"/>
  <c r="BA78" i="130" s="1"/>
  <c r="AS19" i="130"/>
  <c r="AS14" i="130" s="1"/>
  <c r="AS78" i="130" s="1"/>
  <c r="AK19" i="130"/>
  <c r="AK14" i="130" s="1"/>
  <c r="AK78" i="130" s="1"/>
  <c r="AC19" i="130"/>
  <c r="AC14" i="130" s="1"/>
  <c r="AC78" i="130" s="1"/>
  <c r="BH7" i="130"/>
  <c r="AJ7" i="130"/>
  <c r="BG19" i="130"/>
  <c r="BG14" i="130" s="1"/>
  <c r="BG78" i="130" s="1"/>
  <c r="AY19" i="130"/>
  <c r="AY14" i="130" s="1"/>
  <c r="AQ19" i="130"/>
  <c r="AQ14" i="130" s="1"/>
  <c r="AI19" i="130"/>
  <c r="AI14" i="130" s="1"/>
  <c r="AI78" i="130" s="1"/>
  <c r="AA19" i="130"/>
  <c r="AA14" i="130" s="1"/>
  <c r="AA78" i="130" s="1"/>
  <c r="AC95" i="130"/>
  <c r="AX96" i="130"/>
  <c r="AH96" i="130"/>
  <c r="BF7" i="130"/>
  <c r="AX7" i="130"/>
  <c r="AP7" i="130"/>
  <c r="AH7" i="130"/>
  <c r="AB7" i="130"/>
  <c r="BB50" i="130"/>
  <c r="AT50" i="130"/>
  <c r="AL50" i="130"/>
  <c r="AD50" i="130"/>
  <c r="BI48" i="130"/>
  <c r="BI82" i="130"/>
  <c r="BA48" i="130"/>
  <c r="BA82" i="130"/>
  <c r="AS48" i="130"/>
  <c r="AS82" i="130"/>
  <c r="AK48" i="130"/>
  <c r="AK82" i="130"/>
  <c r="AC48" i="130"/>
  <c r="AC82" i="130"/>
  <c r="BB19" i="130"/>
  <c r="BB14" i="130" s="1"/>
  <c r="BB78" i="130" s="1"/>
  <c r="AT19" i="130"/>
  <c r="AT14" i="130" s="1"/>
  <c r="AT78" i="130" s="1"/>
  <c r="AL19" i="130"/>
  <c r="AL14" i="130" s="1"/>
  <c r="AL78" i="130" s="1"/>
  <c r="AD19" i="130"/>
  <c r="AD14" i="130" s="1"/>
  <c r="AD78" i="130" s="1"/>
  <c r="BE7" i="130"/>
  <c r="AW7" i="130"/>
  <c r="AO7" i="130"/>
  <c r="AG7" i="130"/>
  <c r="AR7" i="130"/>
  <c r="AZ7" i="130"/>
  <c r="AG131" i="66"/>
  <c r="BH19" i="130"/>
  <c r="BH14" i="130" s="1"/>
  <c r="BH78" i="130" s="1"/>
  <c r="AZ19" i="130"/>
  <c r="AZ14" i="130" s="1"/>
  <c r="AZ78" i="130" s="1"/>
  <c r="AR19" i="130"/>
  <c r="AR14" i="130" s="1"/>
  <c r="AR78" i="130" s="1"/>
  <c r="AJ19" i="130"/>
  <c r="AJ14" i="130" s="1"/>
  <c r="AJ78" i="130" s="1"/>
  <c r="AB19" i="130"/>
  <c r="AB14" i="130" s="1"/>
  <c r="AB78" i="130" s="1"/>
  <c r="BC7" i="130"/>
  <c r="AU7" i="130"/>
  <c r="AM7" i="130"/>
  <c r="AE7" i="130"/>
  <c r="AF115" i="66"/>
  <c r="BB131" i="66"/>
  <c r="AW131" i="66"/>
  <c r="BE131" i="66"/>
  <c r="AF131" i="66"/>
  <c r="BD131" i="66"/>
  <c r="BD115" i="66"/>
  <c r="AV113" i="66"/>
  <c r="BF131" i="66"/>
  <c r="AN115" i="66"/>
  <c r="AG115" i="66"/>
  <c r="AO115" i="66"/>
  <c r="AW115" i="66"/>
  <c r="BE115" i="66"/>
  <c r="BF130" i="66"/>
  <c r="BF113" i="66" s="1"/>
  <c r="AV131" i="66"/>
  <c r="AH115" i="66"/>
  <c r="AP115" i="66"/>
  <c r="AX115" i="66"/>
  <c r="BF115" i="66"/>
  <c r="AD126" i="66"/>
  <c r="AD113" i="66" s="1"/>
  <c r="AL126" i="66"/>
  <c r="AT126" i="66"/>
  <c r="BB126" i="66"/>
  <c r="AP130" i="66"/>
  <c r="AX130" i="66"/>
  <c r="AB116" i="66"/>
  <c r="AB115" i="66" s="1"/>
  <c r="AJ116" i="66"/>
  <c r="AJ115" i="66" s="1"/>
  <c r="AR116" i="66"/>
  <c r="AR115" i="66" s="1"/>
  <c r="AZ116" i="66"/>
  <c r="AZ115" i="66" s="1"/>
  <c r="BH116" i="66"/>
  <c r="BH115" i="66" s="1"/>
  <c r="AJ130" i="66"/>
  <c r="AR130" i="66"/>
  <c r="AR113" i="66" s="1"/>
  <c r="AZ130" i="66"/>
  <c r="BH130" i="66"/>
  <c r="AX131" i="66"/>
  <c r="AU132" i="66"/>
  <c r="AU131" i="66" s="1"/>
  <c r="AE132" i="66"/>
  <c r="AE131" i="66" s="1"/>
  <c r="AC115" i="66"/>
  <c r="AK115" i="66"/>
  <c r="AS115" i="66"/>
  <c r="BA115" i="66"/>
  <c r="BI115" i="66"/>
  <c r="AD115" i="66"/>
  <c r="AL115" i="66"/>
  <c r="AT115" i="66"/>
  <c r="BB115" i="66"/>
  <c r="AE115" i="66"/>
  <c r="AM115" i="66"/>
  <c r="AU115" i="66"/>
  <c r="BC115" i="66"/>
  <c r="AI115" i="66"/>
  <c r="AQ115" i="66"/>
  <c r="AY115" i="66"/>
  <c r="BG115" i="66"/>
  <c r="AC121" i="66"/>
  <c r="AS121" i="66"/>
  <c r="BI121" i="66"/>
  <c r="AC131" i="66"/>
  <c r="AK131" i="66"/>
  <c r="AS131" i="66"/>
  <c r="BA131" i="66"/>
  <c r="BI131" i="66"/>
  <c r="AB94" i="130" l="1"/>
  <c r="AS95" i="130"/>
  <c r="AK113" i="66"/>
  <c r="AO91" i="130"/>
  <c r="BH91" i="130"/>
  <c r="BI91" i="130"/>
  <c r="BF96" i="130"/>
  <c r="AK6" i="130"/>
  <c r="AK5" i="130" s="1"/>
  <c r="BE106" i="130"/>
  <c r="BG95" i="130"/>
  <c r="BH113" i="66"/>
  <c r="AE95" i="130"/>
  <c r="AV96" i="130"/>
  <c r="AN96" i="130"/>
  <c r="AI113" i="66"/>
  <c r="AV95" i="130"/>
  <c r="AX113" i="66"/>
  <c r="AC96" i="130"/>
  <c r="AO113" i="66"/>
  <c r="AN91" i="130"/>
  <c r="AD96" i="130"/>
  <c r="BF95" i="130"/>
  <c r="AS113" i="66"/>
  <c r="AW113" i="66"/>
  <c r="BA113" i="66"/>
  <c r="BG107" i="130"/>
  <c r="AC113" i="66"/>
  <c r="AH113" i="66"/>
  <c r="BA91" i="130"/>
  <c r="AZ113" i="66"/>
  <c r="AR91" i="130"/>
  <c r="AF113" i="66"/>
  <c r="AY113" i="66"/>
  <c r="AW91" i="130"/>
  <c r="AB91" i="130"/>
  <c r="BH95" i="130"/>
  <c r="AH94" i="130"/>
  <c r="AZ91" i="130"/>
  <c r="BI106" i="130"/>
  <c r="BI94" i="130"/>
  <c r="BI90" i="130"/>
  <c r="AC91" i="130"/>
  <c r="F12" i="112"/>
  <c r="F8" i="112"/>
  <c r="BI103" i="130"/>
  <c r="BI95" i="130"/>
  <c r="AG113" i="66"/>
  <c r="BD95" i="130"/>
  <c r="AR94" i="130"/>
  <c r="BC95" i="130"/>
  <c r="AS91" i="130"/>
  <c r="BI6" i="130"/>
  <c r="BI5" i="130" s="1"/>
  <c r="BI71" i="130" s="1"/>
  <c r="BI77" i="130"/>
  <c r="BI85" i="130" s="1"/>
  <c r="AN5" i="130"/>
  <c r="AN71" i="130" s="1"/>
  <c r="AB90" i="130"/>
  <c r="AN77" i="130"/>
  <c r="AN85" i="130" s="1"/>
  <c r="AJ91" i="130"/>
  <c r="AY94" i="130"/>
  <c r="BG91" i="130"/>
  <c r="AV6" i="130"/>
  <c r="AV5" i="130" s="1"/>
  <c r="BE103" i="130"/>
  <c r="AC6" i="130"/>
  <c r="AC5" i="130" s="1"/>
  <c r="BE96" i="130"/>
  <c r="AF6" i="130"/>
  <c r="AF5" i="130" s="1"/>
  <c r="AJ113" i="66"/>
  <c r="AP91" i="130"/>
  <c r="BC103" i="130"/>
  <c r="AS77" i="130"/>
  <c r="AS85" i="130" s="1"/>
  <c r="AK91" i="130"/>
  <c r="BF91" i="130"/>
  <c r="BA103" i="130"/>
  <c r="AH91" i="130"/>
  <c r="AG91" i="130"/>
  <c r="AY91" i="130"/>
  <c r="BD103" i="130"/>
  <c r="AY103" i="130"/>
  <c r="BH103" i="130"/>
  <c r="AV94" i="130"/>
  <c r="BD6" i="130"/>
  <c r="BD5" i="130" s="1"/>
  <c r="AI6" i="130"/>
  <c r="AI5" i="130" s="1"/>
  <c r="BB103" i="130"/>
  <c r="AN113" i="66"/>
  <c r="AM90" i="130"/>
  <c r="AI91" i="130"/>
  <c r="AQ91" i="130"/>
  <c r="AP90" i="130"/>
  <c r="AL91" i="130"/>
  <c r="AE91" i="130"/>
  <c r="BG103" i="130"/>
  <c r="AZ103" i="130"/>
  <c r="AW96" i="130"/>
  <c r="AY106" i="130"/>
  <c r="BD91" i="130"/>
  <c r="BB106" i="130"/>
  <c r="BD113" i="66"/>
  <c r="AU90" i="130"/>
  <c r="AD91" i="130"/>
  <c r="AT6" i="130"/>
  <c r="AT5" i="130" s="1"/>
  <c r="AT77" i="130"/>
  <c r="AT85" i="130" s="1"/>
  <c r="BE91" i="130"/>
  <c r="BD94" i="130"/>
  <c r="BC106" i="130"/>
  <c r="AY77" i="130"/>
  <c r="AY6" i="130"/>
  <c r="AY5" i="130" s="1"/>
  <c r="AD6" i="130"/>
  <c r="AD5" i="130" s="1"/>
  <c r="AD77" i="130"/>
  <c r="AD89" i="130" s="1"/>
  <c r="BG94" i="130"/>
  <c r="BG106" i="130"/>
  <c r="BB6" i="130"/>
  <c r="BB5" i="130" s="1"/>
  <c r="BB77" i="130"/>
  <c r="BB85" i="130" s="1"/>
  <c r="AL6" i="130"/>
  <c r="AL5" i="130" s="1"/>
  <c r="AL77" i="130"/>
  <c r="AL89" i="130" s="1"/>
  <c r="BA77" i="130"/>
  <c r="BA85" i="130" s="1"/>
  <c r="AT91" i="130"/>
  <c r="AM91" i="130"/>
  <c r="AF90" i="130"/>
  <c r="AA77" i="130"/>
  <c r="AA85" i="130" s="1"/>
  <c r="AA6" i="130"/>
  <c r="AA5" i="130" s="1"/>
  <c r="BB91" i="130"/>
  <c r="AU91" i="130"/>
  <c r="BH94" i="130"/>
  <c r="AI94" i="130"/>
  <c r="AX94" i="130"/>
  <c r="D11" i="112"/>
  <c r="BH106" i="130"/>
  <c r="BG77" i="130"/>
  <c r="BG85" i="130" s="1"/>
  <c r="BG6" i="130"/>
  <c r="BG5" i="130" s="1"/>
  <c r="AS90" i="130"/>
  <c r="AD90" i="130"/>
  <c r="BC91" i="130"/>
  <c r="AX91" i="130"/>
  <c r="D8" i="112"/>
  <c r="AV91" i="130"/>
  <c r="AE94" i="130"/>
  <c r="AF94" i="130"/>
  <c r="AL90" i="130"/>
  <c r="AV90" i="130"/>
  <c r="AQ77" i="130"/>
  <c r="AQ6" i="130"/>
  <c r="AQ5" i="130" s="1"/>
  <c r="BF103" i="130"/>
  <c r="BF106" i="130"/>
  <c r="BF94" i="130"/>
  <c r="AZ106" i="130"/>
  <c r="AF91" i="130"/>
  <c r="AQ94" i="130"/>
  <c r="BD106" i="130"/>
  <c r="AY78" i="130"/>
  <c r="AZ90" i="130" s="1"/>
  <c r="BH90" i="130"/>
  <c r="BH102" i="130"/>
  <c r="AI90" i="130"/>
  <c r="AI85" i="130"/>
  <c r="AQ78" i="130"/>
  <c r="AR90" i="130" s="1"/>
  <c r="AZ102" i="130"/>
  <c r="AJ90" i="130"/>
  <c r="BI102" i="130"/>
  <c r="F7" i="112"/>
  <c r="AT90" i="130"/>
  <c r="BA94" i="130"/>
  <c r="BB94" i="130"/>
  <c r="BA106" i="130"/>
  <c r="AS5" i="130"/>
  <c r="AE90" i="130"/>
  <c r="AN90" i="130"/>
  <c r="BF102" i="130"/>
  <c r="BF90" i="130"/>
  <c r="AG90" i="130"/>
  <c r="AZ6" i="130"/>
  <c r="AZ5" i="130" s="1"/>
  <c r="AZ77" i="130"/>
  <c r="AG77" i="130"/>
  <c r="AG6" i="130"/>
  <c r="AG5" i="130" s="1"/>
  <c r="F11" i="112"/>
  <c r="BD102" i="130"/>
  <c r="BD90" i="130"/>
  <c r="AF85" i="130"/>
  <c r="AV85" i="130"/>
  <c r="AE77" i="130"/>
  <c r="AE6" i="130"/>
  <c r="AE5" i="130" s="1"/>
  <c r="AC94" i="130"/>
  <c r="AD94" i="130"/>
  <c r="AM77" i="130"/>
  <c r="AM6" i="130"/>
  <c r="AM5" i="130" s="1"/>
  <c r="AO77" i="130"/>
  <c r="AO6" i="130"/>
  <c r="AO5" i="130" s="1"/>
  <c r="BD85" i="130"/>
  <c r="BC102" i="130"/>
  <c r="BC90" i="130"/>
  <c r="BE102" i="130"/>
  <c r="BE90" i="130"/>
  <c r="AO90" i="130"/>
  <c r="AC90" i="130"/>
  <c r="AW77" i="130"/>
  <c r="AW6" i="130"/>
  <c r="AW5" i="130" s="1"/>
  <c r="AK94" i="130"/>
  <c r="AL94" i="130"/>
  <c r="AC85" i="130"/>
  <c r="BA5" i="130"/>
  <c r="BB102" i="130"/>
  <c r="BB90" i="130"/>
  <c r="AW90" i="130"/>
  <c r="AU77" i="130"/>
  <c r="AU6" i="130"/>
  <c r="AU5" i="130" s="1"/>
  <c r="AH77" i="130"/>
  <c r="AH6" i="130"/>
  <c r="AH5" i="130" s="1"/>
  <c r="BC77" i="130"/>
  <c r="BC6" i="130"/>
  <c r="BC5" i="130" s="1"/>
  <c r="AK90" i="130"/>
  <c r="AR6" i="130"/>
  <c r="AR5" i="130" s="1"/>
  <c r="AR77" i="130"/>
  <c r="BE77" i="130"/>
  <c r="BE6" i="130"/>
  <c r="BE5" i="130" s="1"/>
  <c r="AP77" i="130"/>
  <c r="AP6" i="130"/>
  <c r="AP5" i="130" s="1"/>
  <c r="AH90" i="130"/>
  <c r="AK85" i="130"/>
  <c r="AS94" i="130"/>
  <c r="AT94" i="130"/>
  <c r="AB6" i="130"/>
  <c r="AB5" i="130" s="1"/>
  <c r="AB77" i="130"/>
  <c r="AX77" i="130"/>
  <c r="BD101" i="130" s="1"/>
  <c r="AX6" i="130"/>
  <c r="AX5" i="130" s="1"/>
  <c r="BG90" i="130"/>
  <c r="BG102" i="130"/>
  <c r="AJ6" i="130"/>
  <c r="AJ5" i="130" s="1"/>
  <c r="AJ77" i="130"/>
  <c r="AK89" i="130" s="1"/>
  <c r="AX90" i="130"/>
  <c r="D7" i="112"/>
  <c r="BA102" i="130"/>
  <c r="BA90" i="130"/>
  <c r="BF77" i="130"/>
  <c r="BF6" i="130"/>
  <c r="BF5" i="130" s="1"/>
  <c r="BH6" i="130"/>
  <c r="BH5" i="130" s="1"/>
  <c r="BH77" i="130"/>
  <c r="AL113" i="66"/>
  <c r="AP113" i="66"/>
  <c r="AT113" i="66"/>
  <c r="BB113" i="66"/>
  <c r="AN89" i="130" l="1"/>
  <c r="AN7" i="117"/>
  <c r="AN7" i="118"/>
  <c r="BI7" i="118"/>
  <c r="BI7" i="117"/>
  <c r="AS89" i="130"/>
  <c r="AT89" i="130"/>
  <c r="BA89" i="130"/>
  <c r="BB89" i="130"/>
  <c r="AL85" i="130"/>
  <c r="F6" i="112"/>
  <c r="BI89" i="130"/>
  <c r="BA101" i="130"/>
  <c r="AQ71" i="130"/>
  <c r="AQ7" i="118"/>
  <c r="AQ7" i="117"/>
  <c r="AD71" i="130"/>
  <c r="AD7" i="117"/>
  <c r="AD7" i="118"/>
  <c r="AT71" i="130"/>
  <c r="AT7" i="117"/>
  <c r="AT7" i="118"/>
  <c r="AU71" i="130"/>
  <c r="AU7" i="117"/>
  <c r="AU7" i="118"/>
  <c r="AB71" i="130"/>
  <c r="AB7" i="118"/>
  <c r="AB7" i="117"/>
  <c r="AP71" i="130"/>
  <c r="AP7" i="118"/>
  <c r="AP7" i="117"/>
  <c r="AH71" i="130"/>
  <c r="AH7" i="118"/>
  <c r="AH7" i="117"/>
  <c r="BA71" i="130"/>
  <c r="BA7" i="117"/>
  <c r="BA7" i="118"/>
  <c r="BG71" i="130"/>
  <c r="BG7" i="118"/>
  <c r="BG7" i="117"/>
  <c r="AO71" i="130"/>
  <c r="AO7" i="117"/>
  <c r="AO7" i="118"/>
  <c r="AY71" i="130"/>
  <c r="AY7" i="118"/>
  <c r="AY7" i="117"/>
  <c r="AG71" i="130"/>
  <c r="AG7" i="117"/>
  <c r="AG7" i="118"/>
  <c r="AA71" i="130"/>
  <c r="AA7" i="118"/>
  <c r="AA7" i="117"/>
  <c r="BB71" i="130"/>
  <c r="BB7" i="117"/>
  <c r="BB7" i="118"/>
  <c r="AT97" i="130"/>
  <c r="AV71" i="130"/>
  <c r="AV7" i="118"/>
  <c r="AV7" i="117"/>
  <c r="BH71" i="130"/>
  <c r="BH7" i="118"/>
  <c r="BH7" i="117"/>
  <c r="AR71" i="130"/>
  <c r="AR7" i="118"/>
  <c r="AR7" i="117"/>
  <c r="AS71" i="130"/>
  <c r="AS7" i="117"/>
  <c r="AS7" i="118"/>
  <c r="BB97" i="130"/>
  <c r="AW71" i="130"/>
  <c r="AW7" i="117"/>
  <c r="AW7" i="118"/>
  <c r="BD71" i="130"/>
  <c r="BD7" i="118"/>
  <c r="BD7" i="117"/>
  <c r="AI71" i="130"/>
  <c r="AI7" i="118"/>
  <c r="AI7" i="117"/>
  <c r="AD85" i="130"/>
  <c r="AJ71" i="130"/>
  <c r="AJ7" i="118"/>
  <c r="AJ7" i="117"/>
  <c r="AC71" i="130"/>
  <c r="AC7" i="117"/>
  <c r="AC7" i="118"/>
  <c r="BC71" i="130"/>
  <c r="BC7" i="117"/>
  <c r="BC7" i="118"/>
  <c r="AM71" i="130"/>
  <c r="AM7" i="117"/>
  <c r="AM7" i="118"/>
  <c r="AZ71" i="130"/>
  <c r="AZ7" i="118"/>
  <c r="AZ7" i="117"/>
  <c r="BE71" i="130"/>
  <c r="BE7" i="117"/>
  <c r="BE7" i="118"/>
  <c r="AX71" i="130"/>
  <c r="AX7" i="118"/>
  <c r="AX7" i="117"/>
  <c r="AE71" i="130"/>
  <c r="AE7" i="117"/>
  <c r="AE7" i="118"/>
  <c r="BF71" i="130"/>
  <c r="BF7" i="118"/>
  <c r="BF7" i="117"/>
  <c r="AL71" i="130"/>
  <c r="AL7" i="117"/>
  <c r="AL7" i="118"/>
  <c r="AF71" i="130"/>
  <c r="AF7" i="118"/>
  <c r="AF7" i="117"/>
  <c r="AK71" i="130"/>
  <c r="AK7" i="117"/>
  <c r="AK7" i="118"/>
  <c r="F14" i="112"/>
  <c r="AU85" i="130"/>
  <c r="AU89" i="130"/>
  <c r="AE89" i="130"/>
  <c r="AE85" i="130"/>
  <c r="BC85" i="130"/>
  <c r="BC89" i="130"/>
  <c r="BC101" i="130"/>
  <c r="AO85" i="130"/>
  <c r="AO89" i="130"/>
  <c r="AW85" i="130"/>
  <c r="AW89" i="130"/>
  <c r="AV89" i="130"/>
  <c r="AP85" i="130"/>
  <c r="AP89" i="130"/>
  <c r="AQ89" i="130"/>
  <c r="BH85" i="130"/>
  <c r="BH101" i="130"/>
  <c r="BH89" i="130"/>
  <c r="D6" i="112"/>
  <c r="AY101" i="130"/>
  <c r="BG101" i="130"/>
  <c r="AX85" i="130"/>
  <c r="BD109" i="130" s="1"/>
  <c r="AX89" i="130"/>
  <c r="AY89" i="130"/>
  <c r="BB101" i="130"/>
  <c r="AH85" i="130"/>
  <c r="AI89" i="130"/>
  <c r="AH89" i="130"/>
  <c r="AG89" i="130"/>
  <c r="AG85" i="130"/>
  <c r="AJ85" i="130"/>
  <c r="AJ89" i="130"/>
  <c r="AB85" i="130"/>
  <c r="AB89" i="130"/>
  <c r="BE101" i="130"/>
  <c r="BE85" i="130"/>
  <c r="BE89" i="130"/>
  <c r="AC89" i="130"/>
  <c r="BD89" i="130"/>
  <c r="AM85" i="130"/>
  <c r="AM89" i="130"/>
  <c r="AF89" i="130"/>
  <c r="AZ85" i="130"/>
  <c r="BA97" i="130" s="1"/>
  <c r="AZ101" i="130"/>
  <c r="AZ89" i="130"/>
  <c r="AR85" i="130"/>
  <c r="AR89" i="130"/>
  <c r="BF101" i="130"/>
  <c r="BF85" i="130"/>
  <c r="BG97" i="130" s="1"/>
  <c r="BF89" i="130"/>
  <c r="BG89" i="130"/>
  <c r="BI101" i="130"/>
  <c r="AQ90" i="130"/>
  <c r="AQ85" i="130"/>
  <c r="AY90" i="130"/>
  <c r="AY102" i="130"/>
  <c r="AY85" i="130"/>
  <c r="G6" i="112" l="1"/>
  <c r="AL97" i="130"/>
  <c r="BI109" i="130"/>
  <c r="BG109" i="130"/>
  <c r="BA109" i="130"/>
  <c r="BD97" i="130"/>
  <c r="AU97" i="130"/>
  <c r="AB97" i="130"/>
  <c r="AS97" i="130"/>
  <c r="AJ97" i="130"/>
  <c r="AW97" i="130"/>
  <c r="AG97" i="130"/>
  <c r="AV97" i="130"/>
  <c r="AQ97" i="130"/>
  <c r="AH97" i="130"/>
  <c r="AE97" i="130"/>
  <c r="AC97" i="130"/>
  <c r="AO97" i="130"/>
  <c r="AM97" i="130"/>
  <c r="AD97" i="130"/>
  <c r="AR97" i="130"/>
  <c r="AP97" i="130"/>
  <c r="AK97" i="130"/>
  <c r="BC97" i="130"/>
  <c r="BC109" i="130"/>
  <c r="AZ109" i="130"/>
  <c r="AZ97" i="130"/>
  <c r="BH109" i="130"/>
  <c r="BH97" i="130"/>
  <c r="BE109" i="130"/>
  <c r="BE97" i="130"/>
  <c r="AY109" i="130"/>
  <c r="AY97" i="130"/>
  <c r="BF109" i="130"/>
  <c r="BF97" i="130"/>
  <c r="AF97" i="130"/>
  <c r="D14" i="112"/>
  <c r="AX97" i="130"/>
  <c r="BB109" i="130"/>
  <c r="AN97" i="130"/>
  <c r="AI97" i="130"/>
  <c r="BI97" i="130"/>
  <c r="AB65" i="64" l="1"/>
  <c r="AC65" i="64" s="1"/>
  <c r="AD65" i="64" s="1"/>
  <c r="AE65" i="64" s="1"/>
  <c r="AF65" i="64" s="1"/>
  <c r="AG65" i="64" s="1"/>
  <c r="AH65" i="64" s="1"/>
  <c r="AI65" i="64" s="1"/>
  <c r="AJ65" i="64" s="1"/>
  <c r="AK65" i="64" s="1"/>
  <c r="AL65" i="64" s="1"/>
  <c r="AM65" i="64" s="1"/>
  <c r="AN65" i="64" s="1"/>
  <c r="AO65" i="64" s="1"/>
  <c r="AP65" i="64" s="1"/>
  <c r="AQ65" i="64" s="1"/>
  <c r="AR65" i="64" s="1"/>
  <c r="AS65" i="64" s="1"/>
  <c r="AT65" i="64" s="1"/>
  <c r="AU65" i="64" s="1"/>
  <c r="AV65" i="64" s="1"/>
  <c r="AW65" i="64" s="1"/>
  <c r="AX65" i="64" s="1"/>
  <c r="AY65" i="64" s="1"/>
  <c r="AZ65" i="64" s="1"/>
  <c r="BA65" i="64" s="1"/>
  <c r="BB65" i="64" s="1"/>
  <c r="BC65" i="64" s="1"/>
  <c r="BD65" i="64" s="1"/>
  <c r="BE65" i="64" s="1"/>
  <c r="BF65" i="64" s="1"/>
  <c r="BG65" i="64" s="1"/>
  <c r="BH65" i="64" s="1"/>
  <c r="BI65" i="64" s="1"/>
  <c r="BI173" i="127" l="1"/>
  <c r="BI161" i="127" l="1"/>
  <c r="BI186" i="127"/>
  <c r="BI81" i="127"/>
  <c r="BI152" i="127"/>
  <c r="BI70" i="127"/>
  <c r="BI110" i="127"/>
  <c r="BI36" i="127"/>
  <c r="BI142" i="127"/>
  <c r="BI30" i="127"/>
  <c r="BI76" i="127"/>
  <c r="BI39" i="127"/>
  <c r="BI106" i="127"/>
  <c r="BI73" i="127"/>
  <c r="BI132" i="127"/>
  <c r="BX9" i="116"/>
  <c r="BX11" i="116"/>
  <c r="BX13" i="116"/>
  <c r="BX14" i="116"/>
  <c r="BI15" i="116"/>
  <c r="BX15" i="116" s="1"/>
  <c r="BI17" i="116"/>
  <c r="BX17" i="116" s="1"/>
  <c r="BI5" i="101"/>
  <c r="BI11" i="101"/>
  <c r="BI25" i="101"/>
  <c r="BI39" i="101"/>
  <c r="BI51" i="101"/>
  <c r="BI4" i="118"/>
  <c r="BI17" i="118"/>
  <c r="BI27" i="118"/>
  <c r="BI4" i="117"/>
  <c r="BI17" i="117"/>
  <c r="BI27" i="117"/>
  <c r="BI4" i="74"/>
  <c r="BI26" i="74"/>
  <c r="BI35" i="74"/>
  <c r="BI44" i="74"/>
  <c r="BI4" i="66"/>
  <c r="BI141" i="66"/>
  <c r="BI154" i="66"/>
  <c r="BI167" i="66"/>
  <c r="T3" i="127"/>
  <c r="X3" i="127"/>
  <c r="AB4" i="127"/>
  <c r="AC4" i="127" s="1"/>
  <c r="AD4" i="127" s="1"/>
  <c r="AE4" i="127" s="1"/>
  <c r="AF4" i="127" s="1"/>
  <c r="AG4" i="127" s="1"/>
  <c r="AH4" i="127" s="1"/>
  <c r="AI4" i="127" s="1"/>
  <c r="AJ4" i="127" s="1"/>
  <c r="AK4" i="127" s="1"/>
  <c r="AL4" i="127" s="1"/>
  <c r="AM4" i="127" s="1"/>
  <c r="AN4" i="127" s="1"/>
  <c r="AO4" i="127" s="1"/>
  <c r="AP4" i="127" s="1"/>
  <c r="AQ4" i="127" s="1"/>
  <c r="AR4" i="127" s="1"/>
  <c r="AS4" i="127" s="1"/>
  <c r="AT4" i="127" s="1"/>
  <c r="AU4" i="127" s="1"/>
  <c r="AV4" i="127" s="1"/>
  <c r="AW4" i="127" s="1"/>
  <c r="AX4" i="127" s="1"/>
  <c r="AY4" i="127" s="1"/>
  <c r="AZ4" i="127" s="1"/>
  <c r="BA4" i="127" s="1"/>
  <c r="BB4" i="127" s="1"/>
  <c r="BC4" i="127" s="1"/>
  <c r="BD4" i="127" s="1"/>
  <c r="BE4" i="127" s="1"/>
  <c r="BF4" i="127" s="1"/>
  <c r="BG4" i="127" s="1"/>
  <c r="BH4" i="127" s="1"/>
  <c r="BI4" i="127" s="1"/>
  <c r="AB6" i="127"/>
  <c r="AC6" i="127" s="1"/>
  <c r="AD6" i="127" s="1"/>
  <c r="AE6" i="127" s="1"/>
  <c r="AF6" i="127" s="1"/>
  <c r="AG6" i="127" s="1"/>
  <c r="AH6" i="127" s="1"/>
  <c r="AI6" i="127" s="1"/>
  <c r="AJ6" i="127" s="1"/>
  <c r="AK6" i="127" s="1"/>
  <c r="AL6" i="127" s="1"/>
  <c r="AM6" i="127" s="1"/>
  <c r="AN6" i="127" s="1"/>
  <c r="AO6" i="127" s="1"/>
  <c r="AP6" i="127" s="1"/>
  <c r="AQ6" i="127" s="1"/>
  <c r="AR6" i="127" s="1"/>
  <c r="AS6" i="127" s="1"/>
  <c r="AT6" i="127" s="1"/>
  <c r="AU6" i="127" s="1"/>
  <c r="AV6" i="127" s="1"/>
  <c r="AW6" i="127" s="1"/>
  <c r="AX6" i="127" s="1"/>
  <c r="AY6" i="127" s="1"/>
  <c r="AZ6" i="127" s="1"/>
  <c r="BA6" i="127" s="1"/>
  <c r="BB6" i="127" s="1"/>
  <c r="BC6" i="127" s="1"/>
  <c r="BD6" i="127" s="1"/>
  <c r="BE6" i="127" s="1"/>
  <c r="BF6" i="127" s="1"/>
  <c r="BG6" i="127" s="1"/>
  <c r="BH6" i="127" s="1"/>
  <c r="BI6" i="127" s="1"/>
  <c r="AA173" i="127"/>
  <c r="AB173" i="127"/>
  <c r="AC173" i="127"/>
  <c r="AD173" i="127"/>
  <c r="AE173" i="127"/>
  <c r="AF173" i="127"/>
  <c r="AG173" i="127"/>
  <c r="AH173" i="127"/>
  <c r="AI173" i="127"/>
  <c r="AJ173" i="127"/>
  <c r="AK173" i="127"/>
  <c r="AL173" i="127"/>
  <c r="AM173" i="127"/>
  <c r="AN173" i="127"/>
  <c r="AO173" i="127"/>
  <c r="AP173" i="127"/>
  <c r="AQ173" i="127"/>
  <c r="AR173" i="127"/>
  <c r="AS173" i="127"/>
  <c r="AT173" i="127"/>
  <c r="AU173" i="127"/>
  <c r="AV173" i="127"/>
  <c r="AW173" i="127"/>
  <c r="AX173" i="127"/>
  <c r="AY173" i="127"/>
  <c r="AZ173" i="127"/>
  <c r="BA173" i="127"/>
  <c r="BB173" i="127"/>
  <c r="BC173" i="127"/>
  <c r="BD173" i="127"/>
  <c r="BE173" i="127"/>
  <c r="BF173" i="127"/>
  <c r="BG173" i="127"/>
  <c r="BH173" i="127"/>
  <c r="AB63" i="127"/>
  <c r="AC63" i="127" s="1"/>
  <c r="AD63" i="127" s="1"/>
  <c r="AE63" i="127" s="1"/>
  <c r="AF63" i="127" s="1"/>
  <c r="AG63" i="127" s="1"/>
  <c r="AH63" i="127" s="1"/>
  <c r="AI63" i="127" s="1"/>
  <c r="AJ63" i="127" s="1"/>
  <c r="AK63" i="127" s="1"/>
  <c r="AL63" i="127" s="1"/>
  <c r="AM63" i="127" s="1"/>
  <c r="AN63" i="127" s="1"/>
  <c r="AO63" i="127" s="1"/>
  <c r="AP63" i="127" s="1"/>
  <c r="AQ63" i="127" s="1"/>
  <c r="AR63" i="127" s="1"/>
  <c r="AS63" i="127" s="1"/>
  <c r="AT63" i="127" s="1"/>
  <c r="AU63" i="127" s="1"/>
  <c r="AV63" i="127" s="1"/>
  <c r="AW63" i="127" s="1"/>
  <c r="AX63" i="127" s="1"/>
  <c r="AY63" i="127" s="1"/>
  <c r="AZ63" i="127" s="1"/>
  <c r="BA63" i="127" s="1"/>
  <c r="BB63" i="127" s="1"/>
  <c r="BC63" i="127" s="1"/>
  <c r="BD63" i="127" s="1"/>
  <c r="BE63" i="127" s="1"/>
  <c r="BF63" i="127" s="1"/>
  <c r="BG63" i="127" s="1"/>
  <c r="BH63" i="127" s="1"/>
  <c r="BI63" i="127" s="1"/>
  <c r="AB98" i="127"/>
  <c r="AC98" i="127" s="1"/>
  <c r="AD98" i="127" s="1"/>
  <c r="AE98" i="127" s="1"/>
  <c r="AF98" i="127" s="1"/>
  <c r="AG98" i="127" s="1"/>
  <c r="AH98" i="127" s="1"/>
  <c r="AI98" i="127" s="1"/>
  <c r="AJ98" i="127" s="1"/>
  <c r="AK98" i="127" s="1"/>
  <c r="AL98" i="127" s="1"/>
  <c r="AM98" i="127" s="1"/>
  <c r="AN98" i="127" s="1"/>
  <c r="AO98" i="127" s="1"/>
  <c r="AP98" i="127" s="1"/>
  <c r="AQ98" i="127" s="1"/>
  <c r="AR98" i="127" s="1"/>
  <c r="AS98" i="127" s="1"/>
  <c r="AT98" i="127" s="1"/>
  <c r="AU98" i="127" s="1"/>
  <c r="AV98" i="127" s="1"/>
  <c r="AW98" i="127" s="1"/>
  <c r="AX98" i="127" s="1"/>
  <c r="AY98" i="127" s="1"/>
  <c r="AZ98" i="127" s="1"/>
  <c r="BA98" i="127" s="1"/>
  <c r="BB98" i="127" s="1"/>
  <c r="BC98" i="127" s="1"/>
  <c r="BD98" i="127" s="1"/>
  <c r="BE98" i="127" s="1"/>
  <c r="BF98" i="127" s="1"/>
  <c r="BG98" i="127" s="1"/>
  <c r="BH98" i="127" s="1"/>
  <c r="BI98" i="127" s="1"/>
  <c r="AB131" i="127"/>
  <c r="AC131" i="127" s="1"/>
  <c r="AD131" i="127" s="1"/>
  <c r="AE131" i="127" s="1"/>
  <c r="AF131" i="127" s="1"/>
  <c r="AG131" i="127" s="1"/>
  <c r="AH131" i="127" s="1"/>
  <c r="AI131" i="127" s="1"/>
  <c r="AJ131" i="127" s="1"/>
  <c r="AK131" i="127" s="1"/>
  <c r="AL131" i="127" s="1"/>
  <c r="AM131" i="127" s="1"/>
  <c r="AN131" i="127" s="1"/>
  <c r="AO131" i="127" s="1"/>
  <c r="AP131" i="127" s="1"/>
  <c r="AQ131" i="127" s="1"/>
  <c r="AR131" i="127" s="1"/>
  <c r="AS131" i="127" s="1"/>
  <c r="AT131" i="127" s="1"/>
  <c r="AU131" i="127" s="1"/>
  <c r="AV131" i="127" s="1"/>
  <c r="AW131" i="127" s="1"/>
  <c r="AX131" i="127" s="1"/>
  <c r="AY131" i="127" s="1"/>
  <c r="AZ131" i="127" s="1"/>
  <c r="BA131" i="127" s="1"/>
  <c r="BB131" i="127" s="1"/>
  <c r="BC131" i="127" s="1"/>
  <c r="BD131" i="127" s="1"/>
  <c r="BE131" i="127" s="1"/>
  <c r="BF131" i="127" s="1"/>
  <c r="BG131" i="127" s="1"/>
  <c r="BH131" i="127" s="1"/>
  <c r="BI131" i="127" s="1"/>
  <c r="AB141" i="127"/>
  <c r="AC141" i="127" s="1"/>
  <c r="AD141" i="127" s="1"/>
  <c r="AE141" i="127" s="1"/>
  <c r="AF141" i="127" s="1"/>
  <c r="AG141" i="127" s="1"/>
  <c r="AH141" i="127" s="1"/>
  <c r="AI141" i="127" s="1"/>
  <c r="AJ141" i="127" s="1"/>
  <c r="AK141" i="127" s="1"/>
  <c r="AL141" i="127" s="1"/>
  <c r="AM141" i="127" s="1"/>
  <c r="AN141" i="127" s="1"/>
  <c r="AO141" i="127" s="1"/>
  <c r="AP141" i="127" s="1"/>
  <c r="AQ141" i="127" s="1"/>
  <c r="AR141" i="127" s="1"/>
  <c r="AS141" i="127" s="1"/>
  <c r="AT141" i="127" s="1"/>
  <c r="AU141" i="127" s="1"/>
  <c r="AV141" i="127" s="1"/>
  <c r="AW141" i="127" s="1"/>
  <c r="AX141" i="127" s="1"/>
  <c r="AY141" i="127" s="1"/>
  <c r="AZ141" i="127" s="1"/>
  <c r="BA141" i="127" s="1"/>
  <c r="BB141" i="127" s="1"/>
  <c r="BC141" i="127" s="1"/>
  <c r="BD141" i="127" s="1"/>
  <c r="BE141" i="127" s="1"/>
  <c r="BF141" i="127" s="1"/>
  <c r="BG141" i="127" s="1"/>
  <c r="BH141" i="127" s="1"/>
  <c r="BI141" i="127" s="1"/>
  <c r="AB151" i="127"/>
  <c r="AC151" i="127" s="1"/>
  <c r="AD151" i="127" s="1"/>
  <c r="AE151" i="127" s="1"/>
  <c r="AF151" i="127" s="1"/>
  <c r="AG151" i="127" s="1"/>
  <c r="AH151" i="127" s="1"/>
  <c r="AI151" i="127" s="1"/>
  <c r="AJ151" i="127" s="1"/>
  <c r="AK151" i="127" s="1"/>
  <c r="AL151" i="127" s="1"/>
  <c r="AM151" i="127" s="1"/>
  <c r="AN151" i="127" s="1"/>
  <c r="AO151" i="127" s="1"/>
  <c r="AP151" i="127" s="1"/>
  <c r="AQ151" i="127" s="1"/>
  <c r="AR151" i="127" s="1"/>
  <c r="AS151" i="127" s="1"/>
  <c r="AT151" i="127" s="1"/>
  <c r="AU151" i="127" s="1"/>
  <c r="AV151" i="127" s="1"/>
  <c r="AW151" i="127" s="1"/>
  <c r="AX151" i="127" s="1"/>
  <c r="AY151" i="127" s="1"/>
  <c r="AZ151" i="127" s="1"/>
  <c r="BA151" i="127" s="1"/>
  <c r="BB151" i="127" s="1"/>
  <c r="BC151" i="127" s="1"/>
  <c r="BD151" i="127" s="1"/>
  <c r="BE151" i="127" s="1"/>
  <c r="BF151" i="127" s="1"/>
  <c r="BG151" i="127" s="1"/>
  <c r="BH151" i="127" s="1"/>
  <c r="BI151" i="127" s="1"/>
  <c r="AB160" i="127"/>
  <c r="AC160" i="127" s="1"/>
  <c r="AD160" i="127" s="1"/>
  <c r="AE160" i="127" s="1"/>
  <c r="AF160" i="127" s="1"/>
  <c r="AG160" i="127" s="1"/>
  <c r="AH160" i="127" s="1"/>
  <c r="AI160" i="127" s="1"/>
  <c r="AJ160" i="127" s="1"/>
  <c r="AK160" i="127" s="1"/>
  <c r="AL160" i="127" s="1"/>
  <c r="AM160" i="127" s="1"/>
  <c r="AN160" i="127" s="1"/>
  <c r="AO160" i="127" s="1"/>
  <c r="AP160" i="127" s="1"/>
  <c r="AQ160" i="127" s="1"/>
  <c r="AR160" i="127" s="1"/>
  <c r="AS160" i="127" s="1"/>
  <c r="AT160" i="127" s="1"/>
  <c r="AU160" i="127" s="1"/>
  <c r="AV160" i="127" s="1"/>
  <c r="AW160" i="127" s="1"/>
  <c r="AX160" i="127" s="1"/>
  <c r="AY160" i="127" s="1"/>
  <c r="AZ160" i="127" s="1"/>
  <c r="BA160" i="127" s="1"/>
  <c r="BB160" i="127" s="1"/>
  <c r="BC160" i="127" s="1"/>
  <c r="BD160" i="127" s="1"/>
  <c r="BE160" i="127" s="1"/>
  <c r="BF160" i="127" s="1"/>
  <c r="BG160" i="127" s="1"/>
  <c r="BH160" i="127" s="1"/>
  <c r="BI160" i="127" s="1"/>
  <c r="AB167" i="127"/>
  <c r="AC167" i="127" s="1"/>
  <c r="AD167" i="127" s="1"/>
  <c r="AE167" i="127" s="1"/>
  <c r="AF167" i="127" s="1"/>
  <c r="AG167" i="127" s="1"/>
  <c r="AH167" i="127" s="1"/>
  <c r="AI167" i="127" s="1"/>
  <c r="AJ167" i="127" s="1"/>
  <c r="AK167" i="127" s="1"/>
  <c r="AL167" i="127" s="1"/>
  <c r="AM167" i="127" s="1"/>
  <c r="AN167" i="127" s="1"/>
  <c r="AO167" i="127" s="1"/>
  <c r="AP167" i="127" s="1"/>
  <c r="AQ167" i="127" s="1"/>
  <c r="AR167" i="127" s="1"/>
  <c r="AS167" i="127" s="1"/>
  <c r="AT167" i="127" s="1"/>
  <c r="AU167" i="127" s="1"/>
  <c r="AV167" i="127" s="1"/>
  <c r="AW167" i="127" s="1"/>
  <c r="AX167" i="127" s="1"/>
  <c r="AY167" i="127" s="1"/>
  <c r="AZ167" i="127" s="1"/>
  <c r="BA167" i="127" s="1"/>
  <c r="BB167" i="127" s="1"/>
  <c r="BC167" i="127" s="1"/>
  <c r="BD167" i="127" s="1"/>
  <c r="BE167" i="127" s="1"/>
  <c r="BF167" i="127" s="1"/>
  <c r="BG167" i="127" s="1"/>
  <c r="BH167" i="127" s="1"/>
  <c r="BI167" i="127" s="1"/>
  <c r="AB183" i="127"/>
  <c r="AC183" i="127" s="1"/>
  <c r="AD183" i="127" s="1"/>
  <c r="AE183" i="127" s="1"/>
  <c r="AF183" i="127" s="1"/>
  <c r="AG183" i="127" s="1"/>
  <c r="AH183" i="127" s="1"/>
  <c r="AI183" i="127" s="1"/>
  <c r="AJ183" i="127" s="1"/>
  <c r="AK183" i="127" s="1"/>
  <c r="AL183" i="127" s="1"/>
  <c r="AM183" i="127" s="1"/>
  <c r="AN183" i="127" s="1"/>
  <c r="AO183" i="127" s="1"/>
  <c r="AP183" i="127" s="1"/>
  <c r="AQ183" i="127" s="1"/>
  <c r="AR183" i="127" s="1"/>
  <c r="AS183" i="127" s="1"/>
  <c r="AT183" i="127" s="1"/>
  <c r="AU183" i="127" s="1"/>
  <c r="AV183" i="127" s="1"/>
  <c r="AW183" i="127" s="1"/>
  <c r="AX183" i="127" s="1"/>
  <c r="AY183" i="127" s="1"/>
  <c r="AZ183" i="127" s="1"/>
  <c r="BA183" i="127" s="1"/>
  <c r="BB183" i="127" s="1"/>
  <c r="BC183" i="127" s="1"/>
  <c r="BD183" i="127" s="1"/>
  <c r="BE183" i="127" s="1"/>
  <c r="BF183" i="127" s="1"/>
  <c r="BG183" i="127" s="1"/>
  <c r="BH183" i="127" s="1"/>
  <c r="BI183" i="127" s="1"/>
  <c r="AA48" i="100"/>
  <c r="AC49" i="100"/>
  <c r="BI99" i="100" l="1"/>
  <c r="BI171" i="127"/>
  <c r="BI45" i="74"/>
  <c r="BI86" i="100"/>
  <c r="BI104" i="100"/>
  <c r="BI170" i="127"/>
  <c r="BX7" i="116"/>
  <c r="BI6" i="116"/>
  <c r="BI169" i="127"/>
  <c r="AY161" i="127"/>
  <c r="BX8" i="116"/>
  <c r="BX18" i="116"/>
  <c r="BX16" i="116"/>
  <c r="BI144" i="100"/>
  <c r="BI41" i="64"/>
  <c r="BI122" i="100"/>
  <c r="BI97" i="100"/>
  <c r="BI58" i="64"/>
  <c r="BI139" i="100"/>
  <c r="BI48" i="100"/>
  <c r="AU110" i="127"/>
  <c r="BI100" i="100"/>
  <c r="BI153" i="100"/>
  <c r="BI113" i="100"/>
  <c r="BI57" i="64"/>
  <c r="BI56" i="64"/>
  <c r="BI89" i="100"/>
  <c r="BI46" i="74"/>
  <c r="BI34" i="76"/>
  <c r="BI102" i="100"/>
  <c r="BI33" i="76"/>
  <c r="BI135" i="100"/>
  <c r="BI84" i="100"/>
  <c r="BI137" i="100"/>
  <c r="BA161" i="127"/>
  <c r="BI128" i="100"/>
  <c r="BI83" i="100"/>
  <c r="BI37" i="74"/>
  <c r="BI121" i="100"/>
  <c r="BI115" i="100"/>
  <c r="BI138" i="100"/>
  <c r="BI88" i="100"/>
  <c r="BI55" i="64"/>
  <c r="BI101" i="100"/>
  <c r="BI152" i="100"/>
  <c r="BI39" i="74"/>
  <c r="BI36" i="74"/>
  <c r="BI35" i="76"/>
  <c r="BI47" i="100"/>
  <c r="BI48" i="74"/>
  <c r="BI151" i="100"/>
  <c r="BI92" i="100"/>
  <c r="BI47" i="74"/>
  <c r="BI91" i="100"/>
  <c r="BI123" i="100"/>
  <c r="BI108" i="100"/>
  <c r="BI90" i="100"/>
  <c r="BI35" i="100"/>
  <c r="BI44" i="64"/>
  <c r="BI148" i="66"/>
  <c r="BI85" i="100"/>
  <c r="BI107" i="100"/>
  <c r="BI127" i="100"/>
  <c r="BI38" i="74"/>
  <c r="BI43" i="64"/>
  <c r="BI41" i="76"/>
  <c r="BI42" i="76"/>
  <c r="BI106" i="100"/>
  <c r="BI126" i="100"/>
  <c r="BI42" i="64"/>
  <c r="BI142" i="100"/>
  <c r="BI124" i="100"/>
  <c r="BI150" i="66"/>
  <c r="BI141" i="100"/>
  <c r="BI140" i="100"/>
  <c r="BI10" i="100"/>
  <c r="BI49" i="100" s="1"/>
  <c r="BI5" i="100"/>
  <c r="BI55" i="100" s="1"/>
  <c r="BI114" i="100"/>
  <c r="BI46" i="100"/>
  <c r="AU161" i="127"/>
  <c r="AE161" i="127"/>
  <c r="AJ142" i="127"/>
  <c r="BI103" i="100"/>
  <c r="BI21" i="100"/>
  <c r="AJ161" i="127"/>
  <c r="BI12" i="116"/>
  <c r="BI10" i="116"/>
  <c r="BX10" i="116" s="1"/>
  <c r="BI66" i="100"/>
  <c r="BI134" i="100"/>
  <c r="BI149" i="100"/>
  <c r="BI133" i="100"/>
  <c r="BI146" i="100"/>
  <c r="BI130" i="100"/>
  <c r="BI96" i="100"/>
  <c r="BI131" i="100"/>
  <c r="BI145" i="100"/>
  <c r="BI129" i="100"/>
  <c r="BI111" i="100"/>
  <c r="BI95" i="100"/>
  <c r="BI110" i="100"/>
  <c r="BI94" i="100"/>
  <c r="BI28" i="100"/>
  <c r="BI73" i="100" s="1"/>
  <c r="BI147" i="100"/>
  <c r="BI109" i="100"/>
  <c r="BI93" i="100"/>
  <c r="BI148" i="100"/>
  <c r="BI132" i="100"/>
  <c r="BI43" i="76"/>
  <c r="BI10" i="64"/>
  <c r="AB161" i="127"/>
  <c r="BG161" i="127"/>
  <c r="AW70" i="127"/>
  <c r="AG70" i="127"/>
  <c r="BH161" i="127"/>
  <c r="BH73" i="127"/>
  <c r="AR73" i="127"/>
  <c r="AB73" i="127"/>
  <c r="AV70" i="127"/>
  <c r="AF70" i="127"/>
  <c r="AM152" i="127"/>
  <c r="AQ161" i="127"/>
  <c r="AU70" i="127"/>
  <c r="AR161" i="127"/>
  <c r="AA161" i="127"/>
  <c r="AM70" i="127"/>
  <c r="AU106" i="127"/>
  <c r="AE106" i="127"/>
  <c r="AW73" i="127"/>
  <c r="AU152" i="127"/>
  <c r="AZ70" i="127"/>
  <c r="AJ70" i="127"/>
  <c r="BD161" i="127"/>
  <c r="AN161" i="127"/>
  <c r="BC161" i="127"/>
  <c r="AM161" i="127"/>
  <c r="AZ161" i="127"/>
  <c r="BG73" i="127"/>
  <c r="AQ73" i="127"/>
  <c r="AA73" i="127"/>
  <c r="AT110" i="127"/>
  <c r="AM106" i="127"/>
  <c r="BH81" i="127"/>
  <c r="AR81" i="127"/>
  <c r="AB81" i="127"/>
  <c r="AZ76" i="127"/>
  <c r="AJ76" i="127"/>
  <c r="BD73" i="127"/>
  <c r="AN73" i="127"/>
  <c r="BH70" i="127"/>
  <c r="AR70" i="127"/>
  <c r="AB70" i="127"/>
  <c r="BG70" i="127"/>
  <c r="AQ70" i="127"/>
  <c r="AA70" i="127"/>
  <c r="AC161" i="127"/>
  <c r="AK161" i="127"/>
  <c r="AG73" i="127"/>
  <c r="BA152" i="127"/>
  <c r="AJ73" i="127"/>
  <c r="AK132" i="127"/>
  <c r="AT106" i="127"/>
  <c r="AY73" i="127"/>
  <c r="AC106" i="127"/>
  <c r="BH76" i="127"/>
  <c r="AW81" i="127"/>
  <c r="AY70" i="127"/>
  <c r="AI70" i="127"/>
  <c r="AK152" i="127"/>
  <c r="BD110" i="127"/>
  <c r="AO70" i="127"/>
  <c r="BE132" i="127"/>
  <c r="AM110" i="127"/>
  <c r="BD70" i="127"/>
  <c r="AH161" i="127"/>
  <c r="AS106" i="127"/>
  <c r="AV161" i="127"/>
  <c r="AJ81" i="127"/>
  <c r="AR76" i="127"/>
  <c r="AF73" i="127"/>
  <c r="AS161" i="127"/>
  <c r="AE152" i="127"/>
  <c r="AN110" i="127"/>
  <c r="AZ73" i="127"/>
  <c r="BE70" i="127"/>
  <c r="BA132" i="127"/>
  <c r="AD106" i="127"/>
  <c r="AX161" i="127"/>
  <c r="AB76" i="127"/>
  <c r="AS152" i="127"/>
  <c r="AV110" i="127"/>
  <c r="AN142" i="127"/>
  <c r="AS132" i="127"/>
  <c r="AC132" i="127"/>
  <c r="AW132" i="127"/>
  <c r="AG132" i="127"/>
  <c r="AE110" i="127"/>
  <c r="BB106" i="127"/>
  <c r="AL106" i="127"/>
  <c r="AI161" i="127"/>
  <c r="AO132" i="127"/>
  <c r="BC110" i="127"/>
  <c r="AI73" i="127"/>
  <c r="AN70" i="127"/>
  <c r="AF161" i="127"/>
  <c r="AZ81" i="127"/>
  <c r="AV73" i="127"/>
  <c r="BC152" i="127"/>
  <c r="AF110" i="127"/>
  <c r="BC106" i="127"/>
  <c r="BF161" i="127"/>
  <c r="AP161" i="127"/>
  <c r="BA106" i="127"/>
  <c r="AK106" i="127"/>
  <c r="AC152" i="127"/>
  <c r="BE73" i="127"/>
  <c r="AO73" i="127"/>
  <c r="BB110" i="127"/>
  <c r="AL110" i="127"/>
  <c r="AD110" i="127"/>
  <c r="BC70" i="127"/>
  <c r="AE70" i="127"/>
  <c r="AT39" i="127"/>
  <c r="AL39" i="127"/>
  <c r="BA39" i="127"/>
  <c r="AK39" i="127"/>
  <c r="BB161" i="127"/>
  <c r="AT161" i="127"/>
  <c r="AL161" i="127"/>
  <c r="AD161" i="127"/>
  <c r="BB152" i="127"/>
  <c r="AT152" i="127"/>
  <c r="AL152" i="127"/>
  <c r="AD152" i="127"/>
  <c r="BH152" i="127"/>
  <c r="AZ152" i="127"/>
  <c r="AR152" i="127"/>
  <c r="AJ152" i="127"/>
  <c r="AB152" i="127"/>
  <c r="BF106" i="127"/>
  <c r="AX106" i="127"/>
  <c r="AP106" i="127"/>
  <c r="AH106" i="127"/>
  <c r="BH106" i="127"/>
  <c r="AZ106" i="127"/>
  <c r="AR106" i="127"/>
  <c r="AJ106" i="127"/>
  <c r="AB106" i="127"/>
  <c r="BF81" i="127"/>
  <c r="AX81" i="127"/>
  <c r="AP81" i="127"/>
  <c r="AH81" i="127"/>
  <c r="BC73" i="127"/>
  <c r="AU73" i="127"/>
  <c r="AM73" i="127"/>
  <c r="AE73" i="127"/>
  <c r="BB39" i="127"/>
  <c r="AD39" i="127"/>
  <c r="BG152" i="127"/>
  <c r="AY152" i="127"/>
  <c r="AQ152" i="127"/>
  <c r="AI152" i="127"/>
  <c r="AA152" i="127"/>
  <c r="BA110" i="127"/>
  <c r="AS110" i="127"/>
  <c r="AK110" i="127"/>
  <c r="AC110" i="127"/>
  <c r="BF76" i="127"/>
  <c r="AX76" i="127"/>
  <c r="AP76" i="127"/>
  <c r="AH76" i="127"/>
  <c r="BB73" i="127"/>
  <c r="AT73" i="127"/>
  <c r="AL73" i="127"/>
  <c r="AD73" i="127"/>
  <c r="BB70" i="127"/>
  <c r="AT70" i="127"/>
  <c r="AL70" i="127"/>
  <c r="AD70" i="127"/>
  <c r="BG39" i="127"/>
  <c r="AY39" i="127"/>
  <c r="AQ39" i="127"/>
  <c r="AI39" i="127"/>
  <c r="AA39" i="127"/>
  <c r="AS39" i="127"/>
  <c r="BH142" i="127"/>
  <c r="AF142" i="127"/>
  <c r="BF110" i="127"/>
  <c r="AX110" i="127"/>
  <c r="AP110" i="127"/>
  <c r="AH110" i="127"/>
  <c r="BH110" i="127"/>
  <c r="AZ110" i="127"/>
  <c r="AR110" i="127"/>
  <c r="AJ110" i="127"/>
  <c r="AB110" i="127"/>
  <c r="BD81" i="127"/>
  <c r="AV81" i="127"/>
  <c r="AN81" i="127"/>
  <c r="AF81" i="127"/>
  <c r="BG76" i="127"/>
  <c r="AY76" i="127"/>
  <c r="AQ76" i="127"/>
  <c r="AI76" i="127"/>
  <c r="AA76" i="127"/>
  <c r="BE76" i="127"/>
  <c r="AW76" i="127"/>
  <c r="AO76" i="127"/>
  <c r="AG76" i="127"/>
  <c r="BA70" i="127"/>
  <c r="AS70" i="127"/>
  <c r="AK70" i="127"/>
  <c r="AC70" i="127"/>
  <c r="AC39" i="127"/>
  <c r="BE142" i="127"/>
  <c r="BE81" i="127"/>
  <c r="AO81" i="127"/>
  <c r="AG81" i="127"/>
  <c r="BC81" i="127"/>
  <c r="AU81" i="127"/>
  <c r="AM81" i="127"/>
  <c r="AE81" i="127"/>
  <c r="BD76" i="127"/>
  <c r="AV76" i="127"/>
  <c r="AN76" i="127"/>
  <c r="AF76" i="127"/>
  <c r="BE39" i="127"/>
  <c r="AW39" i="127"/>
  <c r="AO39" i="127"/>
  <c r="AG39" i="127"/>
  <c r="BD142" i="127"/>
  <c r="AV142" i="127"/>
  <c r="BB81" i="127"/>
  <c r="AT81" i="127"/>
  <c r="AL81" i="127"/>
  <c r="AD81" i="127"/>
  <c r="BD39" i="127"/>
  <c r="AV39" i="127"/>
  <c r="AN39" i="127"/>
  <c r="AF39" i="127"/>
  <c r="BE161" i="127"/>
  <c r="AW161" i="127"/>
  <c r="AO161" i="127"/>
  <c r="AG161" i="127"/>
  <c r="BB132" i="127"/>
  <c r="AT132" i="127"/>
  <c r="AL132" i="127"/>
  <c r="AD132" i="127"/>
  <c r="BA81" i="127"/>
  <c r="AS81" i="127"/>
  <c r="AK81" i="127"/>
  <c r="AC81" i="127"/>
  <c r="BB76" i="127"/>
  <c r="AT76" i="127"/>
  <c r="AL76" i="127"/>
  <c r="AD76" i="127"/>
  <c r="BF73" i="127"/>
  <c r="AX73" i="127"/>
  <c r="AP73" i="127"/>
  <c r="AH73" i="127"/>
  <c r="BF70" i="127"/>
  <c r="AX70" i="127"/>
  <c r="AP70" i="127"/>
  <c r="AH70" i="127"/>
  <c r="BC39" i="127"/>
  <c r="AU39" i="127"/>
  <c r="AM39" i="127"/>
  <c r="AE39" i="127"/>
  <c r="BD152" i="127"/>
  <c r="AV152" i="127"/>
  <c r="AN152" i="127"/>
  <c r="AF152" i="127"/>
  <c r="BF152" i="127"/>
  <c r="AX152" i="127"/>
  <c r="AP152" i="127"/>
  <c r="AH152" i="127"/>
  <c r="AB142" i="127"/>
  <c r="BE152" i="127"/>
  <c r="AW152" i="127"/>
  <c r="AO152" i="127"/>
  <c r="AG152" i="127"/>
  <c r="AZ142" i="127"/>
  <c r="AR142" i="127"/>
  <c r="BH132" i="127"/>
  <c r="AZ132" i="127"/>
  <c r="AR132" i="127"/>
  <c r="AJ132" i="127"/>
  <c r="AB132" i="127"/>
  <c r="BF142" i="127"/>
  <c r="AX142" i="127"/>
  <c r="AP142" i="127"/>
  <c r="AH142" i="127"/>
  <c r="BG132" i="127"/>
  <c r="AY132" i="127"/>
  <c r="AQ132" i="127"/>
  <c r="AI132" i="127"/>
  <c r="AA132" i="127"/>
  <c r="AW142" i="127"/>
  <c r="AO142" i="127"/>
  <c r="AG142" i="127"/>
  <c r="BG142" i="127"/>
  <c r="AY142" i="127"/>
  <c r="AQ142" i="127"/>
  <c r="AI142" i="127"/>
  <c r="AA142" i="127"/>
  <c r="BF132" i="127"/>
  <c r="AX132" i="127"/>
  <c r="AP132" i="127"/>
  <c r="AH132" i="127"/>
  <c r="BG106" i="127"/>
  <c r="AY106" i="127"/>
  <c r="AQ106" i="127"/>
  <c r="AI106" i="127"/>
  <c r="AA106" i="127"/>
  <c r="BC142" i="127"/>
  <c r="AU142" i="127"/>
  <c r="AM142" i="127"/>
  <c r="AE142" i="127"/>
  <c r="BB142" i="127"/>
  <c r="AT142" i="127"/>
  <c r="AL142" i="127"/>
  <c r="AD142" i="127"/>
  <c r="BD132" i="127"/>
  <c r="AV132" i="127"/>
  <c r="AN132" i="127"/>
  <c r="AF132" i="127"/>
  <c r="BG110" i="127"/>
  <c r="AY110" i="127"/>
  <c r="AQ110" i="127"/>
  <c r="AI110" i="127"/>
  <c r="AA110" i="127"/>
  <c r="BE106" i="127"/>
  <c r="AW106" i="127"/>
  <c r="AO106" i="127"/>
  <c r="AG106" i="127"/>
  <c r="BA142" i="127"/>
  <c r="AS142" i="127"/>
  <c r="AK142" i="127"/>
  <c r="AC142" i="127"/>
  <c r="BC132" i="127"/>
  <c r="AU132" i="127"/>
  <c r="AM132" i="127"/>
  <c r="AE132" i="127"/>
  <c r="BD106" i="127"/>
  <c r="AV106" i="127"/>
  <c r="AN106" i="127"/>
  <c r="AF106" i="127"/>
  <c r="BE110" i="127"/>
  <c r="AW110" i="127"/>
  <c r="AO110" i="127"/>
  <c r="AG110" i="127"/>
  <c r="BF39" i="127"/>
  <c r="AX39" i="127"/>
  <c r="AP39" i="127"/>
  <c r="AH39" i="127"/>
  <c r="BG81" i="127"/>
  <c r="AY81" i="127"/>
  <c r="AQ81" i="127"/>
  <c r="AI81" i="127"/>
  <c r="AA81" i="127"/>
  <c r="BC76" i="127"/>
  <c r="AU76" i="127"/>
  <c r="AM76" i="127"/>
  <c r="AE76" i="127"/>
  <c r="BA76" i="127"/>
  <c r="AS76" i="127"/>
  <c r="AK76" i="127"/>
  <c r="AC76" i="127"/>
  <c r="BH39" i="127"/>
  <c r="AZ39" i="127"/>
  <c r="AR39" i="127"/>
  <c r="AJ39" i="127"/>
  <c r="AB39" i="127"/>
  <c r="BA73" i="127"/>
  <c r="AS73" i="127"/>
  <c r="AK73" i="127"/>
  <c r="AC73" i="127"/>
  <c r="AB48" i="100"/>
  <c r="AH47" i="100"/>
  <c r="AG47" i="100"/>
  <c r="AF47" i="100"/>
  <c r="AE47" i="100"/>
  <c r="AD47" i="100"/>
  <c r="AC47" i="100"/>
  <c r="AB47" i="100"/>
  <c r="AB46" i="100"/>
  <c r="AA47" i="100"/>
  <c r="AA46" i="100"/>
  <c r="BG171" i="127" l="1"/>
  <c r="BI5" i="116"/>
  <c r="BX6" i="116"/>
  <c r="BI67" i="64"/>
  <c r="F24" i="112"/>
  <c r="BI72" i="100"/>
  <c r="BI51" i="100"/>
  <c r="BI50" i="100"/>
  <c r="BI54" i="100"/>
  <c r="BI75" i="100"/>
  <c r="BX12" i="116"/>
  <c r="BI65" i="100"/>
  <c r="BI76" i="100"/>
  <c r="BI64" i="100"/>
  <c r="BI56" i="100"/>
  <c r="BI61" i="100"/>
  <c r="BI63" i="100"/>
  <c r="BI57" i="100"/>
  <c r="BI52" i="100"/>
  <c r="BI58" i="100"/>
  <c r="BI45" i="100"/>
  <c r="BI62" i="100"/>
  <c r="BI59" i="100"/>
  <c r="BI77" i="100"/>
  <c r="BI53" i="100"/>
  <c r="F26" i="112"/>
  <c r="AX171" i="127"/>
  <c r="BI69" i="100"/>
  <c r="BI70" i="100"/>
  <c r="BI68" i="100"/>
  <c r="BI71" i="100"/>
  <c r="BI39" i="100"/>
  <c r="BA171" i="127"/>
  <c r="AN171" i="127"/>
  <c r="BF171" i="127"/>
  <c r="AJ171" i="127"/>
  <c r="AB171" i="127"/>
  <c r="BH171" i="127"/>
  <c r="AR171" i="127"/>
  <c r="AY171" i="127"/>
  <c r="AF171" i="127"/>
  <c r="AV171" i="127"/>
  <c r="AC171" i="127"/>
  <c r="BC171" i="127"/>
  <c r="AZ171" i="127"/>
  <c r="AO171" i="127"/>
  <c r="AW171" i="127"/>
  <c r="AE171" i="127"/>
  <c r="AM171" i="127"/>
  <c r="AU171" i="127"/>
  <c r="AG171" i="127"/>
  <c r="AA171" i="127"/>
  <c r="BE171" i="127"/>
  <c r="AH171" i="127"/>
  <c r="AK171" i="127"/>
  <c r="AP171" i="127"/>
  <c r="AS171" i="127"/>
  <c r="BD171" i="127"/>
  <c r="AD171" i="127"/>
  <c r="AI171" i="127"/>
  <c r="BB171" i="127"/>
  <c r="AL171" i="127"/>
  <c r="AQ171" i="127"/>
  <c r="AT171" i="127"/>
  <c r="BF124" i="100"/>
  <c r="BC122" i="100"/>
  <c r="BA123" i="100"/>
  <c r="AY124" i="100"/>
  <c r="BE123" i="100"/>
  <c r="AZ124" i="100"/>
  <c r="BH124" i="100"/>
  <c r="BH122" i="100"/>
  <c r="BF123" i="100"/>
  <c r="BA124" i="100"/>
  <c r="BE124" i="100"/>
  <c r="BG124" i="100"/>
  <c r="AY122" i="100"/>
  <c r="BD122" i="100"/>
  <c r="AZ123" i="100"/>
  <c r="BG122" i="100"/>
  <c r="BC123" i="100"/>
  <c r="BG123" i="100"/>
  <c r="BB124" i="100"/>
  <c r="AZ122" i="100"/>
  <c r="BB122" i="100"/>
  <c r="AY123" i="100"/>
  <c r="BB123" i="100"/>
  <c r="BH123" i="100"/>
  <c r="BC124" i="100"/>
  <c r="BA122" i="100"/>
  <c r="BE122" i="100"/>
  <c r="BF122" i="100"/>
  <c r="BD123" i="100"/>
  <c r="BD124" i="100"/>
  <c r="AM84" i="100"/>
  <c r="AG86" i="100"/>
  <c r="AO85" i="100"/>
  <c r="BG86" i="100"/>
  <c r="AM86" i="100"/>
  <c r="AC86" i="100"/>
  <c r="AR84" i="100"/>
  <c r="AO86" i="100"/>
  <c r="AJ85" i="100"/>
  <c r="AH86" i="100"/>
  <c r="AU85" i="100"/>
  <c r="AD86" i="100"/>
  <c r="AQ84" i="100"/>
  <c r="AW85" i="100"/>
  <c r="BF86" i="100"/>
  <c r="AE86" i="100"/>
  <c r="AI86" i="100"/>
  <c r="AU84" i="100"/>
  <c r="AX84" i="100"/>
  <c r="AY84" i="100"/>
  <c r="BA84" i="100"/>
  <c r="BB84" i="100"/>
  <c r="AS86" i="100"/>
  <c r="BD84" i="100"/>
  <c r="AZ85" i="100"/>
  <c r="AE84" i="100"/>
  <c r="AY86" i="100"/>
  <c r="AH85" i="100"/>
  <c r="AP84" i="100"/>
  <c r="AJ86" i="100"/>
  <c r="AL86" i="100"/>
  <c r="AB84" i="100"/>
  <c r="BB85" i="100"/>
  <c r="BC85" i="100"/>
  <c r="AC85" i="100"/>
  <c r="BE85" i="100"/>
  <c r="AZ86" i="100"/>
  <c r="AN84" i="100"/>
  <c r="AK85" i="100"/>
  <c r="AN85" i="100"/>
  <c r="AT84" i="100"/>
  <c r="AQ85" i="100"/>
  <c r="AW84" i="100"/>
  <c r="AN86" i="100"/>
  <c r="AZ84" i="100"/>
  <c r="AV85" i="100"/>
  <c r="AX85" i="100"/>
  <c r="AT86" i="100"/>
  <c r="BE84" i="100"/>
  <c r="BA85" i="100"/>
  <c r="AH84" i="100"/>
  <c r="AI84" i="100"/>
  <c r="AD85" i="100"/>
  <c r="BF85" i="100"/>
  <c r="BA86" i="100"/>
  <c r="BH86" i="100"/>
  <c r="AM85" i="100"/>
  <c r="AP85" i="100"/>
  <c r="AV84" i="100"/>
  <c r="AS85" i="100"/>
  <c r="AT85" i="100"/>
  <c r="AP86" i="100"/>
  <c r="AQ86" i="100"/>
  <c r="AD84" i="100"/>
  <c r="AW86" i="100"/>
  <c r="AX86" i="100"/>
  <c r="AG84" i="100"/>
  <c r="AJ84" i="100"/>
  <c r="AE85" i="100"/>
  <c r="BG85" i="100"/>
  <c r="BB86" i="100"/>
  <c r="BE86" i="100"/>
  <c r="AF86" i="100"/>
  <c r="AK86" i="100"/>
  <c r="AR85" i="100"/>
  <c r="AR86" i="100"/>
  <c r="BC84" i="100"/>
  <c r="AC84" i="100"/>
  <c r="BF84" i="100"/>
  <c r="AF84" i="100"/>
  <c r="BD85" i="100"/>
  <c r="AK84" i="100"/>
  <c r="AF85" i="100"/>
  <c r="BH85" i="100"/>
  <c r="BC86" i="100"/>
  <c r="AI85" i="100"/>
  <c r="AO84" i="100"/>
  <c r="AL85" i="100"/>
  <c r="AS84" i="100"/>
  <c r="AY85" i="100"/>
  <c r="AU86" i="100"/>
  <c r="AV86" i="100"/>
  <c r="BG84" i="100"/>
  <c r="BH84" i="100"/>
  <c r="AB85" i="100"/>
  <c r="AL84" i="100"/>
  <c r="AG85" i="100"/>
  <c r="AB86" i="100"/>
  <c r="BD86" i="100"/>
  <c r="BX5" i="116" l="1"/>
  <c r="BI74" i="100"/>
  <c r="BI60" i="100"/>
  <c r="BI44" i="100"/>
  <c r="BI67" i="100"/>
  <c r="AY134" i="100"/>
  <c r="AY126" i="100"/>
  <c r="AY130" i="100"/>
  <c r="BB47" i="100"/>
  <c r="BB48" i="100"/>
  <c r="BB46" i="100"/>
  <c r="BC46" i="100"/>
  <c r="BC47" i="100"/>
  <c r="BC48" i="100"/>
  <c r="BD46" i="100"/>
  <c r="BD48" i="100"/>
  <c r="BD47" i="100"/>
  <c r="AD48" i="100"/>
  <c r="AD46" i="100"/>
  <c r="BF48" i="100"/>
  <c r="BF46" i="100"/>
  <c r="BF47" i="100"/>
  <c r="AY131" i="100"/>
  <c r="AE48" i="100"/>
  <c r="AE46" i="100"/>
  <c r="BG46" i="100"/>
  <c r="BG48" i="100"/>
  <c r="BG47" i="100"/>
  <c r="AC46" i="100"/>
  <c r="AC48" i="100"/>
  <c r="BE47" i="100"/>
  <c r="BE48" i="100"/>
  <c r="BE46" i="100"/>
  <c r="AF48" i="100"/>
  <c r="AF46" i="100"/>
  <c r="BH47" i="100"/>
  <c r="BH48" i="100"/>
  <c r="BH46" i="100"/>
  <c r="AG46" i="100"/>
  <c r="AG48" i="100"/>
  <c r="AH48" i="100"/>
  <c r="AH46" i="100"/>
  <c r="AI46" i="100"/>
  <c r="AI48" i="100"/>
  <c r="AI47" i="100"/>
  <c r="AY127" i="100"/>
  <c r="AJ47" i="100"/>
  <c r="AJ48" i="100"/>
  <c r="AJ46" i="100"/>
  <c r="AY132" i="100"/>
  <c r="AP48" i="100"/>
  <c r="AP46" i="100"/>
  <c r="AP47" i="100"/>
  <c r="AY133" i="100"/>
  <c r="AK48" i="100"/>
  <c r="AK46" i="100"/>
  <c r="AK47" i="100"/>
  <c r="AL47" i="100"/>
  <c r="AL48" i="100"/>
  <c r="AL46" i="100"/>
  <c r="AN47" i="100"/>
  <c r="AN48" i="100"/>
  <c r="AN46" i="100"/>
  <c r="AO47" i="100"/>
  <c r="AO46" i="100"/>
  <c r="AO48" i="100"/>
  <c r="AY128" i="100"/>
  <c r="AQ48" i="100"/>
  <c r="AQ47" i="100"/>
  <c r="AQ46" i="100"/>
  <c r="AR48" i="100"/>
  <c r="AR46" i="100"/>
  <c r="AR47" i="100"/>
  <c r="AS46" i="100"/>
  <c r="AS48" i="100"/>
  <c r="AS47" i="100"/>
  <c r="AT47" i="100"/>
  <c r="AT48" i="100"/>
  <c r="AT46" i="100"/>
  <c r="AU47" i="100"/>
  <c r="AU48" i="100"/>
  <c r="AU46" i="100"/>
  <c r="AY129" i="100"/>
  <c r="AV46" i="100"/>
  <c r="AV47" i="100"/>
  <c r="AV48" i="100"/>
  <c r="AW46" i="100"/>
  <c r="AW48" i="100"/>
  <c r="AW47" i="100"/>
  <c r="AX48" i="100"/>
  <c r="AX46" i="100"/>
  <c r="AX47" i="100"/>
  <c r="AY121" i="100"/>
  <c r="AY47" i="100"/>
  <c r="AY46" i="100"/>
  <c r="AY48" i="100"/>
  <c r="AZ47" i="100"/>
  <c r="AZ46" i="100"/>
  <c r="AZ48" i="100"/>
  <c r="AM46" i="100"/>
  <c r="AM47" i="100"/>
  <c r="AM48" i="100"/>
  <c r="BA48" i="100"/>
  <c r="BA47" i="100"/>
  <c r="BA46" i="100"/>
  <c r="AA10" i="100"/>
  <c r="AA49" i="100" s="1"/>
  <c r="AA5" i="100"/>
  <c r="BC10" i="100"/>
  <c r="BC5" i="100"/>
  <c r="AB10" i="100"/>
  <c r="AB49" i="100" s="1"/>
  <c r="AB5" i="100"/>
  <c r="BD10" i="100"/>
  <c r="BD5" i="100"/>
  <c r="AC5" i="100"/>
  <c r="BE10" i="100"/>
  <c r="BE5" i="100"/>
  <c r="AD10" i="100"/>
  <c r="AD5" i="100"/>
  <c r="BF10" i="100"/>
  <c r="BF5" i="100"/>
  <c r="AE10" i="100"/>
  <c r="AE49" i="100" s="1"/>
  <c r="AE5" i="100"/>
  <c r="BG10" i="100"/>
  <c r="BG5" i="100"/>
  <c r="AF10" i="100"/>
  <c r="AF5" i="100"/>
  <c r="BH10" i="100"/>
  <c r="BI87" i="100" s="1"/>
  <c r="BH5" i="100"/>
  <c r="BI82" i="100" s="1"/>
  <c r="AG10" i="100"/>
  <c r="AG49" i="100" s="1"/>
  <c r="AG5" i="100"/>
  <c r="AH10" i="100"/>
  <c r="AH5" i="100"/>
  <c r="AI10" i="100"/>
  <c r="AI49" i="100" s="1"/>
  <c r="AI5" i="100"/>
  <c r="AJ10" i="100"/>
  <c r="AJ49" i="100" s="1"/>
  <c r="AJ5" i="100"/>
  <c r="AK10" i="100"/>
  <c r="AK49" i="100" s="1"/>
  <c r="AK5" i="100"/>
  <c r="AL10" i="100"/>
  <c r="AL5" i="100"/>
  <c r="AM10" i="100"/>
  <c r="AM5" i="100"/>
  <c r="AN10" i="100"/>
  <c r="AN49" i="100" s="1"/>
  <c r="AN5" i="100"/>
  <c r="AO10" i="100"/>
  <c r="AO49" i="100" s="1"/>
  <c r="AO5" i="100"/>
  <c r="AP10" i="100"/>
  <c r="AP5" i="100"/>
  <c r="AQ10" i="100"/>
  <c r="AQ49" i="100" s="1"/>
  <c r="AQ5" i="100"/>
  <c r="AR10" i="100"/>
  <c r="AR49" i="100" s="1"/>
  <c r="AR5" i="100"/>
  <c r="AS10" i="100"/>
  <c r="AS5" i="100"/>
  <c r="AT10" i="100"/>
  <c r="AT49" i="100" s="1"/>
  <c r="AT5" i="100"/>
  <c r="AU10" i="100"/>
  <c r="AU49" i="100" s="1"/>
  <c r="AU5" i="100"/>
  <c r="AV10" i="100"/>
  <c r="AV5" i="100"/>
  <c r="AW10" i="100"/>
  <c r="AW49" i="100" s="1"/>
  <c r="AW5" i="100"/>
  <c r="AX10" i="100"/>
  <c r="AX5" i="100"/>
  <c r="BI120" i="100" s="1"/>
  <c r="AY10" i="100"/>
  <c r="AY5" i="100"/>
  <c r="AZ10" i="100"/>
  <c r="AZ5" i="100"/>
  <c r="BA10" i="100"/>
  <c r="BA5" i="100"/>
  <c r="BB10" i="100"/>
  <c r="BB5" i="100"/>
  <c r="AX49" i="100" l="1"/>
  <c r="BI125" i="100"/>
  <c r="BB87" i="100"/>
  <c r="AC87" i="100"/>
  <c r="AZ87" i="100"/>
  <c r="BC87" i="100"/>
  <c r="AK87" i="100"/>
  <c r="AJ87" i="100"/>
  <c r="AD49" i="100"/>
  <c r="AD87" i="100"/>
  <c r="BA87" i="100"/>
  <c r="BA125" i="100"/>
  <c r="BA49" i="100"/>
  <c r="AM87" i="100"/>
  <c r="AM49" i="100"/>
  <c r="BD49" i="100"/>
  <c r="BD125" i="100"/>
  <c r="AY49" i="100"/>
  <c r="AY125" i="100"/>
  <c r="AF87" i="100"/>
  <c r="AF49" i="100"/>
  <c r="AP87" i="100"/>
  <c r="AP49" i="100"/>
  <c r="BE87" i="100"/>
  <c r="BE49" i="100"/>
  <c r="BE125" i="100"/>
  <c r="AW87" i="100"/>
  <c r="AV49" i="100"/>
  <c r="BF87" i="100"/>
  <c r="BF125" i="100"/>
  <c r="BF49" i="100"/>
  <c r="AB87" i="100"/>
  <c r="BG125" i="100"/>
  <c r="BG49" i="100"/>
  <c r="AL87" i="100"/>
  <c r="AL49" i="100"/>
  <c r="BC49" i="100"/>
  <c r="BC125" i="100"/>
  <c r="BH87" i="100"/>
  <c r="BH49" i="100"/>
  <c r="BH125" i="100"/>
  <c r="AN87" i="100"/>
  <c r="BD87" i="100"/>
  <c r="AY87" i="100"/>
  <c r="BB49" i="100"/>
  <c r="BB125" i="100"/>
  <c r="AZ125" i="100"/>
  <c r="AZ49" i="100"/>
  <c r="AI87" i="100"/>
  <c r="AH49" i="100"/>
  <c r="AS87" i="100"/>
  <c r="AS49" i="100"/>
  <c r="AX87" i="100"/>
  <c r="AO87" i="100"/>
  <c r="BG87" i="100"/>
  <c r="AT87" i="100"/>
  <c r="AE87" i="100"/>
  <c r="AG87" i="100"/>
  <c r="AQ87" i="100"/>
  <c r="AR87" i="100"/>
  <c r="AH87" i="100"/>
  <c r="AV87" i="100"/>
  <c r="BH45" i="100"/>
  <c r="AU87" i="100"/>
  <c r="BH66" i="100" l="1"/>
  <c r="BH21" i="100" l="1"/>
  <c r="BI98" i="100" s="1"/>
  <c r="BH28" i="100"/>
  <c r="BH35" i="100"/>
  <c r="BH76" i="100" l="1"/>
  <c r="BI112" i="100"/>
  <c r="BH69" i="100"/>
  <c r="BI105" i="100"/>
  <c r="BH58" i="100"/>
  <c r="BH63" i="100"/>
  <c r="BH72" i="100"/>
  <c r="BH75" i="100"/>
  <c r="BH61" i="100"/>
  <c r="BH51" i="100"/>
  <c r="BH54" i="100"/>
  <c r="BH62" i="100"/>
  <c r="BH53" i="100"/>
  <c r="BH65" i="100"/>
  <c r="BH50" i="100"/>
  <c r="BH57" i="100"/>
  <c r="BH73" i="100"/>
  <c r="BH70" i="100"/>
  <c r="BH52" i="100"/>
  <c r="BH56" i="100"/>
  <c r="BH64" i="100"/>
  <c r="BH71" i="100"/>
  <c r="BH77" i="100"/>
  <c r="BH59" i="100"/>
  <c r="BH39" i="100"/>
  <c r="BH55" i="100"/>
  <c r="BH68" i="100"/>
  <c r="BI116" i="100" l="1"/>
  <c r="BH60" i="100"/>
  <c r="BH44" i="100"/>
  <c r="BH74" i="100"/>
  <c r="BH67" i="100"/>
  <c r="BH10" i="64" l="1"/>
  <c r="BI40" i="64" s="1"/>
  <c r="BH115" i="100"/>
  <c r="BH153" i="100"/>
  <c r="BH114" i="100"/>
  <c r="BH152" i="100"/>
  <c r="BH113" i="100"/>
  <c r="BH151" i="100"/>
  <c r="BH111" i="100"/>
  <c r="BH149" i="100"/>
  <c r="BH110" i="100"/>
  <c r="BH148" i="100"/>
  <c r="BH109" i="100"/>
  <c r="BH147" i="100"/>
  <c r="BH108" i="100"/>
  <c r="BH146" i="100"/>
  <c r="BH107" i="100"/>
  <c r="BH145" i="100"/>
  <c r="BH106" i="100"/>
  <c r="BH144" i="100"/>
  <c r="BH104" i="100"/>
  <c r="BH142" i="100"/>
  <c r="BH103" i="100"/>
  <c r="BH141" i="100"/>
  <c r="BH102" i="100"/>
  <c r="BH140" i="100"/>
  <c r="BH101" i="100"/>
  <c r="BH139" i="100"/>
  <c r="BH100" i="100"/>
  <c r="BH138" i="100"/>
  <c r="BH99" i="100"/>
  <c r="BH137" i="100"/>
  <c r="BH97" i="100"/>
  <c r="BH135" i="100"/>
  <c r="BH96" i="100"/>
  <c r="BH134" i="100"/>
  <c r="BH95" i="100"/>
  <c r="BH133" i="100"/>
  <c r="BH94" i="100"/>
  <c r="BH132" i="100"/>
  <c r="BH93" i="100"/>
  <c r="BH131" i="100"/>
  <c r="BH92" i="100"/>
  <c r="BH130" i="100"/>
  <c r="BH91" i="100"/>
  <c r="BH129" i="100"/>
  <c r="BH90" i="100"/>
  <c r="BH128" i="100"/>
  <c r="BH89" i="100"/>
  <c r="BH127" i="100"/>
  <c r="BH88" i="100"/>
  <c r="BH126" i="100"/>
  <c r="BH83" i="100"/>
  <c r="BH121" i="100"/>
  <c r="BH35" i="76"/>
  <c r="BH43" i="76"/>
  <c r="BH34" i="76"/>
  <c r="BH42" i="76"/>
  <c r="BH33" i="76"/>
  <c r="BH41" i="76"/>
  <c r="BH39" i="74"/>
  <c r="BH48" i="74"/>
  <c r="BH38" i="74"/>
  <c r="BH47" i="74"/>
  <c r="BH37" i="74"/>
  <c r="BH46" i="74"/>
  <c r="BH36" i="74"/>
  <c r="BH45" i="74"/>
  <c r="BH44" i="64"/>
  <c r="BH58" i="64"/>
  <c r="BH43" i="64"/>
  <c r="BH57" i="64"/>
  <c r="BH42" i="64"/>
  <c r="BH56" i="64"/>
  <c r="BH41" i="64"/>
  <c r="BH55" i="64"/>
  <c r="AB39" i="74" l="1"/>
  <c r="Y7" i="101"/>
  <c r="V7" i="101"/>
  <c r="BG36" i="74" l="1"/>
  <c r="BG45" i="74"/>
  <c r="BG43" i="76"/>
  <c r="BG35" i="76"/>
  <c r="BG37" i="74"/>
  <c r="BG46" i="74"/>
  <c r="BG48" i="74"/>
  <c r="BG39" i="74"/>
  <c r="BG41" i="76"/>
  <c r="BG33" i="76"/>
  <c r="W2" i="64" l="1"/>
  <c r="AB4" i="100" l="1"/>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BF4" i="100" s="1"/>
  <c r="BG4" i="100" s="1"/>
  <c r="BH4" i="100" s="1"/>
  <c r="BI4" i="100" s="1"/>
  <c r="AB4" i="76"/>
  <c r="AC4" i="76" s="1"/>
  <c r="AD4" i="76" s="1"/>
  <c r="AE4" i="76" s="1"/>
  <c r="AF4" i="76" s="1"/>
  <c r="AG4" i="76" s="1"/>
  <c r="AH4" i="76" s="1"/>
  <c r="AI4" i="76" s="1"/>
  <c r="AJ4" i="76" s="1"/>
  <c r="AK4" i="76" s="1"/>
  <c r="AL4" i="76" s="1"/>
  <c r="AM4" i="76" s="1"/>
  <c r="AN4" i="76" s="1"/>
  <c r="AO4" i="76" s="1"/>
  <c r="AP4" i="76" s="1"/>
  <c r="AQ4" i="76" s="1"/>
  <c r="AR4" i="76" s="1"/>
  <c r="AS4" i="76" s="1"/>
  <c r="AT4" i="76" s="1"/>
  <c r="AU4" i="76" s="1"/>
  <c r="AV4" i="76" s="1"/>
  <c r="AW4" i="76" s="1"/>
  <c r="AX4" i="76" s="1"/>
  <c r="AY4" i="76" s="1"/>
  <c r="AZ4" i="76" s="1"/>
  <c r="BA4" i="76" s="1"/>
  <c r="BB4" i="76" s="1"/>
  <c r="BC4" i="76" s="1"/>
  <c r="BD4" i="76" s="1"/>
  <c r="BE4" i="76" s="1"/>
  <c r="BF4" i="76" s="1"/>
  <c r="BG4" i="76" s="1"/>
  <c r="BH4" i="76" s="1"/>
  <c r="BI4" i="76" s="1"/>
  <c r="AB4" i="74"/>
  <c r="AC4" i="74" s="1"/>
  <c r="AD4" i="74" s="1"/>
  <c r="AE4" i="74" s="1"/>
  <c r="AF4" i="74" s="1"/>
  <c r="AG4" i="74" s="1"/>
  <c r="AH4" i="74" s="1"/>
  <c r="AI4" i="74" s="1"/>
  <c r="AJ4" i="74" s="1"/>
  <c r="AK4" i="74" s="1"/>
  <c r="AL4" i="74" s="1"/>
  <c r="AM4" i="74" s="1"/>
  <c r="AN4" i="74" s="1"/>
  <c r="AO4" i="74" s="1"/>
  <c r="AP4" i="74" s="1"/>
  <c r="AQ4" i="74" s="1"/>
  <c r="AR4" i="74" s="1"/>
  <c r="AS4" i="74" s="1"/>
  <c r="AT4" i="74" s="1"/>
  <c r="AU4" i="74" s="1"/>
  <c r="AV4" i="74" s="1"/>
  <c r="AW4" i="74" s="1"/>
  <c r="AX4" i="74" s="1"/>
  <c r="AY4" i="74" s="1"/>
  <c r="AZ4" i="74" s="1"/>
  <c r="BA4" i="74" s="1"/>
  <c r="BB4" i="74" s="1"/>
  <c r="BC4" i="74" s="1"/>
  <c r="BD4" i="74" s="1"/>
  <c r="BE4" i="74" s="1"/>
  <c r="BF4" i="74" s="1"/>
  <c r="BG4" i="74" s="1"/>
  <c r="BH4" i="74" s="1"/>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BF4" i="66" s="1"/>
  <c r="BG4" i="66" s="1"/>
  <c r="BH4" i="66" s="1"/>
  <c r="AB4" i="64"/>
  <c r="AC4" i="64" s="1"/>
  <c r="AD4" i="64" s="1"/>
  <c r="AE4" i="64" s="1"/>
  <c r="AF4" i="64" s="1"/>
  <c r="AG4" i="64" s="1"/>
  <c r="AH4" i="64" s="1"/>
  <c r="AI4" i="64" s="1"/>
  <c r="AJ4" i="64" s="1"/>
  <c r="AK4" i="64" s="1"/>
  <c r="AL4" i="64" s="1"/>
  <c r="AM4" i="64" s="1"/>
  <c r="AN4" i="64" s="1"/>
  <c r="AO4" i="64" s="1"/>
  <c r="AP4" i="64" s="1"/>
  <c r="AQ4" i="64" s="1"/>
  <c r="AR4" i="64" s="1"/>
  <c r="AS4" i="64" s="1"/>
  <c r="AT4" i="64" s="1"/>
  <c r="AU4" i="64" s="1"/>
  <c r="AV4" i="64" s="1"/>
  <c r="AW4" i="64" s="1"/>
  <c r="AX4" i="64" s="1"/>
  <c r="AY4" i="64" s="1"/>
  <c r="AZ4" i="64" s="1"/>
  <c r="BA4" i="64" s="1"/>
  <c r="BB4" i="64" s="1"/>
  <c r="BC4" i="64" s="1"/>
  <c r="BD4" i="64" s="1"/>
  <c r="BE4" i="64" s="1"/>
  <c r="BF4" i="64" s="1"/>
  <c r="BG4" i="64" s="1"/>
  <c r="BH4" i="64" s="1"/>
  <c r="BI4" i="64" s="1"/>
  <c r="V3" i="97" l="1"/>
  <c r="R2" i="118"/>
  <c r="R2" i="117"/>
  <c r="S2" i="100"/>
  <c r="S2" i="64"/>
  <c r="Y3" i="97"/>
  <c r="W2" i="118"/>
  <c r="W2" i="117"/>
  <c r="W2" i="100"/>
  <c r="X2" i="76"/>
  <c r="X2" i="74"/>
  <c r="V2" i="66"/>
  <c r="AB17" i="118" l="1"/>
  <c r="AC17" i="118" s="1"/>
  <c r="AD17" i="118" s="1"/>
  <c r="AE17" i="118" s="1"/>
  <c r="AF17" i="118" s="1"/>
  <c r="AG17" i="118" s="1"/>
  <c r="AH17" i="118" s="1"/>
  <c r="AI17" i="118" s="1"/>
  <c r="AJ17" i="118" s="1"/>
  <c r="AK17" i="118" s="1"/>
  <c r="AL17" i="118" s="1"/>
  <c r="AM17" i="118" s="1"/>
  <c r="AN17" i="118" s="1"/>
  <c r="AO17" i="118" s="1"/>
  <c r="AP17" i="118" s="1"/>
  <c r="AQ17" i="118" s="1"/>
  <c r="AR17" i="118" s="1"/>
  <c r="AS17" i="118" s="1"/>
  <c r="AT17" i="118" s="1"/>
  <c r="AU17" i="118" s="1"/>
  <c r="AV17" i="118" s="1"/>
  <c r="AW17" i="118" s="1"/>
  <c r="AX17" i="118" s="1"/>
  <c r="AY17" i="118" s="1"/>
  <c r="AZ17" i="118" s="1"/>
  <c r="BA17" i="118" s="1"/>
  <c r="BB17" i="118" s="1"/>
  <c r="BC17" i="118" s="1"/>
  <c r="BD17" i="118" s="1"/>
  <c r="BE17" i="118" s="1"/>
  <c r="BF17" i="118" s="1"/>
  <c r="BG17" i="118" s="1"/>
  <c r="BH17" i="118" s="1"/>
  <c r="AB27" i="118"/>
  <c r="AC27" i="118" s="1"/>
  <c r="AD27" i="118" s="1"/>
  <c r="AE27" i="118" s="1"/>
  <c r="AF27" i="118" s="1"/>
  <c r="AG27" i="118" s="1"/>
  <c r="AH27" i="118" s="1"/>
  <c r="AI27" i="118" s="1"/>
  <c r="AJ27" i="118" s="1"/>
  <c r="AK27" i="118" s="1"/>
  <c r="AL27" i="118" s="1"/>
  <c r="AM27" i="118" s="1"/>
  <c r="AN27" i="118" s="1"/>
  <c r="AO27" i="118" s="1"/>
  <c r="AP27" i="118" s="1"/>
  <c r="AQ27" i="118" s="1"/>
  <c r="AR27" i="118" s="1"/>
  <c r="AS27" i="118" s="1"/>
  <c r="AT27" i="118" s="1"/>
  <c r="AU27" i="118" s="1"/>
  <c r="AV27" i="118" s="1"/>
  <c r="AW27" i="118" s="1"/>
  <c r="AX27" i="118" s="1"/>
  <c r="AY27" i="118" s="1"/>
  <c r="AZ27" i="118" s="1"/>
  <c r="BA27" i="118" s="1"/>
  <c r="BB27" i="118" s="1"/>
  <c r="BC27" i="118" s="1"/>
  <c r="BD27" i="118" s="1"/>
  <c r="BE27" i="118" s="1"/>
  <c r="BF27" i="118" s="1"/>
  <c r="BG27" i="118" s="1"/>
  <c r="BH27" i="118" s="1"/>
  <c r="AB4" i="118"/>
  <c r="AC4" i="118" s="1"/>
  <c r="AD4" i="118" s="1"/>
  <c r="AE4" i="118" s="1"/>
  <c r="AF4" i="118" s="1"/>
  <c r="AG4" i="118" s="1"/>
  <c r="AH4" i="118" s="1"/>
  <c r="AI4" i="118" s="1"/>
  <c r="AJ4" i="118" s="1"/>
  <c r="AK4" i="118" s="1"/>
  <c r="AL4" i="118" s="1"/>
  <c r="AM4" i="118" s="1"/>
  <c r="AN4" i="118" s="1"/>
  <c r="AO4" i="118" s="1"/>
  <c r="AP4" i="118" s="1"/>
  <c r="AQ4" i="118" s="1"/>
  <c r="AR4" i="118" s="1"/>
  <c r="AS4" i="118" s="1"/>
  <c r="AT4" i="118" s="1"/>
  <c r="AU4" i="118" s="1"/>
  <c r="AV4" i="118" s="1"/>
  <c r="AW4" i="118" s="1"/>
  <c r="AX4" i="118" s="1"/>
  <c r="AY4" i="118" s="1"/>
  <c r="AZ4" i="118" s="1"/>
  <c r="BA4" i="118" s="1"/>
  <c r="BB4" i="118" s="1"/>
  <c r="BC4" i="118" s="1"/>
  <c r="BD4" i="118" s="1"/>
  <c r="BE4" i="118" s="1"/>
  <c r="BF4" i="118" s="1"/>
  <c r="BG4" i="118" s="1"/>
  <c r="BH4" i="118" s="1"/>
  <c r="AB17" i="117"/>
  <c r="AC17" i="117" s="1"/>
  <c r="AD17" i="117" s="1"/>
  <c r="AE17" i="117" s="1"/>
  <c r="AF17" i="117" s="1"/>
  <c r="AG17" i="117" s="1"/>
  <c r="AH17" i="117" s="1"/>
  <c r="AI17" i="117" s="1"/>
  <c r="AJ17" i="117" s="1"/>
  <c r="AK17" i="117" s="1"/>
  <c r="AL17" i="117" s="1"/>
  <c r="AM17" i="117" s="1"/>
  <c r="AN17" i="117" s="1"/>
  <c r="AO17" i="117" s="1"/>
  <c r="AP17" i="117" s="1"/>
  <c r="AQ17" i="117" s="1"/>
  <c r="AR17" i="117" s="1"/>
  <c r="AS17" i="117" s="1"/>
  <c r="AT17" i="117" s="1"/>
  <c r="AU17" i="117" s="1"/>
  <c r="AV17" i="117" s="1"/>
  <c r="AW17" i="117" s="1"/>
  <c r="AX17" i="117" s="1"/>
  <c r="AY17" i="117" s="1"/>
  <c r="AZ17" i="117" s="1"/>
  <c r="BA17" i="117" s="1"/>
  <c r="BB17" i="117" s="1"/>
  <c r="BC17" i="117" s="1"/>
  <c r="BD17" i="117" s="1"/>
  <c r="BE17" i="117" s="1"/>
  <c r="BF17" i="117" s="1"/>
  <c r="BG17" i="117" s="1"/>
  <c r="BH17" i="117" s="1"/>
  <c r="AB27" i="117"/>
  <c r="AC27" i="117" s="1"/>
  <c r="AD27" i="117" s="1"/>
  <c r="AE27" i="117" s="1"/>
  <c r="AF27" i="117" s="1"/>
  <c r="AG27" i="117" s="1"/>
  <c r="AH27" i="117" s="1"/>
  <c r="AI27" i="117" s="1"/>
  <c r="AJ27" i="117" s="1"/>
  <c r="AK27" i="117" s="1"/>
  <c r="AL27" i="117" s="1"/>
  <c r="AM27" i="117" s="1"/>
  <c r="AN27" i="117" s="1"/>
  <c r="AO27" i="117" s="1"/>
  <c r="AP27" i="117" s="1"/>
  <c r="AQ27" i="117" s="1"/>
  <c r="AR27" i="117" s="1"/>
  <c r="AS27" i="117" s="1"/>
  <c r="AT27" i="117" s="1"/>
  <c r="AU27" i="117" s="1"/>
  <c r="AV27" i="117" s="1"/>
  <c r="AW27" i="117" s="1"/>
  <c r="AX27" i="117" s="1"/>
  <c r="AY27" i="117" s="1"/>
  <c r="AZ27" i="117" s="1"/>
  <c r="BA27" i="117" s="1"/>
  <c r="BB27" i="117" s="1"/>
  <c r="BC27" i="117" s="1"/>
  <c r="BD27" i="117" s="1"/>
  <c r="BE27" i="117" s="1"/>
  <c r="BF27" i="117" s="1"/>
  <c r="BG27" i="117" s="1"/>
  <c r="BH27" i="117" s="1"/>
  <c r="AB4" i="117"/>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AV4" i="117" s="1"/>
  <c r="AW4" i="117" s="1"/>
  <c r="AX4" i="117" s="1"/>
  <c r="AY4" i="117" s="1"/>
  <c r="AZ4" i="117" s="1"/>
  <c r="BA4" i="117" s="1"/>
  <c r="BB4" i="117" s="1"/>
  <c r="BC4" i="117" s="1"/>
  <c r="BD4" i="117" s="1"/>
  <c r="BE4" i="117" s="1"/>
  <c r="BF4" i="117" s="1"/>
  <c r="BG4" i="117" s="1"/>
  <c r="BH4" i="117" s="1"/>
  <c r="BF37" i="74" l="1"/>
  <c r="BF46" i="74"/>
  <c r="BF36" i="74"/>
  <c r="BF45" i="74"/>
  <c r="BF39" i="74"/>
  <c r="BF48" i="74"/>
  <c r="AD39" i="74" l="1"/>
  <c r="BE45" i="74"/>
  <c r="BD48" i="74"/>
  <c r="BE48" i="74"/>
  <c r="AU39" i="74"/>
  <c r="AP37" i="74"/>
  <c r="BC39" i="74"/>
  <c r="BC48" i="74"/>
  <c r="AH36" i="74"/>
  <c r="AX36" i="74"/>
  <c r="AQ37" i="74"/>
  <c r="AZ45" i="74"/>
  <c r="BA45" i="74"/>
  <c r="AZ48" i="74"/>
  <c r="BB45" i="74"/>
  <c r="BB48" i="74"/>
  <c r="BD45" i="74"/>
  <c r="BE46" i="74"/>
  <c r="AI37" i="74"/>
  <c r="AY37" i="74"/>
  <c r="AY46" i="74"/>
  <c r="AY45" i="74"/>
  <c r="AZ46" i="74"/>
  <c r="BA46" i="74"/>
  <c r="AY48" i="74"/>
  <c r="BB46" i="74"/>
  <c r="BC46" i="74"/>
  <c r="BA48" i="74"/>
  <c r="BC45" i="74"/>
  <c r="BD46" i="74"/>
  <c r="AN37" i="74"/>
  <c r="AV37" i="74"/>
  <c r="BD37" i="74"/>
  <c r="AL39" i="74"/>
  <c r="AH39" i="74"/>
  <c r="AP39" i="74"/>
  <c r="AX39" i="74"/>
  <c r="AB36" i="74"/>
  <c r="AJ36" i="74"/>
  <c r="AR36" i="74"/>
  <c r="AZ36" i="74"/>
  <c r="AC37" i="74"/>
  <c r="AK37" i="74"/>
  <c r="AS37" i="74"/>
  <c r="BA37" i="74"/>
  <c r="AT39" i="74"/>
  <c r="BB39" i="74"/>
  <c r="AG39" i="74"/>
  <c r="AO39" i="74"/>
  <c r="AW39" i="74"/>
  <c r="BE39" i="74"/>
  <c r="AQ36" i="74"/>
  <c r="AF36" i="74"/>
  <c r="AN36" i="74"/>
  <c r="AV36" i="74"/>
  <c r="BD36" i="74"/>
  <c r="AG37" i="74"/>
  <c r="AE39" i="74"/>
  <c r="AG36" i="74"/>
  <c r="AQ39" i="74"/>
  <c r="AS36" i="74"/>
  <c r="AF39" i="74"/>
  <c r="AN39" i="74"/>
  <c r="AV39" i="74"/>
  <c r="BD39" i="74"/>
  <c r="AP36" i="74"/>
  <c r="AY39" i="74"/>
  <c r="BA36" i="74"/>
  <c r="AI36" i="74"/>
  <c r="AY36" i="74"/>
  <c r="AB37" i="74"/>
  <c r="AJ37" i="74"/>
  <c r="AR37" i="74"/>
  <c r="AZ37" i="74"/>
  <c r="AT37" i="74"/>
  <c r="AJ39" i="74"/>
  <c r="AR39" i="74"/>
  <c r="AZ39" i="74"/>
  <c r="AD36" i="74"/>
  <c r="AL36" i="74"/>
  <c r="AT36" i="74"/>
  <c r="BB36" i="74"/>
  <c r="AE37" i="74"/>
  <c r="AM37" i="74"/>
  <c r="AU37" i="74"/>
  <c r="BC37" i="74"/>
  <c r="AI39" i="74"/>
  <c r="BB37" i="74"/>
  <c r="AC39" i="74"/>
  <c r="AK39" i="74"/>
  <c r="AS39" i="74"/>
  <c r="BA39" i="74"/>
  <c r="AE36" i="74"/>
  <c r="AM36" i="74"/>
  <c r="AU36" i="74"/>
  <c r="BC36" i="74"/>
  <c r="AF37" i="74"/>
  <c r="AK36" i="74"/>
  <c r="AL37" i="74"/>
  <c r="AO37" i="74"/>
  <c r="AW37" i="74"/>
  <c r="BE37" i="74"/>
  <c r="AC36" i="74"/>
  <c r="AD37" i="74"/>
  <c r="AM39" i="74"/>
  <c r="AO36" i="74"/>
  <c r="AW36" i="74"/>
  <c r="BE36" i="74"/>
  <c r="AH37" i="74"/>
  <c r="AX37" i="74"/>
  <c r="AG81" i="100" l="1"/>
  <c r="AH81" i="100" s="1"/>
  <c r="AI81" i="100" s="1"/>
  <c r="AJ81" i="100" s="1"/>
  <c r="AK81" i="100" s="1"/>
  <c r="AL81" i="100" s="1"/>
  <c r="AM81" i="100" s="1"/>
  <c r="AN81" i="100" s="1"/>
  <c r="AO81" i="100" s="1"/>
  <c r="AP81" i="100" s="1"/>
  <c r="AQ81" i="100" s="1"/>
  <c r="AR81" i="100" s="1"/>
  <c r="AS81" i="100" s="1"/>
  <c r="AT81" i="100" s="1"/>
  <c r="AU81" i="100" s="1"/>
  <c r="AV81" i="100" s="1"/>
  <c r="AW81" i="100" s="1"/>
  <c r="AX81" i="100" s="1"/>
  <c r="AY81" i="100" s="1"/>
  <c r="AZ81" i="100" s="1"/>
  <c r="BA81" i="100" s="1"/>
  <c r="BB81" i="100" s="1"/>
  <c r="BC81" i="100" s="1"/>
  <c r="BD81" i="100" s="1"/>
  <c r="BE81" i="100" s="1"/>
  <c r="BF81" i="100" s="1"/>
  <c r="BG81" i="100" s="1"/>
  <c r="BH81" i="100" s="1"/>
  <c r="BI81" i="100" s="1"/>
  <c r="AG119" i="100"/>
  <c r="AH119" i="100" s="1"/>
  <c r="AI119" i="100" s="1"/>
  <c r="AJ119" i="100" s="1"/>
  <c r="AK119" i="100" s="1"/>
  <c r="AL119" i="100" s="1"/>
  <c r="AM119" i="100" s="1"/>
  <c r="AN119" i="100" s="1"/>
  <c r="AO119" i="100" s="1"/>
  <c r="AP119" i="100" s="1"/>
  <c r="AQ119" i="100" s="1"/>
  <c r="AR119" i="100" s="1"/>
  <c r="AS119" i="100" s="1"/>
  <c r="AT119" i="100" s="1"/>
  <c r="AU119" i="100" s="1"/>
  <c r="AV119" i="100" s="1"/>
  <c r="AW119" i="100" s="1"/>
  <c r="AX119" i="100" s="1"/>
  <c r="AY119" i="100" s="1"/>
  <c r="AZ119" i="100" s="1"/>
  <c r="BA119" i="100" s="1"/>
  <c r="BB119" i="100" s="1"/>
  <c r="BC119" i="100" s="1"/>
  <c r="BD119" i="100" s="1"/>
  <c r="BE119" i="100" s="1"/>
  <c r="BF119" i="100" s="1"/>
  <c r="BG119" i="100" s="1"/>
  <c r="BH119" i="100" s="1"/>
  <c r="BI119" i="100" s="1"/>
  <c r="AG43" i="100"/>
  <c r="AH43" i="100" s="1"/>
  <c r="AI43" i="100" s="1"/>
  <c r="AJ43" i="100" s="1"/>
  <c r="AK43" i="100" s="1"/>
  <c r="AL43" i="100" s="1"/>
  <c r="AM43" i="100" s="1"/>
  <c r="AN43" i="100" s="1"/>
  <c r="AO43" i="100" s="1"/>
  <c r="AP43" i="100" s="1"/>
  <c r="AQ43" i="100" s="1"/>
  <c r="AR43" i="100" s="1"/>
  <c r="AS43" i="100" s="1"/>
  <c r="AT43" i="100" s="1"/>
  <c r="AU43" i="100" s="1"/>
  <c r="AV43" i="100" s="1"/>
  <c r="AW43" i="100" s="1"/>
  <c r="AX43" i="100" s="1"/>
  <c r="AY43" i="100" s="1"/>
  <c r="AZ43" i="100" s="1"/>
  <c r="BA43" i="100" s="1"/>
  <c r="BB43" i="100" s="1"/>
  <c r="BC43" i="100" s="1"/>
  <c r="BD43" i="100" s="1"/>
  <c r="BE43" i="100" s="1"/>
  <c r="BF43" i="100" s="1"/>
  <c r="BG43" i="100" s="1"/>
  <c r="BH43" i="100" s="1"/>
  <c r="BI43" i="100" s="1"/>
  <c r="V17" i="112"/>
  <c r="U2" i="74"/>
  <c r="U2" i="76"/>
  <c r="Q2" i="66"/>
  <c r="AQ51" i="101"/>
  <c r="AR51" i="101" s="1"/>
  <c r="AS51" i="101" s="1"/>
  <c r="AT51" i="101" s="1"/>
  <c r="AU51" i="101" s="1"/>
  <c r="AV51" i="101" s="1"/>
  <c r="AW51" i="101" s="1"/>
  <c r="AX51" i="101" s="1"/>
  <c r="AY51" i="101" s="1"/>
  <c r="AZ51" i="101" s="1"/>
  <c r="BA51" i="101" s="1"/>
  <c r="BB51" i="101" s="1"/>
  <c r="BC51" i="101" s="1"/>
  <c r="BD51" i="101" s="1"/>
  <c r="BE51" i="101" s="1"/>
  <c r="BF51" i="101" s="1"/>
  <c r="BG51" i="101" s="1"/>
  <c r="BH51" i="101" s="1"/>
  <c r="AQ39" i="101"/>
  <c r="AR39" i="101" s="1"/>
  <c r="AS39" i="101" s="1"/>
  <c r="AT39" i="101" s="1"/>
  <c r="AU39" i="101" s="1"/>
  <c r="AV39" i="101" s="1"/>
  <c r="AW39" i="101" s="1"/>
  <c r="AX39" i="101" s="1"/>
  <c r="AY39" i="101" s="1"/>
  <c r="AZ39" i="101" s="1"/>
  <c r="BA39" i="101" s="1"/>
  <c r="BB39" i="101" s="1"/>
  <c r="BC39" i="101" s="1"/>
  <c r="BD39" i="101" s="1"/>
  <c r="BE39" i="101" s="1"/>
  <c r="BF39" i="101" s="1"/>
  <c r="BG39" i="101" s="1"/>
  <c r="BH39" i="101" s="1"/>
  <c r="AQ25" i="101"/>
  <c r="AR25" i="101" s="1"/>
  <c r="AS25" i="101" s="1"/>
  <c r="AT25" i="101" s="1"/>
  <c r="AU25" i="101" s="1"/>
  <c r="AV25" i="101" s="1"/>
  <c r="AW25" i="101" s="1"/>
  <c r="AX25" i="101" s="1"/>
  <c r="AY25" i="101" s="1"/>
  <c r="AZ25" i="101" s="1"/>
  <c r="BA25" i="101" s="1"/>
  <c r="BB25" i="101" s="1"/>
  <c r="BC25" i="101" s="1"/>
  <c r="BD25" i="101" s="1"/>
  <c r="BE25" i="101" s="1"/>
  <c r="BF25" i="101" s="1"/>
  <c r="BG25" i="101" s="1"/>
  <c r="BH25" i="101" s="1"/>
  <c r="AQ11" i="101"/>
  <c r="AR11" i="101" s="1"/>
  <c r="AS11" i="101" s="1"/>
  <c r="AT11" i="101" s="1"/>
  <c r="AU11" i="101" s="1"/>
  <c r="AV11" i="101" s="1"/>
  <c r="AW11" i="101" s="1"/>
  <c r="AX11" i="101" s="1"/>
  <c r="AY11" i="101" s="1"/>
  <c r="AZ11" i="101" s="1"/>
  <c r="BA11" i="101" s="1"/>
  <c r="BB11" i="101" s="1"/>
  <c r="BC11" i="101" s="1"/>
  <c r="BD11" i="101" s="1"/>
  <c r="BE11" i="101" s="1"/>
  <c r="BF11" i="101" s="1"/>
  <c r="BG11" i="101" s="1"/>
  <c r="BH11" i="101" s="1"/>
  <c r="AQ5" i="101"/>
  <c r="AR5" i="101" s="1"/>
  <c r="AS5" i="101" s="1"/>
  <c r="AT5" i="101" s="1"/>
  <c r="AU5" i="101" s="1"/>
  <c r="AV5" i="101" s="1"/>
  <c r="AW5" i="101" s="1"/>
  <c r="AX5" i="101" s="1"/>
  <c r="AY5" i="101" s="1"/>
  <c r="AZ5" i="101" s="1"/>
  <c r="BA5" i="101" s="1"/>
  <c r="BB5" i="101" s="1"/>
  <c r="BC5" i="101" s="1"/>
  <c r="BD5" i="101" s="1"/>
  <c r="BE5" i="101" s="1"/>
  <c r="BF5" i="101" s="1"/>
  <c r="BG5" i="101" s="1"/>
  <c r="BH5" i="101" s="1"/>
  <c r="AU51" i="97"/>
  <c r="AV51" i="97" s="1"/>
  <c r="AW51" i="97" s="1"/>
  <c r="AX51" i="97" s="1"/>
  <c r="AY51" i="97" s="1"/>
  <c r="AZ51" i="97" s="1"/>
  <c r="BA51" i="97" s="1"/>
  <c r="BB51" i="97" s="1"/>
  <c r="BC51" i="97" s="1"/>
  <c r="BD51" i="97" s="1"/>
  <c r="BE51" i="97" s="1"/>
  <c r="BF51" i="97" s="1"/>
  <c r="BG51" i="97" s="1"/>
  <c r="BH51" i="97" s="1"/>
  <c r="BI51" i="97" s="1"/>
  <c r="AU39" i="97"/>
  <c r="AV39" i="97" s="1"/>
  <c r="AW39" i="97" s="1"/>
  <c r="AX39" i="97" s="1"/>
  <c r="AY39" i="97" s="1"/>
  <c r="AZ39" i="97" s="1"/>
  <c r="BA39" i="97" s="1"/>
  <c r="BB39" i="97" s="1"/>
  <c r="BC39" i="97" s="1"/>
  <c r="BD39" i="97" s="1"/>
  <c r="BE39" i="97" s="1"/>
  <c r="BF39" i="97" s="1"/>
  <c r="BG39" i="97" s="1"/>
  <c r="BH39" i="97" s="1"/>
  <c r="BI39" i="97" s="1"/>
  <c r="AU25" i="97"/>
  <c r="AV25" i="97" s="1"/>
  <c r="AW25" i="97" s="1"/>
  <c r="AX25" i="97" s="1"/>
  <c r="AY25" i="97" s="1"/>
  <c r="AZ25" i="97" s="1"/>
  <c r="BA25" i="97" s="1"/>
  <c r="BB25" i="97" s="1"/>
  <c r="BC25" i="97" s="1"/>
  <c r="BD25" i="97" s="1"/>
  <c r="BE25" i="97" s="1"/>
  <c r="BF25" i="97" s="1"/>
  <c r="BG25" i="97" s="1"/>
  <c r="BH25" i="97" s="1"/>
  <c r="BI25" i="97" s="1"/>
  <c r="AU11" i="97"/>
  <c r="AV11" i="97" s="1"/>
  <c r="AW11" i="97" s="1"/>
  <c r="AX11" i="97" s="1"/>
  <c r="AY11" i="97" s="1"/>
  <c r="AZ11" i="97" s="1"/>
  <c r="BA11" i="97" s="1"/>
  <c r="BB11" i="97" s="1"/>
  <c r="BC11" i="97" s="1"/>
  <c r="BD11" i="97" s="1"/>
  <c r="BE11" i="97" s="1"/>
  <c r="BF11" i="97" s="1"/>
  <c r="BG11" i="97" s="1"/>
  <c r="BH11" i="97" s="1"/>
  <c r="BI11" i="97" s="1"/>
  <c r="AU5" i="97"/>
  <c r="AV5" i="97" s="1"/>
  <c r="AW5" i="97" s="1"/>
  <c r="AX5" i="97" s="1"/>
  <c r="AY5" i="97" s="1"/>
  <c r="AZ5" i="97" s="1"/>
  <c r="BA5" i="97" s="1"/>
  <c r="BB5" i="97" s="1"/>
  <c r="BC5" i="97" s="1"/>
  <c r="BD5" i="97" s="1"/>
  <c r="BE5" i="97" s="1"/>
  <c r="BF5" i="97" s="1"/>
  <c r="BG5" i="97" s="1"/>
  <c r="BH5" i="97" s="1"/>
  <c r="BI5" i="97" s="1"/>
  <c r="AB81" i="100"/>
  <c r="AC81" i="100" s="1"/>
  <c r="AD81" i="100" s="1"/>
  <c r="AE81" i="100" s="1"/>
  <c r="AB119" i="100"/>
  <c r="AC119" i="100" s="1"/>
  <c r="AD119" i="100" s="1"/>
  <c r="AE119" i="100" s="1"/>
  <c r="AB43" i="100"/>
  <c r="AC43" i="100" s="1"/>
  <c r="AD43" i="100" s="1"/>
  <c r="AE43" i="100" s="1"/>
  <c r="AB32" i="76"/>
  <c r="AC32" i="76" s="1"/>
  <c r="AD32" i="76" s="1"/>
  <c r="AE32" i="76" s="1"/>
  <c r="AF32" i="76" s="1"/>
  <c r="AG32" i="76" s="1"/>
  <c r="AH32" i="76" s="1"/>
  <c r="AI32" i="76" s="1"/>
  <c r="AJ32" i="76" s="1"/>
  <c r="AK32" i="76" s="1"/>
  <c r="AL32" i="76" s="1"/>
  <c r="AM32" i="76" s="1"/>
  <c r="AN32" i="76" s="1"/>
  <c r="AO32" i="76" s="1"/>
  <c r="AP32" i="76" s="1"/>
  <c r="AQ32" i="76" s="1"/>
  <c r="AR32" i="76" s="1"/>
  <c r="AS32" i="76" s="1"/>
  <c r="AT32" i="76" s="1"/>
  <c r="AU32" i="76" s="1"/>
  <c r="AV32" i="76" s="1"/>
  <c r="AW32" i="76" s="1"/>
  <c r="AX32" i="76" s="1"/>
  <c r="AY32" i="76" s="1"/>
  <c r="AZ32" i="76" s="1"/>
  <c r="BA32" i="76" s="1"/>
  <c r="BB32" i="76" s="1"/>
  <c r="BC32" i="76" s="1"/>
  <c r="BD32" i="76" s="1"/>
  <c r="BE32" i="76" s="1"/>
  <c r="BF32" i="76" s="1"/>
  <c r="BG32" i="76" s="1"/>
  <c r="BH32" i="76" s="1"/>
  <c r="BI32" i="76" s="1"/>
  <c r="AB40" i="76"/>
  <c r="AC40" i="76" s="1"/>
  <c r="AD40" i="76" s="1"/>
  <c r="AE40" i="76" s="1"/>
  <c r="AF40" i="76" s="1"/>
  <c r="AG40" i="76" s="1"/>
  <c r="AH40" i="76" s="1"/>
  <c r="AI40" i="76" s="1"/>
  <c r="AJ40" i="76" s="1"/>
  <c r="AK40" i="76" s="1"/>
  <c r="AL40" i="76" s="1"/>
  <c r="AM40" i="76" s="1"/>
  <c r="AN40" i="76" s="1"/>
  <c r="AO40" i="76" s="1"/>
  <c r="AP40" i="76" s="1"/>
  <c r="AQ40" i="76" s="1"/>
  <c r="AR40" i="76" s="1"/>
  <c r="AS40" i="76" s="1"/>
  <c r="AT40" i="76" s="1"/>
  <c r="AU40" i="76" s="1"/>
  <c r="AV40" i="76" s="1"/>
  <c r="AW40" i="76" s="1"/>
  <c r="AX40" i="76" s="1"/>
  <c r="AY40" i="76" s="1"/>
  <c r="AZ40" i="76" s="1"/>
  <c r="BA40" i="76" s="1"/>
  <c r="BB40" i="76" s="1"/>
  <c r="BC40" i="76" s="1"/>
  <c r="BD40" i="76" s="1"/>
  <c r="BE40" i="76" s="1"/>
  <c r="BF40" i="76" s="1"/>
  <c r="BG40" i="76" s="1"/>
  <c r="BH40" i="76" s="1"/>
  <c r="BI40" i="76" s="1"/>
  <c r="AB24" i="76"/>
  <c r="AC24" i="76" s="1"/>
  <c r="AD24" i="76" s="1"/>
  <c r="AE24" i="76" s="1"/>
  <c r="AF24" i="76" s="1"/>
  <c r="AG24" i="76" s="1"/>
  <c r="AH24" i="76" s="1"/>
  <c r="AI24" i="76" s="1"/>
  <c r="AJ24" i="76" s="1"/>
  <c r="AK24" i="76" s="1"/>
  <c r="AL24" i="76" s="1"/>
  <c r="AM24" i="76" s="1"/>
  <c r="AN24" i="76" s="1"/>
  <c r="AO24" i="76" s="1"/>
  <c r="AP24" i="76" s="1"/>
  <c r="AQ24" i="76" s="1"/>
  <c r="AR24" i="76" s="1"/>
  <c r="AS24" i="76" s="1"/>
  <c r="AT24" i="76" s="1"/>
  <c r="AU24" i="76" s="1"/>
  <c r="AV24" i="76" s="1"/>
  <c r="AW24" i="76" s="1"/>
  <c r="AX24" i="76" s="1"/>
  <c r="AY24" i="76" s="1"/>
  <c r="AZ24" i="76" s="1"/>
  <c r="BA24" i="76" s="1"/>
  <c r="BB24" i="76" s="1"/>
  <c r="BC24" i="76" s="1"/>
  <c r="BD24" i="76" s="1"/>
  <c r="BE24" i="76" s="1"/>
  <c r="BF24" i="76" s="1"/>
  <c r="BG24" i="76" s="1"/>
  <c r="BH24" i="76" s="1"/>
  <c r="BI24" i="76" s="1"/>
  <c r="AB35" i="74"/>
  <c r="AC35" i="74" s="1"/>
  <c r="AD35" i="74" s="1"/>
  <c r="AE35" i="74" s="1"/>
  <c r="AF35" i="74" s="1"/>
  <c r="AG35" i="74" s="1"/>
  <c r="AH35" i="74" s="1"/>
  <c r="AI35" i="74" s="1"/>
  <c r="AJ35" i="74" s="1"/>
  <c r="AK35" i="74" s="1"/>
  <c r="AL35" i="74" s="1"/>
  <c r="AM35" i="74" s="1"/>
  <c r="AN35" i="74" s="1"/>
  <c r="AO35" i="74" s="1"/>
  <c r="AP35" i="74" s="1"/>
  <c r="AQ35" i="74" s="1"/>
  <c r="AR35" i="74" s="1"/>
  <c r="AS35" i="74" s="1"/>
  <c r="AT35" i="74" s="1"/>
  <c r="AU35" i="74" s="1"/>
  <c r="AV35" i="74" s="1"/>
  <c r="AW35" i="74" s="1"/>
  <c r="AX35" i="74" s="1"/>
  <c r="AY35" i="74" s="1"/>
  <c r="AZ35" i="74" s="1"/>
  <c r="BA35" i="74" s="1"/>
  <c r="BB35" i="74" s="1"/>
  <c r="BC35" i="74" s="1"/>
  <c r="BD35" i="74" s="1"/>
  <c r="BE35" i="74" s="1"/>
  <c r="BF35" i="74" s="1"/>
  <c r="BG35" i="74" s="1"/>
  <c r="BH35" i="74" s="1"/>
  <c r="AB44" i="74"/>
  <c r="AC44" i="74" s="1"/>
  <c r="AD44" i="74" s="1"/>
  <c r="AE44" i="74" s="1"/>
  <c r="AF44" i="74" s="1"/>
  <c r="AG44" i="74" s="1"/>
  <c r="AH44" i="74" s="1"/>
  <c r="AI44" i="74" s="1"/>
  <c r="AJ44" i="74" s="1"/>
  <c r="AK44" i="74" s="1"/>
  <c r="AL44" i="74" s="1"/>
  <c r="AM44" i="74" s="1"/>
  <c r="AN44" i="74" s="1"/>
  <c r="AO44" i="74" s="1"/>
  <c r="AP44" i="74" s="1"/>
  <c r="AQ44" i="74" s="1"/>
  <c r="AR44" i="74" s="1"/>
  <c r="AS44" i="74" s="1"/>
  <c r="AT44" i="74" s="1"/>
  <c r="AU44" i="74" s="1"/>
  <c r="AV44" i="74" s="1"/>
  <c r="AW44" i="74" s="1"/>
  <c r="AX44" i="74" s="1"/>
  <c r="AY44" i="74" s="1"/>
  <c r="AZ44" i="74" s="1"/>
  <c r="BA44" i="74" s="1"/>
  <c r="BB44" i="74" s="1"/>
  <c r="BC44" i="74" s="1"/>
  <c r="BD44" i="74" s="1"/>
  <c r="BE44" i="74" s="1"/>
  <c r="BF44" i="74" s="1"/>
  <c r="BG44" i="74" s="1"/>
  <c r="BH44" i="74" s="1"/>
  <c r="AB26" i="74"/>
  <c r="AC26" i="74" s="1"/>
  <c r="AD26" i="74" s="1"/>
  <c r="AE26" i="74" s="1"/>
  <c r="AF26" i="74" s="1"/>
  <c r="AG26" i="74" s="1"/>
  <c r="AH26" i="74" s="1"/>
  <c r="AI26" i="74" s="1"/>
  <c r="AJ26" i="74" s="1"/>
  <c r="AK26" i="74" s="1"/>
  <c r="AL26" i="74" s="1"/>
  <c r="AM26" i="74" s="1"/>
  <c r="AN26" i="74" s="1"/>
  <c r="AO26" i="74" s="1"/>
  <c r="AP26" i="74" s="1"/>
  <c r="AQ26" i="74" s="1"/>
  <c r="AR26" i="74" s="1"/>
  <c r="AS26" i="74" s="1"/>
  <c r="AT26" i="74" s="1"/>
  <c r="AU26" i="74" s="1"/>
  <c r="AV26" i="74" s="1"/>
  <c r="AW26" i="74" s="1"/>
  <c r="AX26" i="74" s="1"/>
  <c r="AY26" i="74" s="1"/>
  <c r="AZ26" i="74" s="1"/>
  <c r="BA26" i="74" s="1"/>
  <c r="BB26" i="74" s="1"/>
  <c r="BC26" i="74" s="1"/>
  <c r="BD26" i="74" s="1"/>
  <c r="BE26" i="74" s="1"/>
  <c r="BF26" i="74" s="1"/>
  <c r="BG26" i="74" s="1"/>
  <c r="BH26" i="74" s="1"/>
  <c r="AB154" i="66"/>
  <c r="AC154" i="66" s="1"/>
  <c r="AD154" i="66" s="1"/>
  <c r="AE154" i="66" s="1"/>
  <c r="AF154" i="66" s="1"/>
  <c r="AG154" i="66" s="1"/>
  <c r="AH154" i="66" s="1"/>
  <c r="AI154" i="66" s="1"/>
  <c r="AJ154" i="66" s="1"/>
  <c r="AK154" i="66" s="1"/>
  <c r="AL154" i="66" s="1"/>
  <c r="AM154" i="66" s="1"/>
  <c r="AN154" i="66" s="1"/>
  <c r="AO154" i="66" s="1"/>
  <c r="AP154" i="66" s="1"/>
  <c r="AQ154" i="66" s="1"/>
  <c r="AR154" i="66" s="1"/>
  <c r="AS154" i="66" s="1"/>
  <c r="AT154" i="66" s="1"/>
  <c r="AU154" i="66" s="1"/>
  <c r="AV154" i="66" s="1"/>
  <c r="AW154" i="66" s="1"/>
  <c r="AX154" i="66" s="1"/>
  <c r="AY154" i="66" s="1"/>
  <c r="AZ154" i="66" s="1"/>
  <c r="BA154" i="66" s="1"/>
  <c r="BB154" i="66" s="1"/>
  <c r="BC154" i="66" s="1"/>
  <c r="BD154" i="66" s="1"/>
  <c r="BE154" i="66" s="1"/>
  <c r="BF154" i="66" s="1"/>
  <c r="BG154" i="66" s="1"/>
  <c r="BH154" i="66" s="1"/>
  <c r="AB167" i="66"/>
  <c r="AC167" i="66" s="1"/>
  <c r="AD167" i="66" s="1"/>
  <c r="AE167" i="66" s="1"/>
  <c r="AF167" i="66" s="1"/>
  <c r="AG167" i="66" s="1"/>
  <c r="AH167" i="66" s="1"/>
  <c r="AI167" i="66" s="1"/>
  <c r="AJ167" i="66" s="1"/>
  <c r="AK167" i="66" s="1"/>
  <c r="AL167" i="66" s="1"/>
  <c r="AM167" i="66" s="1"/>
  <c r="AN167" i="66" s="1"/>
  <c r="AO167" i="66" s="1"/>
  <c r="AP167" i="66" s="1"/>
  <c r="AQ167" i="66" s="1"/>
  <c r="AR167" i="66" s="1"/>
  <c r="AS167" i="66" s="1"/>
  <c r="AT167" i="66" s="1"/>
  <c r="AU167" i="66" s="1"/>
  <c r="AV167" i="66" s="1"/>
  <c r="AW167" i="66" s="1"/>
  <c r="AX167" i="66" s="1"/>
  <c r="AY167" i="66" s="1"/>
  <c r="AZ167" i="66" s="1"/>
  <c r="BA167" i="66" s="1"/>
  <c r="BB167" i="66" s="1"/>
  <c r="BC167" i="66" s="1"/>
  <c r="BD167" i="66" s="1"/>
  <c r="BE167" i="66" s="1"/>
  <c r="BF167" i="66" s="1"/>
  <c r="BG167" i="66" s="1"/>
  <c r="BH167" i="66" s="1"/>
  <c r="AB141" i="66"/>
  <c r="AC141" i="66" s="1"/>
  <c r="AD141" i="66" s="1"/>
  <c r="AE141" i="66" s="1"/>
  <c r="AF141" i="66" s="1"/>
  <c r="AG141" i="66" s="1"/>
  <c r="AH141" i="66" s="1"/>
  <c r="AI141" i="66" s="1"/>
  <c r="AJ141" i="66" s="1"/>
  <c r="AK141" i="66" s="1"/>
  <c r="AL141" i="66" s="1"/>
  <c r="AM141" i="66" s="1"/>
  <c r="AN141" i="66" s="1"/>
  <c r="AO141" i="66" s="1"/>
  <c r="AP141" i="66" s="1"/>
  <c r="AQ141" i="66" s="1"/>
  <c r="AR141" i="66" s="1"/>
  <c r="AS141" i="66" s="1"/>
  <c r="AT141" i="66" s="1"/>
  <c r="AU141" i="66" s="1"/>
  <c r="AV141" i="66" s="1"/>
  <c r="AW141" i="66" s="1"/>
  <c r="AX141" i="66" s="1"/>
  <c r="AY141" i="66" s="1"/>
  <c r="AZ141" i="66" s="1"/>
  <c r="BA141" i="66" s="1"/>
  <c r="BB141" i="66" s="1"/>
  <c r="BC141" i="66" s="1"/>
  <c r="BD141" i="66" s="1"/>
  <c r="BE141" i="66" s="1"/>
  <c r="BF141" i="66" s="1"/>
  <c r="BG141" i="66" s="1"/>
  <c r="BH141" i="66" s="1"/>
  <c r="AB34" i="64"/>
  <c r="AC34" i="64" s="1"/>
  <c r="AD34" i="64" s="1"/>
  <c r="AE34" i="64" s="1"/>
  <c r="AF34" i="64" s="1"/>
  <c r="AG34" i="64" s="1"/>
  <c r="AH34" i="64" s="1"/>
  <c r="AI34" i="64" s="1"/>
  <c r="AJ34" i="64" s="1"/>
  <c r="AK34" i="64" s="1"/>
  <c r="AL34" i="64" s="1"/>
  <c r="AM34" i="64" s="1"/>
  <c r="AN34" i="64" s="1"/>
  <c r="AO34" i="64" s="1"/>
  <c r="AP34" i="64" s="1"/>
  <c r="AQ34" i="64" s="1"/>
  <c r="AR34" i="64" s="1"/>
  <c r="AS34" i="64" s="1"/>
  <c r="AT34" i="64" s="1"/>
  <c r="AU34" i="64" s="1"/>
  <c r="AV34" i="64" s="1"/>
  <c r="AW34" i="64" s="1"/>
  <c r="AX34" i="64" s="1"/>
  <c r="AY34" i="64" s="1"/>
  <c r="AZ34" i="64" s="1"/>
  <c r="BA34" i="64" s="1"/>
  <c r="BB34" i="64" s="1"/>
  <c r="BC34" i="64" s="1"/>
  <c r="BD34" i="64" s="1"/>
  <c r="BE34" i="64" s="1"/>
  <c r="BF34" i="64" s="1"/>
  <c r="BG34" i="64" s="1"/>
  <c r="BH34" i="64" s="1"/>
  <c r="BI34" i="64" s="1"/>
  <c r="AB48" i="64"/>
  <c r="AC48" i="64" s="1"/>
  <c r="AD48" i="64" s="1"/>
  <c r="AE48" i="64" s="1"/>
  <c r="AF48" i="64" s="1"/>
  <c r="AG48" i="64" s="1"/>
  <c r="AH48" i="64" s="1"/>
  <c r="AI48" i="64" s="1"/>
  <c r="AJ48" i="64" s="1"/>
  <c r="AK48" i="64" s="1"/>
  <c r="AL48" i="64" s="1"/>
  <c r="AM48" i="64" s="1"/>
  <c r="AN48" i="64" s="1"/>
  <c r="AO48" i="64" s="1"/>
  <c r="AP48" i="64" s="1"/>
  <c r="AQ48" i="64" s="1"/>
  <c r="AR48" i="64" s="1"/>
  <c r="AS48" i="64" s="1"/>
  <c r="AT48" i="64" s="1"/>
  <c r="AU48" i="64" s="1"/>
  <c r="AV48" i="64" s="1"/>
  <c r="AW48" i="64" s="1"/>
  <c r="AX48" i="64" s="1"/>
  <c r="AY48" i="64" s="1"/>
  <c r="AZ48" i="64" s="1"/>
  <c r="BA48" i="64" s="1"/>
  <c r="BB48" i="64" s="1"/>
  <c r="BC48" i="64" s="1"/>
  <c r="BD48" i="64" s="1"/>
  <c r="BE48" i="64" s="1"/>
  <c r="BF48" i="64" s="1"/>
  <c r="BG48" i="64" s="1"/>
  <c r="BH48" i="64" s="1"/>
  <c r="BI48" i="64" s="1"/>
  <c r="AB20" i="64"/>
  <c r="AC20" i="64" s="1"/>
  <c r="AD20" i="64" s="1"/>
  <c r="AE20" i="64" s="1"/>
  <c r="AF20" i="64" s="1"/>
  <c r="AG20" i="64" s="1"/>
  <c r="AH20" i="64" s="1"/>
  <c r="AI20" i="64" s="1"/>
  <c r="AJ20" i="64" s="1"/>
  <c r="AK20" i="64" s="1"/>
  <c r="AL20" i="64" s="1"/>
  <c r="AM20" i="64" s="1"/>
  <c r="AN20" i="64" s="1"/>
  <c r="AO20" i="64" s="1"/>
  <c r="AP20" i="64" s="1"/>
  <c r="AQ20" i="64" s="1"/>
  <c r="AR20" i="64" s="1"/>
  <c r="AS20" i="64" s="1"/>
  <c r="AT20" i="64" s="1"/>
  <c r="AU20" i="64" s="1"/>
  <c r="AV20" i="64" s="1"/>
  <c r="AW20" i="64" s="1"/>
  <c r="AX20" i="64" s="1"/>
  <c r="AY20" i="64" s="1"/>
  <c r="AZ20" i="64" s="1"/>
  <c r="BA20" i="64" s="1"/>
  <c r="BB20" i="64" s="1"/>
  <c r="BC20" i="64" s="1"/>
  <c r="BD20" i="64" s="1"/>
  <c r="BE20" i="64" s="1"/>
  <c r="BF20" i="64" s="1"/>
  <c r="BG20" i="64" s="1"/>
  <c r="BH20" i="64" s="1"/>
  <c r="BI20" i="64" s="1"/>
  <c r="AG33" i="76" l="1"/>
  <c r="AR33" i="76" l="1"/>
  <c r="BF41" i="76"/>
  <c r="BF33" i="76"/>
  <c r="AB33" i="76"/>
  <c r="BE33" i="76"/>
  <c r="BD41" i="76"/>
  <c r="BD33" i="76"/>
  <c r="AG35" i="76"/>
  <c r="AN35" i="76"/>
  <c r="AL33" i="76"/>
  <c r="AW35" i="76"/>
  <c r="AD33" i="76"/>
  <c r="AV33" i="76"/>
  <c r="AI33" i="76"/>
  <c r="AN33" i="76"/>
  <c r="AO33" i="76"/>
  <c r="BC33" i="76"/>
  <c r="BB33" i="76"/>
  <c r="BB41" i="76"/>
  <c r="AF35" i="76"/>
  <c r="AH33" i="76"/>
  <c r="AX33" i="76"/>
  <c r="AF33" i="76"/>
  <c r="AE33" i="76"/>
  <c r="BC41" i="76"/>
  <c r="BD35" i="76"/>
  <c r="BE41" i="76"/>
  <c r="AJ35" i="76"/>
  <c r="AJ33" i="76"/>
  <c r="AV35" i="76"/>
  <c r="AS33" i="76"/>
  <c r="AK33" i="76"/>
  <c r="AZ33" i="76"/>
  <c r="AY41" i="76"/>
  <c r="AY33" i="76"/>
  <c r="BA41" i="76"/>
  <c r="BA33" i="76"/>
  <c r="AZ41" i="76"/>
  <c r="AM33" i="76"/>
  <c r="AP33" i="76"/>
  <c r="AT33" i="76"/>
  <c r="AU33" i="76"/>
  <c r="AQ33" i="76"/>
  <c r="AW33" i="76"/>
  <c r="AC33" i="76"/>
  <c r="BC43" i="76"/>
  <c r="AQ35" i="76" l="1"/>
  <c r="AP35" i="76"/>
  <c r="BA43" i="76"/>
  <c r="BA35" i="76"/>
  <c r="AH35" i="76"/>
  <c r="AM35" i="76"/>
  <c r="AL35" i="76"/>
  <c r="AB35" i="76"/>
  <c r="AR35" i="76"/>
  <c r="AE35" i="76"/>
  <c r="AD35" i="76"/>
  <c r="AK35" i="76"/>
  <c r="AC35" i="76"/>
  <c r="AO35" i="76"/>
  <c r="AZ43" i="76"/>
  <c r="AZ35" i="76"/>
  <c r="BF35" i="76"/>
  <c r="BF43" i="76"/>
  <c r="AI35" i="76"/>
  <c r="BE35" i="76"/>
  <c r="BE43" i="76"/>
  <c r="AT35" i="76"/>
  <c r="BC35" i="76"/>
  <c r="BB35" i="76"/>
  <c r="BB43" i="76"/>
  <c r="AY43" i="76"/>
  <c r="AS35" i="76"/>
  <c r="AY35" i="76"/>
  <c r="AX35" i="76"/>
  <c r="AU35" i="76"/>
  <c r="BD43" i="76"/>
  <c r="BD127" i="100" l="1"/>
  <c r="AN89" i="100"/>
  <c r="BF89" i="100"/>
  <c r="BF127" i="100"/>
  <c r="BD89" i="100"/>
  <c r="AX89" i="100"/>
  <c r="AV89" i="100"/>
  <c r="AC89" i="100" l="1"/>
  <c r="AB51" i="100"/>
  <c r="AU89" i="100"/>
  <c r="AI89" i="100"/>
  <c r="BE89" i="100"/>
  <c r="BE127" i="100"/>
  <c r="AF89" i="100"/>
  <c r="AE89" i="100"/>
  <c r="AR89" i="100"/>
  <c r="AH89" i="100"/>
  <c r="AG89" i="100"/>
  <c r="AJ89" i="100"/>
  <c r="AT89" i="100"/>
  <c r="AW89" i="100"/>
  <c r="AD89" i="100"/>
  <c r="AK89" i="100"/>
  <c r="AZ127" i="100"/>
  <c r="AZ89" i="100"/>
  <c r="AY89" i="100"/>
  <c r="BG89" i="100"/>
  <c r="BG127" i="100"/>
  <c r="BA127" i="100"/>
  <c r="BA89" i="100"/>
  <c r="AQ89" i="100"/>
  <c r="AS89" i="100"/>
  <c r="BC89" i="100"/>
  <c r="BC127" i="100"/>
  <c r="AP89" i="100"/>
  <c r="AO89" i="100"/>
  <c r="BB89" i="100"/>
  <c r="BB127" i="100"/>
  <c r="AM89" i="100"/>
  <c r="AL89" i="100"/>
  <c r="AT91" i="100" l="1"/>
  <c r="BG99" i="100"/>
  <c r="BG137" i="100"/>
  <c r="AE91" i="100"/>
  <c r="AJ99" i="100"/>
  <c r="AL100" i="100"/>
  <c r="AZ129" i="100"/>
  <c r="AZ91" i="100"/>
  <c r="BA99" i="100"/>
  <c r="BA137" i="100"/>
  <c r="BA91" i="100"/>
  <c r="BA129" i="100"/>
  <c r="BB137" i="100"/>
  <c r="BB99" i="100"/>
  <c r="AI91" i="100"/>
  <c r="AM99" i="100"/>
  <c r="BC129" i="100"/>
  <c r="BC91" i="100"/>
  <c r="BD137" i="100"/>
  <c r="BD99" i="100"/>
  <c r="AB53" i="100"/>
  <c r="AB91" i="100"/>
  <c r="AG99" i="100"/>
  <c r="AM91" i="100"/>
  <c r="AH99" i="100"/>
  <c r="AJ100" i="100"/>
  <c r="AN91" i="100"/>
  <c r="AI99" i="100"/>
  <c r="AK100" i="100"/>
  <c r="AY91" i="100"/>
  <c r="AR99" i="100"/>
  <c r="AW100" i="100"/>
  <c r="AC99" i="100"/>
  <c r="AC100" i="100"/>
  <c r="AD99" i="100"/>
  <c r="AD100" i="100"/>
  <c r="AU99" i="100"/>
  <c r="BA100" i="100"/>
  <c r="AF99" i="100"/>
  <c r="AG100" i="100"/>
  <c r="AO99" i="100"/>
  <c r="AS100" i="100"/>
  <c r="AW91" i="100"/>
  <c r="AP99" i="100"/>
  <c r="AT100" i="100"/>
  <c r="AX91" i="100"/>
  <c r="AQ99" i="100"/>
  <c r="BG129" i="100"/>
  <c r="BG91" i="100"/>
  <c r="AZ99" i="100"/>
  <c r="AZ137" i="100"/>
  <c r="AG91" i="100"/>
  <c r="AK99" i="100"/>
  <c r="AH91" i="100"/>
  <c r="AL99" i="100"/>
  <c r="AO100" i="100"/>
  <c r="BB129" i="100"/>
  <c r="BB91" i="100"/>
  <c r="BC137" i="100"/>
  <c r="BC99" i="100"/>
  <c r="AJ91" i="100"/>
  <c r="AN99" i="100"/>
  <c r="AR100" i="100"/>
  <c r="AV91" i="100"/>
  <c r="AW99" i="100"/>
  <c r="BE91" i="100"/>
  <c r="BE129" i="100"/>
  <c r="AX99" i="100"/>
  <c r="BE100" i="100"/>
  <c r="BF91" i="100"/>
  <c r="BF129" i="100"/>
  <c r="AY99" i="100"/>
  <c r="AY137" i="100"/>
  <c r="AF91" i="100"/>
  <c r="AB99" i="100"/>
  <c r="AB100" i="100"/>
  <c r="AQ91" i="100"/>
  <c r="AS99" i="100"/>
  <c r="AR91" i="100"/>
  <c r="AT99" i="100"/>
  <c r="AZ100" i="100"/>
  <c r="AE99" i="100"/>
  <c r="AU91" i="100"/>
  <c r="AV99" i="100"/>
  <c r="BB100" i="100"/>
  <c r="BD129" i="100"/>
  <c r="BD91" i="100"/>
  <c r="BF99" i="100"/>
  <c r="BF137" i="100"/>
  <c r="BG102" i="100"/>
  <c r="AY102" i="100" l="1"/>
  <c r="AY140" i="100"/>
  <c r="AH101" i="100"/>
  <c r="AF102" i="100"/>
  <c r="AR102" i="100"/>
  <c r="BB140" i="100"/>
  <c r="BB102" i="100"/>
  <c r="BC101" i="100"/>
  <c r="AU101" i="100"/>
  <c r="AO102" i="100"/>
  <c r="AM102" i="100"/>
  <c r="BD102" i="100"/>
  <c r="BD140" i="100"/>
  <c r="BG140" i="100"/>
  <c r="AX102" i="100"/>
  <c r="AK101" i="100"/>
  <c r="AZ101" i="100"/>
  <c r="AZ139" i="100"/>
  <c r="AH102" i="100"/>
  <c r="BF140" i="100"/>
  <c r="AB101" i="100"/>
  <c r="AK102" i="100"/>
  <c r="AG101" i="100"/>
  <c r="AC101" i="100"/>
  <c r="AQ101" i="100"/>
  <c r="AF101" i="100"/>
  <c r="AC102" i="100"/>
  <c r="AI101" i="100"/>
  <c r="AI102" i="100"/>
  <c r="AS102" i="100"/>
  <c r="BA101" i="100"/>
  <c r="BA139" i="100"/>
  <c r="AW101" i="100"/>
  <c r="AY101" i="100"/>
  <c r="AY139" i="100"/>
  <c r="AX101" i="100"/>
  <c r="AD102" i="100"/>
  <c r="AG102" i="100"/>
  <c r="BC102" i="100"/>
  <c r="BC140" i="100"/>
  <c r="AJ101" i="100"/>
  <c r="BF101" i="100"/>
  <c r="BF139" i="100"/>
  <c r="AV102" i="100"/>
  <c r="BA140" i="100"/>
  <c r="BA102" i="100"/>
  <c r="AU102" i="100"/>
  <c r="AL102" i="100"/>
  <c r="AP101" i="100"/>
  <c r="AJ102" i="100"/>
  <c r="AB102" i="100"/>
  <c r="BE101" i="100"/>
  <c r="BE139" i="100"/>
  <c r="AS91" i="100"/>
  <c r="AN102" i="100"/>
  <c r="BG139" i="100"/>
  <c r="BG101" i="100"/>
  <c r="AR101" i="100"/>
  <c r="AV101" i="100"/>
  <c r="AT102" i="100"/>
  <c r="BD139" i="100"/>
  <c r="BD101" i="100"/>
  <c r="AW102" i="100"/>
  <c r="AN101" i="100"/>
  <c r="AZ102" i="100"/>
  <c r="AZ140" i="100"/>
  <c r="AM101" i="100"/>
  <c r="AO101" i="100"/>
  <c r="AQ102" i="100"/>
  <c r="AE102" i="100"/>
  <c r="AP102" i="100"/>
  <c r="BC139" i="100"/>
  <c r="AL101" i="100"/>
  <c r="AS101" i="100"/>
  <c r="BE137" i="100"/>
  <c r="BE99" i="100"/>
  <c r="AX100" i="100" l="1"/>
  <c r="AY100" i="100"/>
  <c r="AZ138" i="100"/>
  <c r="BD138" i="100"/>
  <c r="AY138" i="100"/>
  <c r="BE138" i="100"/>
  <c r="BA138" i="100"/>
  <c r="BB138" i="100"/>
  <c r="AU100" i="100"/>
  <c r="AV100" i="100"/>
  <c r="AO91" i="100"/>
  <c r="AP91" i="100"/>
  <c r="AC91" i="100"/>
  <c r="AD91" i="100"/>
  <c r="BE140" i="100"/>
  <c r="BE102" i="100"/>
  <c r="AH100" i="100"/>
  <c r="AI100" i="100"/>
  <c r="AE100" i="100"/>
  <c r="AF100" i="100"/>
  <c r="AM100" i="100"/>
  <c r="AN100" i="100"/>
  <c r="BB139" i="100"/>
  <c r="BB101" i="100"/>
  <c r="AP100" i="100"/>
  <c r="AQ100" i="100"/>
  <c r="BC100" i="100"/>
  <c r="BC138" i="100"/>
  <c r="BD100" i="100"/>
  <c r="BF102" i="100"/>
  <c r="BF100" i="100"/>
  <c r="BF138" i="100"/>
  <c r="BG100" i="100"/>
  <c r="BG138" i="100"/>
  <c r="AK91" i="100"/>
  <c r="AL91" i="100"/>
  <c r="AE101" i="100"/>
  <c r="AD101" i="100"/>
  <c r="AT101" i="100"/>
  <c r="AJ114" i="100" l="1"/>
  <c r="AU114" i="100" l="1"/>
  <c r="AG114" i="100"/>
  <c r="AX114" i="100"/>
  <c r="AC114" i="100"/>
  <c r="BG152" i="100"/>
  <c r="BG114" i="100"/>
  <c r="AO114" i="100"/>
  <c r="AG113" i="100"/>
  <c r="AP114" i="100"/>
  <c r="AO113" i="100"/>
  <c r="AL113" i="100"/>
  <c r="AZ151" i="100"/>
  <c r="AZ113" i="100"/>
  <c r="BD151" i="100"/>
  <c r="BD113" i="100"/>
  <c r="AK113" i="100"/>
  <c r="AX113" i="100"/>
  <c r="AT113" i="100"/>
  <c r="BD35" i="100"/>
  <c r="AY114" i="100"/>
  <c r="AY152" i="100"/>
  <c r="AW114" i="100"/>
  <c r="AH114" i="100"/>
  <c r="AQ114" i="100"/>
  <c r="AV113" i="100"/>
  <c r="BE114" i="100"/>
  <c r="BE152" i="100"/>
  <c r="AC113" i="100"/>
  <c r="AU35" i="100"/>
  <c r="AU75" i="100" s="1"/>
  <c r="AM114" i="100"/>
  <c r="AY151" i="100"/>
  <c r="AY113" i="100"/>
  <c r="BC113" i="100"/>
  <c r="BC151" i="100"/>
  <c r="BC35" i="100"/>
  <c r="BC76" i="100" s="1"/>
  <c r="BB114" i="100"/>
  <c r="BB152" i="100"/>
  <c r="AE113" i="100"/>
  <c r="AM113" i="100"/>
  <c r="AM35" i="100"/>
  <c r="AJ113" i="100"/>
  <c r="AR113" i="100"/>
  <c r="AE114" i="100"/>
  <c r="BA151" i="100"/>
  <c r="BA35" i="100"/>
  <c r="BA75" i="100" s="1"/>
  <c r="BA113" i="100"/>
  <c r="AI114" i="100"/>
  <c r="AQ113" i="100"/>
  <c r="AP113" i="100"/>
  <c r="BG66" i="100"/>
  <c r="AA58" i="100"/>
  <c r="AS115" i="100"/>
  <c r="AB35" i="100"/>
  <c r="BF114" i="100"/>
  <c r="BF152" i="100"/>
  <c r="BB151" i="100"/>
  <c r="BB113" i="100"/>
  <c r="AT114" i="100"/>
  <c r="AF35" i="100"/>
  <c r="AF75" i="100" s="1"/>
  <c r="AF113" i="100"/>
  <c r="AD114" i="100"/>
  <c r="AI113" i="100"/>
  <c r="AR114" i="100"/>
  <c r="AH113" i="100"/>
  <c r="AS113" i="100"/>
  <c r="BD152" i="100"/>
  <c r="BD114" i="100"/>
  <c r="AU113" i="100"/>
  <c r="AS114" i="100"/>
  <c r="BG35" i="100"/>
  <c r="BG151" i="100"/>
  <c r="BC152" i="100"/>
  <c r="BC114" i="100"/>
  <c r="BA114" i="100"/>
  <c r="BA152" i="100"/>
  <c r="AN114" i="100"/>
  <c r="AL114" i="100"/>
  <c r="AV114" i="100"/>
  <c r="AW113" i="100"/>
  <c r="AW35" i="100"/>
  <c r="BG115" i="100"/>
  <c r="AP35" i="100"/>
  <c r="AI35" i="100"/>
  <c r="AT35" i="100"/>
  <c r="AT76" i="100" s="1"/>
  <c r="BE113" i="100"/>
  <c r="BE35" i="100"/>
  <c r="BE76" i="100" s="1"/>
  <c r="BE151" i="100"/>
  <c r="AZ152" i="100"/>
  <c r="AZ114" i="100"/>
  <c r="AD35" i="100"/>
  <c r="AD113" i="100"/>
  <c r="AF114" i="100"/>
  <c r="AN113" i="100"/>
  <c r="AK114" i="100"/>
  <c r="BG76" i="100" l="1"/>
  <c r="BH112" i="100"/>
  <c r="BG77" i="100"/>
  <c r="AA35" i="100"/>
  <c r="AA75" i="100" s="1"/>
  <c r="AS35" i="100"/>
  <c r="AS75" i="100" s="1"/>
  <c r="AF76" i="100"/>
  <c r="BE75" i="100"/>
  <c r="AB113" i="100"/>
  <c r="BG28" i="100"/>
  <c r="BG73" i="100" s="1"/>
  <c r="BG75" i="100"/>
  <c r="AL115" i="100"/>
  <c r="AP75" i="100"/>
  <c r="AP76" i="100"/>
  <c r="AI76" i="100"/>
  <c r="AI75" i="100"/>
  <c r="AB75" i="100"/>
  <c r="AB76" i="100"/>
  <c r="BD75" i="100"/>
  <c r="BD112" i="100"/>
  <c r="BD76" i="100"/>
  <c r="AI92" i="100"/>
  <c r="BC111" i="100"/>
  <c r="BC149" i="100"/>
  <c r="AH107" i="100"/>
  <c r="BA66" i="100"/>
  <c r="BA104" i="100"/>
  <c r="BA142" i="100"/>
  <c r="AY115" i="100"/>
  <c r="AY153" i="100"/>
  <c r="AD83" i="100"/>
  <c r="AK58" i="100"/>
  <c r="AK96" i="100"/>
  <c r="AE109" i="100"/>
  <c r="AK107" i="100"/>
  <c r="AF104" i="100"/>
  <c r="BC135" i="100"/>
  <c r="BC97" i="100"/>
  <c r="AZ66" i="100"/>
  <c r="AZ104" i="100"/>
  <c r="AZ142" i="100"/>
  <c r="AT92" i="100"/>
  <c r="AC111" i="100"/>
  <c r="AQ94" i="100"/>
  <c r="AI109" i="100"/>
  <c r="BF107" i="100"/>
  <c r="BF145" i="100"/>
  <c r="AU104" i="100"/>
  <c r="AL92" i="100"/>
  <c r="BG149" i="100"/>
  <c r="BG111" i="100"/>
  <c r="AY83" i="100"/>
  <c r="AW96" i="100"/>
  <c r="AW107" i="100"/>
  <c r="AM75" i="100"/>
  <c r="BF153" i="100"/>
  <c r="AX115" i="100"/>
  <c r="AE83" i="100"/>
  <c r="AV109" i="100"/>
  <c r="BF35" i="100"/>
  <c r="BF75" i="100" s="1"/>
  <c r="BF113" i="100"/>
  <c r="BF151" i="100"/>
  <c r="AR92" i="100"/>
  <c r="AK83" i="100"/>
  <c r="AC104" i="100"/>
  <c r="AU112" i="100"/>
  <c r="AF83" i="100"/>
  <c r="AT96" i="100"/>
  <c r="AT58" i="100"/>
  <c r="AG109" i="100"/>
  <c r="AO107" i="100"/>
  <c r="AB114" i="100"/>
  <c r="AV104" i="100"/>
  <c r="AE97" i="100"/>
  <c r="AL108" i="100"/>
  <c r="AQ97" i="100"/>
  <c r="AV111" i="100"/>
  <c r="AJ94" i="100"/>
  <c r="AQ104" i="100"/>
  <c r="AI104" i="100"/>
  <c r="AJ97" i="100"/>
  <c r="BC107" i="100"/>
  <c r="BC145" i="100"/>
  <c r="BD132" i="100"/>
  <c r="BD94" i="100"/>
  <c r="AH35" i="100"/>
  <c r="AH77" i="100" s="1"/>
  <c r="AH115" i="100"/>
  <c r="AE115" i="100"/>
  <c r="AX83" i="100"/>
  <c r="AO109" i="100"/>
  <c r="AM108" i="100"/>
  <c r="AG92" i="100"/>
  <c r="BE149" i="100"/>
  <c r="BE111" i="100"/>
  <c r="AM94" i="100"/>
  <c r="AX97" i="100"/>
  <c r="AQ115" i="100"/>
  <c r="AH83" i="100"/>
  <c r="AQ35" i="100"/>
  <c r="BE121" i="100"/>
  <c r="BE83" i="100"/>
  <c r="AR104" i="100"/>
  <c r="AZ107" i="100"/>
  <c r="AZ145" i="100"/>
  <c r="AQ92" i="100"/>
  <c r="AS111" i="100"/>
  <c r="AZ94" i="100"/>
  <c r="AZ132" i="100"/>
  <c r="BG134" i="100"/>
  <c r="BG96" i="100"/>
  <c r="AW94" i="100"/>
  <c r="AV96" i="100"/>
  <c r="BB109" i="100"/>
  <c r="BB147" i="100"/>
  <c r="AN107" i="100"/>
  <c r="BA153" i="100"/>
  <c r="BA77" i="100"/>
  <c r="BA115" i="100"/>
  <c r="AF115" i="100"/>
  <c r="AF77" i="100"/>
  <c r="BD92" i="100"/>
  <c r="BD130" i="100"/>
  <c r="BA111" i="100"/>
  <c r="BA149" i="100"/>
  <c r="AF94" i="100"/>
  <c r="BE92" i="100"/>
  <c r="BE130" i="100"/>
  <c r="AQ83" i="100"/>
  <c r="AR96" i="100"/>
  <c r="AR58" i="100"/>
  <c r="AC109" i="100"/>
  <c r="AS109" i="100"/>
  <c r="AT107" i="100"/>
  <c r="AS108" i="100"/>
  <c r="AP104" i="100"/>
  <c r="AD75" i="100"/>
  <c r="BA92" i="100"/>
  <c r="BA130" i="100"/>
  <c r="AN111" i="100"/>
  <c r="BF132" i="100"/>
  <c r="BF94" i="100"/>
  <c r="AQ107" i="100"/>
  <c r="AO104" i="100"/>
  <c r="AF97" i="100"/>
  <c r="AL97" i="100"/>
  <c r="AU83" i="100"/>
  <c r="BF134" i="100"/>
  <c r="BF96" i="100"/>
  <c r="AL109" i="100"/>
  <c r="AJ107" i="100"/>
  <c r="AD108" i="100"/>
  <c r="AT104" i="100"/>
  <c r="BG147" i="100"/>
  <c r="BG109" i="100"/>
  <c r="AK108" i="100"/>
  <c r="AW104" i="100"/>
  <c r="BF130" i="100"/>
  <c r="BF92" i="100"/>
  <c r="AR111" i="100"/>
  <c r="AS94" i="100"/>
  <c r="BD107" i="100"/>
  <c r="BD145" i="100"/>
  <c r="BF108" i="100"/>
  <c r="BF146" i="100"/>
  <c r="BG104" i="100"/>
  <c r="BG142" i="100"/>
  <c r="BG135" i="100"/>
  <c r="BG97" i="100"/>
  <c r="AS92" i="100"/>
  <c r="BG126" i="100"/>
  <c r="BB111" i="100"/>
  <c r="BB149" i="100"/>
  <c r="AB94" i="100"/>
  <c r="AY96" i="100"/>
  <c r="AN109" i="100"/>
  <c r="AE108" i="100"/>
  <c r="AY35" i="100"/>
  <c r="AU77" i="100"/>
  <c r="AU115" i="100"/>
  <c r="AV83" i="100"/>
  <c r="AD94" i="100"/>
  <c r="AP109" i="100"/>
  <c r="AX108" i="100"/>
  <c r="BB66" i="100"/>
  <c r="BB104" i="100"/>
  <c r="BB142" i="100"/>
  <c r="AJ92" i="100"/>
  <c r="BC121" i="100"/>
  <c r="BC83" i="100"/>
  <c r="AR94" i="100"/>
  <c r="BB97" i="100"/>
  <c r="BB135" i="100"/>
  <c r="AZ111" i="100"/>
  <c r="AZ149" i="100"/>
  <c r="AJ58" i="100"/>
  <c r="AJ96" i="100"/>
  <c r="AR109" i="100"/>
  <c r="AI107" i="100"/>
  <c r="AO108" i="100"/>
  <c r="AS104" i="100"/>
  <c r="AY97" i="100"/>
  <c r="AY135" i="100"/>
  <c r="AO83" i="100"/>
  <c r="AY104" i="100"/>
  <c r="AY142" i="100"/>
  <c r="AS107" i="100"/>
  <c r="AK111" i="100"/>
  <c r="BC96" i="100"/>
  <c r="BC134" i="100"/>
  <c r="BC109" i="100"/>
  <c r="BC147" i="100"/>
  <c r="AZ147" i="100"/>
  <c r="AZ109" i="100"/>
  <c r="AY92" i="100"/>
  <c r="AM111" i="100"/>
  <c r="BD121" i="100"/>
  <c r="BD83" i="100"/>
  <c r="BE97" i="100"/>
  <c r="BE135" i="100"/>
  <c r="BE142" i="100"/>
  <c r="BE66" i="100"/>
  <c r="BE104" i="100"/>
  <c r="BB35" i="100"/>
  <c r="BB77" i="100" s="1"/>
  <c r="BB153" i="100"/>
  <c r="BB115" i="100"/>
  <c r="AY111" i="100"/>
  <c r="AY149" i="100"/>
  <c r="AB58" i="100"/>
  <c r="AB96" i="100"/>
  <c r="AU108" i="100"/>
  <c r="BA83" i="100"/>
  <c r="BA121" i="100"/>
  <c r="AZ97" i="100"/>
  <c r="AZ135" i="100"/>
  <c r="AW77" i="100"/>
  <c r="AW115" i="100"/>
  <c r="AU92" i="100"/>
  <c r="AC83" i="100"/>
  <c r="BD115" i="100"/>
  <c r="BD153" i="100"/>
  <c r="BD77" i="100"/>
  <c r="AJ83" i="100"/>
  <c r="AP58" i="100"/>
  <c r="AP96" i="100"/>
  <c r="AH109" i="100"/>
  <c r="AC35" i="100"/>
  <c r="AD112" i="100" s="1"/>
  <c r="AC115" i="100"/>
  <c r="AC92" i="100"/>
  <c r="AB45" i="100"/>
  <c r="BA132" i="100"/>
  <c r="BA94" i="100"/>
  <c r="BD135" i="100"/>
  <c r="BD97" i="100"/>
  <c r="AT108" i="100"/>
  <c r="AF92" i="100"/>
  <c r="AD111" i="100"/>
  <c r="AY94" i="100"/>
  <c r="AH58" i="100"/>
  <c r="AH96" i="100"/>
  <c r="AU109" i="100"/>
  <c r="BG107" i="100"/>
  <c r="BG145" i="100"/>
  <c r="AW97" i="100"/>
  <c r="AG97" i="100"/>
  <c r="BG110" i="100"/>
  <c r="AO115" i="100"/>
  <c r="AI115" i="100"/>
  <c r="AI77" i="100"/>
  <c r="AH92" i="100"/>
  <c r="AP83" i="100"/>
  <c r="AE107" i="100"/>
  <c r="AW108" i="100"/>
  <c r="AM104" i="100"/>
  <c r="AW75" i="100"/>
  <c r="AU111" i="100"/>
  <c r="AI94" i="100"/>
  <c r="AG58" i="100"/>
  <c r="AG96" i="100"/>
  <c r="BE145" i="100"/>
  <c r="BE107" i="100"/>
  <c r="AH108" i="100"/>
  <c r="BD66" i="100"/>
  <c r="BD104" i="100"/>
  <c r="BD142" i="100"/>
  <c r="AS97" i="100"/>
  <c r="AY145" i="100"/>
  <c r="AY107" i="100"/>
  <c r="AD104" i="100"/>
  <c r="AN35" i="100"/>
  <c r="AN77" i="100" s="1"/>
  <c r="AN115" i="100"/>
  <c r="AW92" i="100"/>
  <c r="BB83" i="100"/>
  <c r="BB121" i="100"/>
  <c r="AJ109" i="100"/>
  <c r="AM107" i="100"/>
  <c r="AI108" i="100"/>
  <c r="AZ130" i="100"/>
  <c r="AZ92" i="100"/>
  <c r="BF83" i="100"/>
  <c r="BF121" i="100"/>
  <c r="BB96" i="100"/>
  <c r="BB134" i="100"/>
  <c r="BD109" i="100"/>
  <c r="BD147" i="100"/>
  <c r="AF108" i="100"/>
  <c r="BC75" i="100"/>
  <c r="AP111" i="100"/>
  <c r="AC94" i="100"/>
  <c r="AI58" i="100"/>
  <c r="AI96" i="100"/>
  <c r="AK109" i="100"/>
  <c r="AK97" i="100"/>
  <c r="AD92" i="100"/>
  <c r="AO111" i="100"/>
  <c r="AV94" i="100"/>
  <c r="BC153" i="100"/>
  <c r="BC115" i="100"/>
  <c r="BC77" i="100"/>
  <c r="AF111" i="100"/>
  <c r="AZ134" i="100"/>
  <c r="AZ96" i="100"/>
  <c r="AX109" i="100"/>
  <c r="AR107" i="100"/>
  <c r="AC108" i="100"/>
  <c r="AL104" i="100"/>
  <c r="AV35" i="100"/>
  <c r="AW112" i="100" s="1"/>
  <c r="AV115" i="100"/>
  <c r="AM83" i="100"/>
  <c r="AP97" i="100"/>
  <c r="AA52" i="100"/>
  <c r="AB92" i="100"/>
  <c r="BG95" i="100"/>
  <c r="AH111" i="100"/>
  <c r="AG94" i="100"/>
  <c r="AL58" i="100"/>
  <c r="AL96" i="100"/>
  <c r="AD109" i="100"/>
  <c r="BG153" i="100"/>
  <c r="AV92" i="100"/>
  <c r="AS83" i="100"/>
  <c r="AN108" i="100"/>
  <c r="AQ108" i="100"/>
  <c r="AB77" i="100"/>
  <c r="AB115" i="100"/>
  <c r="BF149" i="100"/>
  <c r="BF111" i="100"/>
  <c r="AE94" i="100"/>
  <c r="BD96" i="100"/>
  <c r="BD134" i="100"/>
  <c r="AY146" i="100"/>
  <c r="AY108" i="100"/>
  <c r="AG104" i="100"/>
  <c r="AW109" i="100"/>
  <c r="AL111" i="100"/>
  <c r="AW111" i="100"/>
  <c r="BG94" i="100"/>
  <c r="BG132" i="100"/>
  <c r="AE104" i="100"/>
  <c r="BC104" i="100"/>
  <c r="BC66" i="100"/>
  <c r="BC142" i="100"/>
  <c r="AM76" i="100"/>
  <c r="BF115" i="100"/>
  <c r="BE77" i="100"/>
  <c r="BE153" i="100"/>
  <c r="BE115" i="100"/>
  <c r="AX92" i="100"/>
  <c r="AZ121" i="100"/>
  <c r="AZ83" i="100"/>
  <c r="AE96" i="100"/>
  <c r="AE58" i="100"/>
  <c r="AX104" i="100"/>
  <c r="AI83" i="100"/>
  <c r="AC58" i="100"/>
  <c r="AC96" i="100"/>
  <c r="BE134" i="100"/>
  <c r="BE96" i="100"/>
  <c r="AC107" i="100"/>
  <c r="AR108" i="100"/>
  <c r="AX35" i="100"/>
  <c r="BI150" i="100" s="1"/>
  <c r="BB130" i="100"/>
  <c r="BB92" i="100"/>
  <c r="AT83" i="100"/>
  <c r="AP108" i="100"/>
  <c r="AM97" i="100"/>
  <c r="AJ111" i="100"/>
  <c r="AH94" i="100"/>
  <c r="AU58" i="100"/>
  <c r="AU96" i="100"/>
  <c r="BE147" i="100"/>
  <c r="BE109" i="100"/>
  <c r="AV107" i="100"/>
  <c r="AR97" i="100"/>
  <c r="BA97" i="100"/>
  <c r="BA135" i="100"/>
  <c r="AA57" i="100"/>
  <c r="AB104" i="100"/>
  <c r="BG93" i="100"/>
  <c r="BE112" i="100"/>
  <c r="AG35" i="100"/>
  <c r="AG77" i="100" s="1"/>
  <c r="AG115" i="100"/>
  <c r="AT115" i="100"/>
  <c r="AT77" i="100"/>
  <c r="AN92" i="100"/>
  <c r="AN83" i="100"/>
  <c r="AU107" i="100"/>
  <c r="BC108" i="100"/>
  <c r="BC146" i="100"/>
  <c r="BG146" i="100"/>
  <c r="BG108" i="100"/>
  <c r="AX111" i="100"/>
  <c r="AT94" i="100"/>
  <c r="AN96" i="100"/>
  <c r="AN58" i="100"/>
  <c r="BA109" i="100"/>
  <c r="BA147" i="100"/>
  <c r="BA107" i="100"/>
  <c r="BA145" i="100"/>
  <c r="AH104" i="100"/>
  <c r="AO97" i="100"/>
  <c r="AI97" i="100"/>
  <c r="BG113" i="100"/>
  <c r="AU76" i="100"/>
  <c r="AD76" i="100"/>
  <c r="AK35" i="100"/>
  <c r="AK77" i="100" s="1"/>
  <c r="AK115" i="100"/>
  <c r="AL83" i="100"/>
  <c r="AY147" i="100"/>
  <c r="AY109" i="100"/>
  <c r="AD107" i="100"/>
  <c r="AG108" i="100"/>
  <c r="AE92" i="100"/>
  <c r="AR83" i="100"/>
  <c r="AS58" i="100"/>
  <c r="AS96" i="100"/>
  <c r="AL107" i="100"/>
  <c r="BF97" i="100"/>
  <c r="BF135" i="100"/>
  <c r="BA76" i="100"/>
  <c r="AZ153" i="100"/>
  <c r="AZ115" i="100"/>
  <c r="AP94" i="100"/>
  <c r="AO96" i="100"/>
  <c r="AO58" i="100"/>
  <c r="AX107" i="100"/>
  <c r="AP92" i="100"/>
  <c r="AE111" i="100"/>
  <c r="BB132" i="100"/>
  <c r="BB94" i="100"/>
  <c r="AR35" i="100"/>
  <c r="AR77" i="100" s="1"/>
  <c r="AR115" i="100"/>
  <c r="AM115" i="100"/>
  <c r="AM77" i="100"/>
  <c r="AW83" i="100"/>
  <c r="BC132" i="100"/>
  <c r="BC94" i="100"/>
  <c r="AQ58" i="100"/>
  <c r="AQ96" i="100"/>
  <c r="AM109" i="100"/>
  <c r="AB107" i="100"/>
  <c r="AK104" i="100"/>
  <c r="AF107" i="100"/>
  <c r="AN104" i="100"/>
  <c r="AO35" i="100"/>
  <c r="AP112" i="100" s="1"/>
  <c r="AG111" i="100"/>
  <c r="AO94" i="100"/>
  <c r="AZ108" i="100"/>
  <c r="AZ146" i="100"/>
  <c r="AJ104" i="100"/>
  <c r="AT97" i="100"/>
  <c r="AF109" i="100"/>
  <c r="AN97" i="100"/>
  <c r="AB83" i="100"/>
  <c r="AJ95" i="100"/>
  <c r="AP115" i="100"/>
  <c r="AP77" i="100"/>
  <c r="BG121" i="100"/>
  <c r="BG83" i="100"/>
  <c r="AF58" i="100"/>
  <c r="AF96" i="100"/>
  <c r="BF109" i="100"/>
  <c r="BF147" i="100"/>
  <c r="AJ108" i="100"/>
  <c r="AD97" i="100"/>
  <c r="AO92" i="100"/>
  <c r="AQ111" i="100"/>
  <c r="AK94" i="100"/>
  <c r="BB146" i="100"/>
  <c r="BB108" i="100"/>
  <c r="AU97" i="100"/>
  <c r="BE94" i="100"/>
  <c r="BE132" i="100"/>
  <c r="AD58" i="100"/>
  <c r="AD96" i="100"/>
  <c r="AV108" i="100"/>
  <c r="AH97" i="100"/>
  <c r="AG107" i="100"/>
  <c r="AD115" i="100"/>
  <c r="AD77" i="100"/>
  <c r="AL94" i="100"/>
  <c r="AX94" i="100"/>
  <c r="BF104" i="100"/>
  <c r="BF142" i="100"/>
  <c r="BF66" i="100"/>
  <c r="BE146" i="100"/>
  <c r="BE108" i="100"/>
  <c r="AV97" i="100"/>
  <c r="AE35" i="100"/>
  <c r="AE77" i="100" s="1"/>
  <c r="AJ35" i="100"/>
  <c r="AJ77" i="100" s="1"/>
  <c r="AJ115" i="100"/>
  <c r="AK92" i="100"/>
  <c r="AI111" i="100"/>
  <c r="AN94" i="100"/>
  <c r="AX96" i="100"/>
  <c r="BD146" i="100"/>
  <c r="BD108" i="100"/>
  <c r="AW76" i="100"/>
  <c r="AT111" i="100"/>
  <c r="AU94" i="100"/>
  <c r="BA134" i="100"/>
  <c r="BA96" i="100"/>
  <c r="AQ109" i="100"/>
  <c r="BB145" i="100"/>
  <c r="BB107" i="100"/>
  <c r="AT75" i="100"/>
  <c r="AZ35" i="100"/>
  <c r="AZ77" i="100" s="1"/>
  <c r="AL35" i="100"/>
  <c r="AM92" i="100"/>
  <c r="BC130" i="100"/>
  <c r="BC92" i="100"/>
  <c r="BD111" i="100"/>
  <c r="BD149" i="100"/>
  <c r="BA146" i="100"/>
  <c r="BA108" i="100"/>
  <c r="BG130" i="100"/>
  <c r="BG92" i="100"/>
  <c r="AG83" i="100"/>
  <c r="AM96" i="100"/>
  <c r="AM58" i="100"/>
  <c r="AT109" i="100"/>
  <c r="AP107" i="100"/>
  <c r="AC97" i="100"/>
  <c r="AN45" i="100" l="1"/>
  <c r="AZ45" i="100"/>
  <c r="AS77" i="100"/>
  <c r="AT112" i="100"/>
  <c r="AS76" i="100"/>
  <c r="BG69" i="100"/>
  <c r="BG70" i="100"/>
  <c r="BG74" i="100"/>
  <c r="AU74" i="100"/>
  <c r="AA77" i="100"/>
  <c r="AT74" i="100"/>
  <c r="BA150" i="100"/>
  <c r="BH150" i="100"/>
  <c r="BG45" i="100"/>
  <c r="BH82" i="100"/>
  <c r="BG68" i="100"/>
  <c r="BH105" i="100"/>
  <c r="AF74" i="100"/>
  <c r="AB112" i="100"/>
  <c r="BG112" i="100"/>
  <c r="BA74" i="100"/>
  <c r="AA76" i="100"/>
  <c r="AW74" i="100"/>
  <c r="BG150" i="100"/>
  <c r="AN90" i="100"/>
  <c r="BE74" i="100"/>
  <c r="BC112" i="100"/>
  <c r="BC74" i="100"/>
  <c r="BG55" i="100"/>
  <c r="AV77" i="100"/>
  <c r="AD74" i="100"/>
  <c r="BB55" i="100"/>
  <c r="BG56" i="100"/>
  <c r="AE110" i="100"/>
  <c r="AR110" i="100"/>
  <c r="AA51" i="100"/>
  <c r="AB89" i="100"/>
  <c r="BE150" i="100"/>
  <c r="BD88" i="100"/>
  <c r="BD126" i="100"/>
  <c r="AX95" i="100"/>
  <c r="BB133" i="100"/>
  <c r="BB95" i="100"/>
  <c r="AB110" i="100"/>
  <c r="BE128" i="100"/>
  <c r="BE90" i="100"/>
  <c r="AG106" i="100"/>
  <c r="AG28" i="100"/>
  <c r="AG72" i="100" s="1"/>
  <c r="BC28" i="100"/>
  <c r="BC68" i="100" s="1"/>
  <c r="BC144" i="100"/>
  <c r="BC106" i="100"/>
  <c r="BD148" i="100"/>
  <c r="BD110" i="100"/>
  <c r="BC90" i="100"/>
  <c r="BC128" i="100"/>
  <c r="BE106" i="100"/>
  <c r="BE28" i="100"/>
  <c r="BE68" i="100" s="1"/>
  <c r="BE144" i="100"/>
  <c r="AR106" i="100"/>
  <c r="AR28" i="100"/>
  <c r="AR72" i="100" s="1"/>
  <c r="AS112" i="100"/>
  <c r="AQ95" i="100"/>
  <c r="AU90" i="100"/>
  <c r="AF88" i="100"/>
  <c r="AX90" i="100"/>
  <c r="AU95" i="100"/>
  <c r="AJ88" i="100"/>
  <c r="AY144" i="100"/>
  <c r="AY28" i="100"/>
  <c r="AY106" i="100"/>
  <c r="AQ112" i="100"/>
  <c r="AQ76" i="100"/>
  <c r="AQ75" i="100"/>
  <c r="AX103" i="100"/>
  <c r="AO95" i="100"/>
  <c r="BD150" i="100"/>
  <c r="AI112" i="100"/>
  <c r="AT90" i="100"/>
  <c r="AD52" i="100"/>
  <c r="AD90" i="100"/>
  <c r="AL106" i="100"/>
  <c r="AL28" i="100"/>
  <c r="AL72" i="100" s="1"/>
  <c r="AK112" i="100"/>
  <c r="AK76" i="100"/>
  <c r="AK75" i="100"/>
  <c r="AI110" i="100"/>
  <c r="AF110" i="100"/>
  <c r="AY90" i="100"/>
  <c r="AK93" i="100"/>
  <c r="BF95" i="100"/>
  <c r="BF133" i="100"/>
  <c r="AB88" i="100"/>
  <c r="AB50" i="100"/>
  <c r="AW90" i="100"/>
  <c r="AD110" i="100"/>
  <c r="AV93" i="100"/>
  <c r="AI95" i="100"/>
  <c r="AP90" i="100"/>
  <c r="BC88" i="100"/>
  <c r="BC126" i="100"/>
  <c r="AK106" i="100"/>
  <c r="AK28" i="100"/>
  <c r="AK68" i="100" s="1"/>
  <c r="AQ110" i="100"/>
  <c r="AZ95" i="100"/>
  <c r="AZ133" i="100"/>
  <c r="AZ57" i="100"/>
  <c r="BG58" i="100"/>
  <c r="BB144" i="100"/>
  <c r="BB106" i="100"/>
  <c r="BB28" i="100"/>
  <c r="BB68" i="100" s="1"/>
  <c r="AW88" i="100"/>
  <c r="AW93" i="100"/>
  <c r="BC95" i="100"/>
  <c r="BC133" i="100"/>
  <c r="AN52" i="100"/>
  <c r="AN51" i="100"/>
  <c r="AN53" i="100"/>
  <c r="BB148" i="100"/>
  <c r="BB110" i="100"/>
  <c r="AN95" i="100"/>
  <c r="AN57" i="100"/>
  <c r="BA90" i="100"/>
  <c r="BA128" i="100"/>
  <c r="AP88" i="100"/>
  <c r="BC131" i="100"/>
  <c r="BC93" i="100"/>
  <c r="AQ103" i="100"/>
  <c r="AH95" i="100"/>
  <c r="BG141" i="100"/>
  <c r="BG21" i="100"/>
  <c r="BG61" i="100" s="1"/>
  <c r="AZ144" i="100"/>
  <c r="AZ28" i="100"/>
  <c r="AZ68" i="100" s="1"/>
  <c r="AZ106" i="100"/>
  <c r="AT95" i="100"/>
  <c r="AZ148" i="100"/>
  <c r="AZ110" i="100"/>
  <c r="BC150" i="100"/>
  <c r="AC93" i="100"/>
  <c r="AQ90" i="100"/>
  <c r="AC77" i="100"/>
  <c r="AK95" i="100"/>
  <c r="AX21" i="100"/>
  <c r="BI136" i="100" s="1"/>
  <c r="AS93" i="100"/>
  <c r="AQ88" i="100"/>
  <c r="AO110" i="100"/>
  <c r="BC148" i="100"/>
  <c r="BC110" i="100"/>
  <c r="AB109" i="100"/>
  <c r="AP93" i="100"/>
  <c r="AK90" i="100"/>
  <c r="AK52" i="100"/>
  <c r="AB52" i="100"/>
  <c r="AB90" i="100"/>
  <c r="AT106" i="100"/>
  <c r="AT28" i="100"/>
  <c r="AT72" i="100" s="1"/>
  <c r="AN88" i="100"/>
  <c r="AN50" i="100"/>
  <c r="AB97" i="100"/>
  <c r="BE110" i="100"/>
  <c r="BE148" i="100"/>
  <c r="BD74" i="100"/>
  <c r="AL77" i="100"/>
  <c r="AL112" i="100"/>
  <c r="AL75" i="100"/>
  <c r="AL76" i="100"/>
  <c r="AR95" i="100"/>
  <c r="AN21" i="100"/>
  <c r="BG144" i="100"/>
  <c r="AX28" i="100"/>
  <c r="AX106" i="100"/>
  <c r="AY148" i="100"/>
  <c r="AY110" i="100"/>
  <c r="AE93" i="100"/>
  <c r="BA148" i="100"/>
  <c r="BA110" i="100"/>
  <c r="AQ21" i="100"/>
  <c r="AQ65" i="100" s="1"/>
  <c r="BG57" i="100"/>
  <c r="AU106" i="100"/>
  <c r="AU28" i="100"/>
  <c r="AU72" i="100" s="1"/>
  <c r="AU93" i="100"/>
  <c r="AD57" i="100"/>
  <c r="AD95" i="100"/>
  <c r="AF93" i="100"/>
  <c r="AK88" i="100"/>
  <c r="BE131" i="100"/>
  <c r="BE93" i="100"/>
  <c r="AE95" i="100"/>
  <c r="AE57" i="100"/>
  <c r="AI52" i="100"/>
  <c r="AI90" i="100"/>
  <c r="AW28" i="100"/>
  <c r="AW68" i="100" s="1"/>
  <c r="AW106" i="100"/>
  <c r="AY77" i="100"/>
  <c r="AY150" i="100"/>
  <c r="AY112" i="100"/>
  <c r="AY76" i="100"/>
  <c r="AY75" i="100"/>
  <c r="AR88" i="100"/>
  <c r="AE90" i="100"/>
  <c r="AE52" i="100"/>
  <c r="AI93" i="100"/>
  <c r="AC110" i="100"/>
  <c r="AB111" i="100"/>
  <c r="BG72" i="100"/>
  <c r="AM52" i="100"/>
  <c r="AM90" i="100"/>
  <c r="AO90" i="100"/>
  <c r="AY88" i="100"/>
  <c r="AV90" i="100"/>
  <c r="AX112" i="100"/>
  <c r="AX76" i="100"/>
  <c r="AX75" i="100"/>
  <c r="AZ56" i="100"/>
  <c r="AZ51" i="100"/>
  <c r="AZ53" i="100"/>
  <c r="AK21" i="100"/>
  <c r="BG148" i="100"/>
  <c r="AX110" i="100"/>
  <c r="AZ54" i="100"/>
  <c r="AT88" i="100"/>
  <c r="BF126" i="100"/>
  <c r="BF88" i="100"/>
  <c r="AC112" i="100"/>
  <c r="AC75" i="100"/>
  <c r="AC76" i="100"/>
  <c r="AH110" i="100"/>
  <c r="AT110" i="100"/>
  <c r="AC88" i="100"/>
  <c r="BG128" i="100"/>
  <c r="BG50" i="100"/>
  <c r="BG59" i="100"/>
  <c r="AN103" i="100"/>
  <c r="BF28" i="100"/>
  <c r="BF68" i="100" s="1"/>
  <c r="BF106" i="100"/>
  <c r="BF144" i="100"/>
  <c r="AZ90" i="100"/>
  <c r="AZ128" i="100"/>
  <c r="AZ52" i="100"/>
  <c r="AQ28" i="100"/>
  <c r="AQ68" i="100" s="1"/>
  <c r="AQ106" i="100"/>
  <c r="AB28" i="100"/>
  <c r="AB68" i="100" s="1"/>
  <c r="AB106" i="100"/>
  <c r="AN110" i="100"/>
  <c r="AQ77" i="100"/>
  <c r="AJ93" i="100"/>
  <c r="AB57" i="100"/>
  <c r="AB95" i="100"/>
  <c r="AL95" i="100"/>
  <c r="AS90" i="100"/>
  <c r="BA144" i="100"/>
  <c r="BA28" i="100"/>
  <c r="BA68" i="100" s="1"/>
  <c r="BA106" i="100"/>
  <c r="AK110" i="100"/>
  <c r="BD90" i="100"/>
  <c r="BD128" i="100"/>
  <c r="AM106" i="100"/>
  <c r="AM28" i="100"/>
  <c r="AM72" i="100" s="1"/>
  <c r="AP74" i="100"/>
  <c r="AJ76" i="100"/>
  <c r="AJ112" i="100"/>
  <c r="AJ75" i="100"/>
  <c r="BB128" i="100"/>
  <c r="BB90" i="100"/>
  <c r="BB88" i="100"/>
  <c r="BB126" i="100"/>
  <c r="AP110" i="100"/>
  <c r="BG54" i="100"/>
  <c r="AN56" i="100"/>
  <c r="AF112" i="100"/>
  <c r="AE112" i="100"/>
  <c r="AE75" i="100"/>
  <c r="AE76" i="100"/>
  <c r="BG90" i="100"/>
  <c r="BF90" i="100"/>
  <c r="BF128" i="100"/>
  <c r="AO28" i="100"/>
  <c r="AO68" i="100" s="1"/>
  <c r="AO106" i="100"/>
  <c r="AJ110" i="100"/>
  <c r="AN59" i="100"/>
  <c r="AN54" i="100"/>
  <c r="AL110" i="100"/>
  <c r="AA28" i="100"/>
  <c r="AA68" i="100" s="1"/>
  <c r="AF28" i="100"/>
  <c r="AF106" i="100"/>
  <c r="AX93" i="100"/>
  <c r="BG133" i="100"/>
  <c r="AY93" i="100"/>
  <c r="AV95" i="100"/>
  <c r="AF57" i="100"/>
  <c r="AF95" i="100"/>
  <c r="AZ58" i="100"/>
  <c r="AN112" i="100"/>
  <c r="AN76" i="100"/>
  <c r="AN75" i="100"/>
  <c r="AO77" i="100"/>
  <c r="AM110" i="100"/>
  <c r="AK103" i="100"/>
  <c r="BA131" i="100"/>
  <c r="BA93" i="100"/>
  <c r="AZ59" i="100"/>
  <c r="AD88" i="100"/>
  <c r="AS106" i="100"/>
  <c r="AS28" i="100"/>
  <c r="AS68" i="100" s="1"/>
  <c r="BG52" i="100"/>
  <c r="BG106" i="100"/>
  <c r="AV110" i="100"/>
  <c r="AZ50" i="100"/>
  <c r="AZ126" i="100"/>
  <c r="AZ88" i="100"/>
  <c r="AV88" i="100"/>
  <c r="BA133" i="100"/>
  <c r="BA95" i="100"/>
  <c r="AH112" i="100"/>
  <c r="AH75" i="100"/>
  <c r="AH76" i="100"/>
  <c r="AJ106" i="100"/>
  <c r="AJ28" i="100"/>
  <c r="AX88" i="100"/>
  <c r="AS95" i="100"/>
  <c r="AM112" i="100"/>
  <c r="AG110" i="100"/>
  <c r="AB74" i="100"/>
  <c r="BA112" i="100"/>
  <c r="AZ150" i="100"/>
  <c r="AZ112" i="100"/>
  <c r="AZ75" i="100"/>
  <c r="AZ76" i="100"/>
  <c r="AE28" i="100"/>
  <c r="AE72" i="100" s="1"/>
  <c r="AE106" i="100"/>
  <c r="AM95" i="100"/>
  <c r="AO93" i="100"/>
  <c r="BE133" i="100"/>
  <c r="BE95" i="100"/>
  <c r="AA45" i="100"/>
  <c r="BG51" i="100"/>
  <c r="BG53" i="100"/>
  <c r="AR90" i="100"/>
  <c r="AG112" i="100"/>
  <c r="AG75" i="100"/>
  <c r="AG76" i="100"/>
  <c r="BD95" i="100"/>
  <c r="BD133" i="100"/>
  <c r="AI88" i="100"/>
  <c r="AG93" i="100"/>
  <c r="AS110" i="100"/>
  <c r="AO88" i="100"/>
  <c r="AV112" i="100"/>
  <c r="AV75" i="100"/>
  <c r="AV76" i="100"/>
  <c r="BF148" i="100"/>
  <c r="BF110" i="100"/>
  <c r="AR93" i="100"/>
  <c r="AY95" i="100"/>
  <c r="BB76" i="100"/>
  <c r="BB112" i="100"/>
  <c r="BB150" i="100"/>
  <c r="BB75" i="100"/>
  <c r="AC28" i="100"/>
  <c r="AC68" i="100" s="1"/>
  <c r="AC106" i="100"/>
  <c r="AL93" i="100"/>
  <c r="AG95" i="100"/>
  <c r="AH106" i="100"/>
  <c r="AH28" i="100"/>
  <c r="BG88" i="100"/>
  <c r="BG71" i="100"/>
  <c r="AI28" i="100"/>
  <c r="AI72" i="100" s="1"/>
  <c r="AI106" i="100"/>
  <c r="AW95" i="100"/>
  <c r="AN93" i="100"/>
  <c r="AN55" i="100"/>
  <c r="AD93" i="100"/>
  <c r="AE88" i="100"/>
  <c r="AB108" i="100"/>
  <c r="AL90" i="100"/>
  <c r="AL52" i="100"/>
  <c r="AQ93" i="100"/>
  <c r="AX77" i="100"/>
  <c r="AM74" i="100"/>
  <c r="BG131" i="100"/>
  <c r="BE126" i="100"/>
  <c r="BE88" i="100"/>
  <c r="AI74" i="100"/>
  <c r="AT93" i="100"/>
  <c r="AP95" i="100"/>
  <c r="AD106" i="100"/>
  <c r="AD28" i="100"/>
  <c r="BA126" i="100"/>
  <c r="BA88" i="100"/>
  <c r="AU110" i="100"/>
  <c r="AM88" i="100"/>
  <c r="AO112" i="100"/>
  <c r="AO75" i="100"/>
  <c r="AO76" i="100"/>
  <c r="AR112" i="100"/>
  <c r="AR76" i="100"/>
  <c r="AR75" i="100"/>
  <c r="BF93" i="100"/>
  <c r="BF131" i="100"/>
  <c r="BB93" i="100"/>
  <c r="BB131" i="100"/>
  <c r="AS88" i="100"/>
  <c r="AB55" i="100"/>
  <c r="AB93" i="100"/>
  <c r="AG88" i="100"/>
  <c r="AV28" i="100"/>
  <c r="AV106" i="100"/>
  <c r="AN28" i="100"/>
  <c r="AN106" i="100"/>
  <c r="AC90" i="100"/>
  <c r="AC52" i="100"/>
  <c r="AF52" i="100"/>
  <c r="AF90" i="100"/>
  <c r="AJ52" i="100"/>
  <c r="AJ90" i="100"/>
  <c r="AP106" i="100"/>
  <c r="AP28" i="100"/>
  <c r="AP72" i="100" s="1"/>
  <c r="AH90" i="100"/>
  <c r="AH52" i="100"/>
  <c r="BC141" i="100"/>
  <c r="BC21" i="100"/>
  <c r="AG90" i="100"/>
  <c r="AG52" i="100"/>
  <c r="AH93" i="100"/>
  <c r="AM93" i="100"/>
  <c r="AC95" i="100"/>
  <c r="AC57" i="100"/>
  <c r="AW110" i="100"/>
  <c r="AU88" i="100"/>
  <c r="AZ131" i="100"/>
  <c r="AZ55" i="100"/>
  <c r="AZ93" i="100"/>
  <c r="BD106" i="100"/>
  <c r="BD144" i="100"/>
  <c r="BD28" i="100"/>
  <c r="BD141" i="100"/>
  <c r="BD103" i="100"/>
  <c r="BD21" i="100"/>
  <c r="BD65" i="100" s="1"/>
  <c r="AL88" i="100"/>
  <c r="BD131" i="100"/>
  <c r="BD93" i="100"/>
  <c r="BF150" i="100"/>
  <c r="BF112" i="100"/>
  <c r="BF77" i="100"/>
  <c r="BF76" i="100"/>
  <c r="AH88" i="100"/>
  <c r="BG143" i="100" l="1"/>
  <c r="BI143" i="100"/>
  <c r="AS74" i="100"/>
  <c r="BG44" i="100"/>
  <c r="AY53" i="100"/>
  <c r="BA55" i="100"/>
  <c r="AV52" i="100"/>
  <c r="AM56" i="100"/>
  <c r="AO82" i="100"/>
  <c r="AS54" i="100"/>
  <c r="AK55" i="100"/>
  <c r="AZ44" i="100"/>
  <c r="AA55" i="100"/>
  <c r="AI53" i="100"/>
  <c r="AG45" i="100"/>
  <c r="AT55" i="100"/>
  <c r="BD52" i="100"/>
  <c r="BF55" i="100"/>
  <c r="AB82" i="100"/>
  <c r="AE50" i="100"/>
  <c r="AN44" i="100"/>
  <c r="AU55" i="100"/>
  <c r="AW45" i="100"/>
  <c r="AP50" i="100"/>
  <c r="AC55" i="100"/>
  <c r="AF50" i="100"/>
  <c r="AJ50" i="100"/>
  <c r="AR55" i="100"/>
  <c r="BH120" i="100"/>
  <c r="BE52" i="100"/>
  <c r="AQ50" i="100"/>
  <c r="AH50" i="100"/>
  <c r="AD55" i="100"/>
  <c r="AD82" i="100"/>
  <c r="BC55" i="100"/>
  <c r="BE72" i="100"/>
  <c r="BB50" i="100"/>
  <c r="AF55" i="100"/>
  <c r="AX50" i="100"/>
  <c r="AZ120" i="100"/>
  <c r="AJ55" i="100"/>
  <c r="AX55" i="100"/>
  <c r="AW53" i="100"/>
  <c r="AY72" i="100"/>
  <c r="AY143" i="100"/>
  <c r="BB52" i="100"/>
  <c r="BF72" i="100"/>
  <c r="AA74" i="100"/>
  <c r="AG51" i="100"/>
  <c r="BG39" i="100"/>
  <c r="BH116" i="100" s="1"/>
  <c r="BH98" i="100"/>
  <c r="AO50" i="100"/>
  <c r="AW57" i="100"/>
  <c r="AW50" i="100"/>
  <c r="AW52" i="100"/>
  <c r="AW54" i="100"/>
  <c r="AW51" i="100"/>
  <c r="AW58" i="100"/>
  <c r="AG56" i="100"/>
  <c r="AW55" i="100"/>
  <c r="AW59" i="100"/>
  <c r="AW56" i="100"/>
  <c r="AO57" i="100"/>
  <c r="AI57" i="100"/>
  <c r="AX65" i="100"/>
  <c r="BH136" i="100"/>
  <c r="AX68" i="100"/>
  <c r="BH143" i="100"/>
  <c r="AI59" i="100"/>
  <c r="AI51" i="100"/>
  <c r="AV50" i="100"/>
  <c r="BA50" i="100"/>
  <c r="AV57" i="100"/>
  <c r="AA70" i="100"/>
  <c r="BB59" i="100"/>
  <c r="BB56" i="100"/>
  <c r="AA69" i="100"/>
  <c r="BB53" i="100"/>
  <c r="AO54" i="100"/>
  <c r="AG59" i="100"/>
  <c r="AG82" i="100"/>
  <c r="AK72" i="100"/>
  <c r="AO56" i="100"/>
  <c r="AG54" i="100"/>
  <c r="AG57" i="100"/>
  <c r="BD57" i="100"/>
  <c r="AO52" i="100"/>
  <c r="BD55" i="100"/>
  <c r="AU50" i="100"/>
  <c r="AG50" i="100"/>
  <c r="AG53" i="100"/>
  <c r="AG55" i="100"/>
  <c r="AO55" i="100"/>
  <c r="AO45" i="100"/>
  <c r="AM55" i="100"/>
  <c r="AI50" i="100"/>
  <c r="AI45" i="100"/>
  <c r="AM59" i="100"/>
  <c r="AS57" i="100"/>
  <c r="AI56" i="100"/>
  <c r="AY56" i="100"/>
  <c r="AS53" i="100"/>
  <c r="AM82" i="100"/>
  <c r="AS50" i="100"/>
  <c r="AY50" i="100"/>
  <c r="AI55" i="100"/>
  <c r="AI54" i="100"/>
  <c r="AM53" i="100"/>
  <c r="AO74" i="100"/>
  <c r="BG105" i="100"/>
  <c r="AY55" i="100"/>
  <c r="AX72" i="100"/>
  <c r="AN82" i="100"/>
  <c r="BB45" i="100"/>
  <c r="BB51" i="100"/>
  <c r="AM54" i="100"/>
  <c r="AM51" i="100"/>
  <c r="AS51" i="100"/>
  <c r="AS52" i="100"/>
  <c r="AY120" i="100"/>
  <c r="AM45" i="100"/>
  <c r="AY59" i="100"/>
  <c r="AY57" i="100"/>
  <c r="AS59" i="100"/>
  <c r="AM50" i="100"/>
  <c r="BG67" i="100"/>
  <c r="AM57" i="100"/>
  <c r="AZ82" i="100"/>
  <c r="AY74" i="100"/>
  <c r="AS55" i="100"/>
  <c r="AY52" i="100"/>
  <c r="BB57" i="100"/>
  <c r="BB54" i="100"/>
  <c r="BB58" i="100"/>
  <c r="AY58" i="100"/>
  <c r="AS56" i="100"/>
  <c r="AP57" i="100"/>
  <c r="AY45" i="100"/>
  <c r="AY51" i="100"/>
  <c r="AS45" i="100"/>
  <c r="BG82" i="100"/>
  <c r="AY54" i="100"/>
  <c r="AO59" i="100"/>
  <c r="AO53" i="100"/>
  <c r="BG120" i="100"/>
  <c r="AE74" i="100"/>
  <c r="AJ74" i="100"/>
  <c r="AQ55" i="100"/>
  <c r="AR52" i="100"/>
  <c r="AZ74" i="100"/>
  <c r="BB72" i="100"/>
  <c r="BF74" i="100"/>
  <c r="AX74" i="100"/>
  <c r="AK74" i="100"/>
  <c r="AO51" i="100"/>
  <c r="BE50" i="100"/>
  <c r="AP55" i="100"/>
  <c r="AR68" i="100"/>
  <c r="BC39" i="100"/>
  <c r="BC136" i="100"/>
  <c r="BC61" i="100"/>
  <c r="BC64" i="100"/>
  <c r="BC63" i="100"/>
  <c r="BC62" i="100"/>
  <c r="BD68" i="100"/>
  <c r="BD143" i="100"/>
  <c r="BD105" i="100"/>
  <c r="BD69" i="100"/>
  <c r="BD73" i="100"/>
  <c r="BD70" i="100"/>
  <c r="BD71" i="100"/>
  <c r="BB74" i="100"/>
  <c r="AL50" i="100"/>
  <c r="AN68" i="100"/>
  <c r="AN105" i="100"/>
  <c r="AN73" i="100"/>
  <c r="AN69" i="100"/>
  <c r="AN70" i="100"/>
  <c r="AN71" i="100"/>
  <c r="AV74" i="100"/>
  <c r="AG74" i="100"/>
  <c r="AE68" i="100"/>
  <c r="BA82" i="100"/>
  <c r="BA120" i="100"/>
  <c r="BA51" i="100"/>
  <c r="BA53" i="100"/>
  <c r="BA59" i="100"/>
  <c r="BA58" i="100"/>
  <c r="BA54" i="100"/>
  <c r="BA56" i="100"/>
  <c r="BA45" i="100"/>
  <c r="AF68" i="100"/>
  <c r="AF105" i="100"/>
  <c r="AF71" i="100"/>
  <c r="AF73" i="100"/>
  <c r="AF70" i="100"/>
  <c r="AF69" i="100"/>
  <c r="AM103" i="100"/>
  <c r="AM21" i="100"/>
  <c r="AM65" i="100" s="1"/>
  <c r="AV51" i="100"/>
  <c r="AV53" i="100"/>
  <c r="AV58" i="100"/>
  <c r="AV54" i="100"/>
  <c r="AV59" i="100"/>
  <c r="AV56" i="100"/>
  <c r="AV45" i="100"/>
  <c r="AZ103" i="100"/>
  <c r="AZ141" i="100"/>
  <c r="AZ21" i="100"/>
  <c r="AP51" i="100"/>
  <c r="AP53" i="100"/>
  <c r="AP59" i="100"/>
  <c r="AP56" i="100"/>
  <c r="AP54" i="100"/>
  <c r="AP45" i="100"/>
  <c r="AK57" i="100"/>
  <c r="AQ52" i="100"/>
  <c r="AZ72" i="100"/>
  <c r="AP103" i="100"/>
  <c r="AP21" i="100"/>
  <c r="AP39" i="100" s="1"/>
  <c r="BA52" i="100"/>
  <c r="BB143" i="100"/>
  <c r="BB105" i="100"/>
  <c r="BB69" i="100"/>
  <c r="BB71" i="100"/>
  <c r="BB73" i="100"/>
  <c r="BB70" i="100"/>
  <c r="AP52" i="100"/>
  <c r="AV55" i="100"/>
  <c r="AA72" i="100"/>
  <c r="AQ74" i="100"/>
  <c r="AY68" i="100"/>
  <c r="AY105" i="100"/>
  <c r="AY71" i="100"/>
  <c r="AY69" i="100"/>
  <c r="AY70" i="100"/>
  <c r="AY73" i="100"/>
  <c r="AG68" i="100"/>
  <c r="AG105" i="100"/>
  <c r="AG71" i="100"/>
  <c r="AG70" i="100"/>
  <c r="AG69" i="100"/>
  <c r="AG73" i="100"/>
  <c r="AD103" i="100"/>
  <c r="AD21" i="100"/>
  <c r="AD39" i="100" s="1"/>
  <c r="AI103" i="100"/>
  <c r="AI21" i="100"/>
  <c r="AH105" i="100"/>
  <c r="AH71" i="100"/>
  <c r="AH70" i="100"/>
  <c r="AH69" i="100"/>
  <c r="AH73" i="100"/>
  <c r="AA21" i="100"/>
  <c r="AA65" i="100" s="1"/>
  <c r="AT103" i="100"/>
  <c r="AT21" i="100"/>
  <c r="AT65" i="100" s="1"/>
  <c r="AV105" i="100"/>
  <c r="AV71" i="100"/>
  <c r="AV73" i="100"/>
  <c r="AV69" i="100"/>
  <c r="AV70" i="100"/>
  <c r="AD68" i="100"/>
  <c r="AD105" i="100"/>
  <c r="AD70" i="100"/>
  <c r="AD71" i="100"/>
  <c r="AD69" i="100"/>
  <c r="AD73" i="100"/>
  <c r="AE82" i="100"/>
  <c r="AE51" i="100"/>
  <c r="AE53" i="100"/>
  <c r="AE45" i="100"/>
  <c r="AE59" i="100"/>
  <c r="AE54" i="100"/>
  <c r="AE56" i="100"/>
  <c r="AI68" i="100"/>
  <c r="AI105" i="100"/>
  <c r="AI70" i="100"/>
  <c r="AI71" i="100"/>
  <c r="AI69" i="100"/>
  <c r="AI73" i="100"/>
  <c r="AS82" i="100"/>
  <c r="AR51" i="100"/>
  <c r="AR53" i="100"/>
  <c r="AR59" i="100"/>
  <c r="AR45" i="100"/>
  <c r="AR54" i="100"/>
  <c r="AR56" i="100"/>
  <c r="AB103" i="100"/>
  <c r="AB21" i="100"/>
  <c r="AB65" i="100" s="1"/>
  <c r="AN74" i="100"/>
  <c r="AT50" i="100"/>
  <c r="AT82" i="100"/>
  <c r="AT51" i="100"/>
  <c r="AT53" i="100"/>
  <c r="AT54" i="100"/>
  <c r="AT56" i="100"/>
  <c r="AT45" i="100"/>
  <c r="AT59" i="100"/>
  <c r="AC50" i="100"/>
  <c r="AU68" i="100"/>
  <c r="AU105" i="100"/>
  <c r="AU70" i="100"/>
  <c r="AU71" i="100"/>
  <c r="AU69" i="100"/>
  <c r="AU73" i="100"/>
  <c r="AE55" i="100"/>
  <c r="AS103" i="100"/>
  <c r="AS21" i="100"/>
  <c r="AA71" i="100"/>
  <c r="AK105" i="100"/>
  <c r="AK73" i="100"/>
  <c r="AK71" i="100"/>
  <c r="AK69" i="100"/>
  <c r="AK70" i="100"/>
  <c r="BD82" i="100"/>
  <c r="BD39" i="100"/>
  <c r="BD51" i="100"/>
  <c r="BD53" i="100"/>
  <c r="BD59" i="100"/>
  <c r="BD54" i="100"/>
  <c r="BD58" i="100"/>
  <c r="BD56" i="100"/>
  <c r="BD45" i="100"/>
  <c r="AR103" i="100"/>
  <c r="AR21" i="100"/>
  <c r="AR39" i="100" s="1"/>
  <c r="BG103" i="100"/>
  <c r="BF103" i="100"/>
  <c r="BF141" i="100"/>
  <c r="BF21" i="100"/>
  <c r="BF65" i="100" s="1"/>
  <c r="BD120" i="100"/>
  <c r="AX82" i="100"/>
  <c r="AX39" i="100"/>
  <c r="BI154" i="100" s="1"/>
  <c r="AX51" i="100"/>
  <c r="AX53" i="100"/>
  <c r="AX45" i="100"/>
  <c r="AX59" i="100"/>
  <c r="AX58" i="100"/>
  <c r="AX54" i="100"/>
  <c r="AX56" i="100"/>
  <c r="AQ57" i="100"/>
  <c r="BD72" i="100"/>
  <c r="BD50" i="100"/>
  <c r="AH82" i="100"/>
  <c r="AH51" i="100"/>
  <c r="AH53" i="100"/>
  <c r="AH59" i="100"/>
  <c r="AH45" i="100"/>
  <c r="AH56" i="100"/>
  <c r="AH54" i="100"/>
  <c r="BA141" i="100"/>
  <c r="BA103" i="100"/>
  <c r="BA21" i="100"/>
  <c r="BA65" i="100" s="1"/>
  <c r="AA54" i="100"/>
  <c r="AA50" i="100"/>
  <c r="BE103" i="100"/>
  <c r="BE141" i="100"/>
  <c r="BE21" i="100"/>
  <c r="BE65" i="100" s="1"/>
  <c r="AC74" i="100"/>
  <c r="BC82" i="100"/>
  <c r="BC120" i="100"/>
  <c r="BC51" i="100"/>
  <c r="BC53" i="100"/>
  <c r="BC56" i="100"/>
  <c r="BC45" i="100"/>
  <c r="BC59" i="100"/>
  <c r="BC54" i="100"/>
  <c r="BC58" i="100"/>
  <c r="AW82" i="100"/>
  <c r="AI82" i="100"/>
  <c r="AE105" i="100"/>
  <c r="AE71" i="100"/>
  <c r="AE73" i="100"/>
  <c r="AE70" i="100"/>
  <c r="AE69" i="100"/>
  <c r="BD98" i="100"/>
  <c r="BD136" i="100"/>
  <c r="BD62" i="100"/>
  <c r="BD61" i="100"/>
  <c r="BD63" i="100"/>
  <c r="BD64" i="100"/>
  <c r="AH55" i="100"/>
  <c r="AR74" i="100"/>
  <c r="AC72" i="100"/>
  <c r="AC105" i="100"/>
  <c r="AC71" i="100"/>
  <c r="AC70" i="100"/>
  <c r="AC73" i="100"/>
  <c r="AC69" i="100"/>
  <c r="AS72" i="100"/>
  <c r="AS105" i="100"/>
  <c r="AS69" i="100"/>
  <c r="AS71" i="100"/>
  <c r="AS73" i="100"/>
  <c r="AS70" i="100"/>
  <c r="AM68" i="100"/>
  <c r="AM105" i="100"/>
  <c r="AM70" i="100"/>
  <c r="AM69" i="100"/>
  <c r="AM73" i="100"/>
  <c r="AM71" i="100"/>
  <c r="AN72" i="100"/>
  <c r="AA73" i="100"/>
  <c r="AV82" i="100"/>
  <c r="AU82" i="100"/>
  <c r="AU51" i="100"/>
  <c r="AU53" i="100"/>
  <c r="AU56" i="100"/>
  <c r="AU54" i="100"/>
  <c r="AU45" i="100"/>
  <c r="AU59" i="100"/>
  <c r="AK50" i="100"/>
  <c r="AQ62" i="100"/>
  <c r="AQ61" i="100"/>
  <c r="AQ63" i="100"/>
  <c r="AQ64" i="100"/>
  <c r="AQ66" i="100"/>
  <c r="AR57" i="100"/>
  <c r="AT68" i="100"/>
  <c r="AT105" i="100"/>
  <c r="AT71" i="100"/>
  <c r="AT70" i="100"/>
  <c r="AT69" i="100"/>
  <c r="AT73" i="100"/>
  <c r="AT57" i="100"/>
  <c r="AZ105" i="100"/>
  <c r="AZ143" i="100"/>
  <c r="AZ73" i="100"/>
  <c r="AZ71" i="100"/>
  <c r="AZ70" i="100"/>
  <c r="AZ69" i="100"/>
  <c r="BG65" i="100"/>
  <c r="BG136" i="100"/>
  <c r="BG64" i="100"/>
  <c r="BG63" i="100"/>
  <c r="BG62" i="100"/>
  <c r="BC50" i="100"/>
  <c r="AR105" i="100"/>
  <c r="AR73" i="100"/>
  <c r="AR71" i="100"/>
  <c r="AR69" i="100"/>
  <c r="AR70" i="100"/>
  <c r="AC103" i="100"/>
  <c r="AC21" i="100"/>
  <c r="AC65" i="100" s="1"/>
  <c r="AR82" i="100"/>
  <c r="AQ82" i="100"/>
  <c r="AQ39" i="100"/>
  <c r="AQ51" i="100"/>
  <c r="AQ53" i="100"/>
  <c r="AQ56" i="100"/>
  <c r="AQ54" i="100"/>
  <c r="AQ45" i="100"/>
  <c r="AQ59" i="100"/>
  <c r="AA53" i="100"/>
  <c r="AA56" i="100"/>
  <c r="AN39" i="100"/>
  <c r="AN61" i="100"/>
  <c r="AN62" i="100"/>
  <c r="AN64" i="100"/>
  <c r="AN63" i="100"/>
  <c r="AN66" i="100"/>
  <c r="AD72" i="100"/>
  <c r="AF72" i="100"/>
  <c r="AU57" i="100"/>
  <c r="AX52" i="100"/>
  <c r="AF82" i="100"/>
  <c r="AF51" i="100"/>
  <c r="AF53" i="100"/>
  <c r="AF45" i="100"/>
  <c r="AF56" i="100"/>
  <c r="AF59" i="100"/>
  <c r="AF54" i="100"/>
  <c r="AJ57" i="100"/>
  <c r="AJ82" i="100"/>
  <c r="AJ51" i="100"/>
  <c r="AJ53" i="100"/>
  <c r="AJ56" i="100"/>
  <c r="AJ45" i="100"/>
  <c r="AJ59" i="100"/>
  <c r="AJ54" i="100"/>
  <c r="AB72" i="100"/>
  <c r="AV103" i="100"/>
  <c r="AV21" i="100"/>
  <c r="AL51" i="100"/>
  <c r="AL53" i="100"/>
  <c r="AL45" i="100"/>
  <c r="AL56" i="100"/>
  <c r="AL54" i="100"/>
  <c r="AL59" i="100"/>
  <c r="AL55" i="100"/>
  <c r="AD51" i="100"/>
  <c r="AD53" i="100"/>
  <c r="AD54" i="100"/>
  <c r="AD45" i="100"/>
  <c r="AD59" i="100"/>
  <c r="AD56" i="100"/>
  <c r="BC103" i="100"/>
  <c r="BB103" i="100"/>
  <c r="BB141" i="100"/>
  <c r="BB21" i="100"/>
  <c r="BF54" i="100"/>
  <c r="BF120" i="100"/>
  <c r="BF82" i="100"/>
  <c r="BF51" i="100"/>
  <c r="BF53" i="100"/>
  <c r="BF58" i="100"/>
  <c r="BF45" i="100"/>
  <c r="BF59" i="100"/>
  <c r="BF56" i="100"/>
  <c r="BF52" i="100"/>
  <c r="AQ105" i="100"/>
  <c r="AQ71" i="100"/>
  <c r="AQ73" i="100"/>
  <c r="AQ70" i="100"/>
  <c r="AQ69" i="100"/>
  <c r="BE82" i="100"/>
  <c r="BE120" i="100"/>
  <c r="BE51" i="100"/>
  <c r="BE53" i="100"/>
  <c r="BE45" i="100"/>
  <c r="BE59" i="100"/>
  <c r="BE58" i="100"/>
  <c r="BE56" i="100"/>
  <c r="BE54" i="100"/>
  <c r="AH103" i="100"/>
  <c r="AH21" i="100"/>
  <c r="AH39" i="100" s="1"/>
  <c r="AU103" i="100"/>
  <c r="AU21" i="100"/>
  <c r="AU39" i="100" s="1"/>
  <c r="AH68" i="100"/>
  <c r="BE57" i="100"/>
  <c r="BA57" i="100"/>
  <c r="AV72" i="100"/>
  <c r="AD50" i="100"/>
  <c r="BA72" i="100"/>
  <c r="BA143" i="100"/>
  <c r="BA105" i="100"/>
  <c r="BA71" i="100"/>
  <c r="BA73" i="100"/>
  <c r="BA69" i="100"/>
  <c r="BA70" i="100"/>
  <c r="AL57" i="100"/>
  <c r="AH72" i="100"/>
  <c r="AC82" i="100"/>
  <c r="AB59" i="100"/>
  <c r="AB56" i="100"/>
  <c r="AB54" i="100"/>
  <c r="BF50" i="100"/>
  <c r="AO103" i="100"/>
  <c r="AO21" i="100"/>
  <c r="AN65" i="100"/>
  <c r="AA59" i="100"/>
  <c r="AX61" i="100"/>
  <c r="AX64" i="100"/>
  <c r="AX63" i="100"/>
  <c r="AX62" i="100"/>
  <c r="AX66" i="100"/>
  <c r="AL103" i="100"/>
  <c r="AL21" i="100"/>
  <c r="BE143" i="100"/>
  <c r="BE105" i="100"/>
  <c r="BE70" i="100"/>
  <c r="BE73" i="100"/>
  <c r="BE71" i="100"/>
  <c r="BE69" i="100"/>
  <c r="BB120" i="100"/>
  <c r="AP82" i="100"/>
  <c r="AC45" i="100"/>
  <c r="AC51" i="100"/>
  <c r="AC53" i="100"/>
  <c r="AC59" i="100"/>
  <c r="AC54" i="100"/>
  <c r="AC56" i="100"/>
  <c r="AL82" i="100"/>
  <c r="AK82" i="100"/>
  <c r="AK39" i="100"/>
  <c r="AK51" i="100"/>
  <c r="AK53" i="100"/>
  <c r="AK45" i="100"/>
  <c r="AK54" i="100"/>
  <c r="AK59" i="100"/>
  <c r="AK56" i="100"/>
  <c r="AK61" i="100"/>
  <c r="AK62" i="100"/>
  <c r="AK63" i="100"/>
  <c r="AK64" i="100"/>
  <c r="AK66" i="100"/>
  <c r="AY103" i="100"/>
  <c r="AY141" i="100"/>
  <c r="AY21" i="100"/>
  <c r="AY136" i="100" s="1"/>
  <c r="AW72" i="100"/>
  <c r="AW105" i="100"/>
  <c r="AW73" i="100"/>
  <c r="AW71" i="100"/>
  <c r="AW70" i="100"/>
  <c r="AW69" i="100"/>
  <c r="AH57" i="100"/>
  <c r="AQ72" i="100"/>
  <c r="BF57" i="100"/>
  <c r="AL68" i="100"/>
  <c r="AL105" i="100"/>
  <c r="AL69" i="100"/>
  <c r="AL71" i="100"/>
  <c r="AL70" i="100"/>
  <c r="AL73" i="100"/>
  <c r="AT52" i="100"/>
  <c r="AW103" i="100"/>
  <c r="AW21" i="100"/>
  <c r="AX98" i="100" s="1"/>
  <c r="AY82" i="100"/>
  <c r="BC65" i="100"/>
  <c r="AP68" i="100"/>
  <c r="AP105" i="100"/>
  <c r="AP73" i="100"/>
  <c r="AP70" i="100"/>
  <c r="AP69" i="100"/>
  <c r="AP71" i="100"/>
  <c r="AV68" i="100"/>
  <c r="AJ68" i="100"/>
  <c r="AJ105" i="100"/>
  <c r="AJ71" i="100"/>
  <c r="AJ69" i="100"/>
  <c r="AJ70" i="100"/>
  <c r="AJ73" i="100"/>
  <c r="AH74" i="100"/>
  <c r="AE103" i="100"/>
  <c r="AE21" i="100"/>
  <c r="AE39" i="100" s="1"/>
  <c r="AJ103" i="100"/>
  <c r="AJ21" i="100"/>
  <c r="AJ72" i="100"/>
  <c r="AO72" i="100"/>
  <c r="AO105" i="100"/>
  <c r="AO70" i="100"/>
  <c r="AO73" i="100"/>
  <c r="AO69" i="100"/>
  <c r="AO71" i="100"/>
  <c r="AG103" i="100"/>
  <c r="AG21" i="100"/>
  <c r="AB105" i="100"/>
  <c r="AB69" i="100"/>
  <c r="AB70" i="100"/>
  <c r="AB71" i="100"/>
  <c r="AB73" i="100"/>
  <c r="BF143" i="100"/>
  <c r="BF105" i="100"/>
  <c r="BF71" i="100"/>
  <c r="BF73" i="100"/>
  <c r="BF70" i="100"/>
  <c r="BF69" i="100"/>
  <c r="AK65" i="100"/>
  <c r="AF103" i="100"/>
  <c r="AF21" i="100"/>
  <c r="AF39" i="100" s="1"/>
  <c r="AR50" i="100"/>
  <c r="BE55" i="100"/>
  <c r="AX105" i="100"/>
  <c r="AX70" i="100"/>
  <c r="AX69" i="100"/>
  <c r="AX71" i="100"/>
  <c r="AX73" i="100"/>
  <c r="AL74" i="100"/>
  <c r="BC57" i="100"/>
  <c r="AU52" i="100"/>
  <c r="BC52" i="100"/>
  <c r="BC72" i="100"/>
  <c r="BC143" i="100"/>
  <c r="BC105" i="100"/>
  <c r="BC73" i="100"/>
  <c r="BC69" i="100"/>
  <c r="BC71" i="100"/>
  <c r="BC70" i="100"/>
  <c r="AX57" i="100"/>
  <c r="BB82" i="100"/>
  <c r="BG60" i="100" l="1"/>
  <c r="AV44" i="100"/>
  <c r="BA44" i="100"/>
  <c r="AB44" i="100"/>
  <c r="AS44" i="100"/>
  <c r="AP44" i="100"/>
  <c r="AA44" i="100"/>
  <c r="BC44" i="100"/>
  <c r="AW44" i="100"/>
  <c r="AF44" i="100"/>
  <c r="AX44" i="100"/>
  <c r="AR44" i="100"/>
  <c r="AG44" i="100"/>
  <c r="BE44" i="100"/>
  <c r="AA39" i="100"/>
  <c r="AI44" i="100"/>
  <c r="AY44" i="100"/>
  <c r="AL44" i="100"/>
  <c r="AQ44" i="100"/>
  <c r="AM44" i="100"/>
  <c r="AO44" i="100"/>
  <c r="BB44" i="100"/>
  <c r="AD44" i="100"/>
  <c r="BF44" i="100"/>
  <c r="AJ44" i="100"/>
  <c r="AU44" i="100"/>
  <c r="AK44" i="100"/>
  <c r="BD44" i="100"/>
  <c r="AC44" i="100"/>
  <c r="AT44" i="100"/>
  <c r="AE44" i="100"/>
  <c r="AH44" i="100"/>
  <c r="BE39" i="100"/>
  <c r="BE116" i="100" s="1"/>
  <c r="BG98" i="100"/>
  <c r="BG154" i="100"/>
  <c r="BH154" i="100"/>
  <c r="AB39" i="100"/>
  <c r="BF39" i="100"/>
  <c r="BG116" i="100" s="1"/>
  <c r="AN98" i="100"/>
  <c r="BB67" i="100"/>
  <c r="AC39" i="100"/>
  <c r="AD116" i="100" s="1"/>
  <c r="BF67" i="100"/>
  <c r="AO67" i="100"/>
  <c r="AR67" i="100"/>
  <c r="AU65" i="100"/>
  <c r="AQ67" i="100"/>
  <c r="AW65" i="100"/>
  <c r="AL67" i="100"/>
  <c r="AW67" i="100"/>
  <c r="AX60" i="100"/>
  <c r="AS67" i="100"/>
  <c r="AK67" i="100"/>
  <c r="AA67" i="100"/>
  <c r="AX67" i="100"/>
  <c r="AV67" i="100"/>
  <c r="AH67" i="100"/>
  <c r="AZ67" i="100"/>
  <c r="AC67" i="100"/>
  <c r="BC67" i="100"/>
  <c r="AB67" i="100"/>
  <c r="BE67" i="100"/>
  <c r="BA67" i="100"/>
  <c r="AU67" i="100"/>
  <c r="AF116" i="100"/>
  <c r="AR116" i="100"/>
  <c r="AP67" i="100"/>
  <c r="AH65" i="100"/>
  <c r="AN60" i="100"/>
  <c r="BD60" i="100"/>
  <c r="AR65" i="100"/>
  <c r="AS98" i="100"/>
  <c r="AS61" i="100"/>
  <c r="AS62" i="100"/>
  <c r="AS63" i="100"/>
  <c r="AS64" i="100"/>
  <c r="AS66" i="100"/>
  <c r="AS39" i="100"/>
  <c r="AY67" i="100"/>
  <c r="BC154" i="100"/>
  <c r="AV65" i="100"/>
  <c r="AV98" i="100"/>
  <c r="AV62" i="100"/>
  <c r="AV61" i="100"/>
  <c r="AV64" i="100"/>
  <c r="AV63" i="100"/>
  <c r="AV66" i="100"/>
  <c r="AQ116" i="100"/>
  <c r="AS65" i="100"/>
  <c r="AI65" i="100"/>
  <c r="AI98" i="100"/>
  <c r="AI62" i="100"/>
  <c r="AI61" i="100"/>
  <c r="AI64" i="100"/>
  <c r="AI63" i="100"/>
  <c r="AI66" i="100"/>
  <c r="AI39" i="100"/>
  <c r="AD65" i="100"/>
  <c r="AD98" i="100"/>
  <c r="AD61" i="100"/>
  <c r="AD62" i="100"/>
  <c r="AD64" i="100"/>
  <c r="AD63" i="100"/>
  <c r="AD66" i="100"/>
  <c r="AE67" i="100"/>
  <c r="BD67" i="100"/>
  <c r="AJ65" i="100"/>
  <c r="AJ98" i="100"/>
  <c r="AJ61" i="100"/>
  <c r="AJ62" i="100"/>
  <c r="AJ63" i="100"/>
  <c r="AJ64" i="100"/>
  <c r="AJ66" i="100"/>
  <c r="AK60" i="100"/>
  <c r="AC98" i="100"/>
  <c r="AC61" i="100"/>
  <c r="AC62" i="100"/>
  <c r="AC64" i="100"/>
  <c r="AC63" i="100"/>
  <c r="AC66" i="100"/>
  <c r="BE136" i="100"/>
  <c r="BE98" i="100"/>
  <c r="BE62" i="100"/>
  <c r="BE61" i="100"/>
  <c r="BE63" i="100"/>
  <c r="BE64" i="100"/>
  <c r="BD154" i="100"/>
  <c r="AI67" i="100"/>
  <c r="AG67" i="100"/>
  <c r="AM98" i="100"/>
  <c r="AM61" i="100"/>
  <c r="AM64" i="100"/>
  <c r="AM63" i="100"/>
  <c r="AM62" i="100"/>
  <c r="AM66" i="100"/>
  <c r="AM39" i="100"/>
  <c r="AF67" i="100"/>
  <c r="AK98" i="100"/>
  <c r="AM67" i="100"/>
  <c r="BD116" i="100"/>
  <c r="AQ98" i="100"/>
  <c r="AP98" i="100"/>
  <c r="AP61" i="100"/>
  <c r="AP64" i="100"/>
  <c r="AP63" i="100"/>
  <c r="AP62" i="100"/>
  <c r="AP66" i="100"/>
  <c r="BC60" i="100"/>
  <c r="AG65" i="100"/>
  <c r="AG98" i="100"/>
  <c r="AG61" i="100"/>
  <c r="AG62" i="100"/>
  <c r="AG63" i="100"/>
  <c r="AG64" i="100"/>
  <c r="AG66" i="100"/>
  <c r="AG39" i="100"/>
  <c r="AH116" i="100" s="1"/>
  <c r="AL65" i="100"/>
  <c r="AL98" i="100"/>
  <c r="AL62" i="100"/>
  <c r="AL61" i="100"/>
  <c r="AL63" i="100"/>
  <c r="AL64" i="100"/>
  <c r="AL66" i="100"/>
  <c r="AD67" i="100"/>
  <c r="AP65" i="100"/>
  <c r="AO65" i="100"/>
  <c r="AO98" i="100"/>
  <c r="AO61" i="100"/>
  <c r="AO62" i="100"/>
  <c r="AO64" i="100"/>
  <c r="AO63" i="100"/>
  <c r="AO66" i="100"/>
  <c r="AO39" i="100"/>
  <c r="AP116" i="100" s="1"/>
  <c r="AF98" i="100"/>
  <c r="AF61" i="100"/>
  <c r="AF62" i="100"/>
  <c r="AF63" i="100"/>
  <c r="AF64" i="100"/>
  <c r="AF66" i="100"/>
  <c r="AE98" i="100"/>
  <c r="AE61" i="100"/>
  <c r="AE63" i="100"/>
  <c r="AE64" i="100"/>
  <c r="AE62" i="100"/>
  <c r="AE66" i="100"/>
  <c r="AJ67" i="100"/>
  <c r="AF65" i="100"/>
  <c r="AE65" i="100"/>
  <c r="AW98" i="100"/>
  <c r="AW61" i="100"/>
  <c r="AW62" i="100"/>
  <c r="AW63" i="100"/>
  <c r="AW64" i="100"/>
  <c r="AW66" i="100"/>
  <c r="AW39" i="100"/>
  <c r="AY65" i="100"/>
  <c r="AY98" i="100"/>
  <c r="AY62" i="100"/>
  <c r="AY61" i="100"/>
  <c r="AY64" i="100"/>
  <c r="AY63" i="100"/>
  <c r="AY66" i="100"/>
  <c r="AY39" i="100"/>
  <c r="AY154" i="100" s="1"/>
  <c r="AU98" i="100"/>
  <c r="AU61" i="100"/>
  <c r="AU63" i="100"/>
  <c r="AU64" i="100"/>
  <c r="AU62" i="100"/>
  <c r="AU66" i="100"/>
  <c r="AL39" i="100"/>
  <c r="AJ39" i="100"/>
  <c r="AT67" i="100"/>
  <c r="AQ60" i="100"/>
  <c r="BA136" i="100"/>
  <c r="BA98" i="100"/>
  <c r="BA61" i="100"/>
  <c r="BA62" i="100"/>
  <c r="BA63" i="100"/>
  <c r="BA64" i="100"/>
  <c r="AB98" i="100"/>
  <c r="AB61" i="100"/>
  <c r="AB62" i="100"/>
  <c r="AB64" i="100"/>
  <c r="AB63" i="100"/>
  <c r="AB66" i="100"/>
  <c r="AN67" i="100"/>
  <c r="BB136" i="100"/>
  <c r="BB98" i="100"/>
  <c r="BB61" i="100"/>
  <c r="BB62" i="100"/>
  <c r="BB64" i="100"/>
  <c r="BB63" i="100"/>
  <c r="BB39" i="100"/>
  <c r="AE116" i="100"/>
  <c r="AZ136" i="100"/>
  <c r="AZ98" i="100"/>
  <c r="AZ61" i="100"/>
  <c r="AZ62" i="100"/>
  <c r="AZ64" i="100"/>
  <c r="AZ63" i="100"/>
  <c r="AZ39" i="100"/>
  <c r="AH98" i="100"/>
  <c r="AH61" i="100"/>
  <c r="AH63" i="100"/>
  <c r="AH64" i="100"/>
  <c r="AH62" i="100"/>
  <c r="AH66" i="100"/>
  <c r="BB65" i="100"/>
  <c r="BF98" i="100"/>
  <c r="BF136" i="100"/>
  <c r="BF61" i="100"/>
  <c r="BF64" i="100"/>
  <c r="BF63" i="100"/>
  <c r="BF62" i="100"/>
  <c r="AR98" i="100"/>
  <c r="AR61" i="100"/>
  <c r="AR62" i="100"/>
  <c r="AR64" i="100"/>
  <c r="AR63" i="100"/>
  <c r="AR66" i="100"/>
  <c r="AT39" i="100"/>
  <c r="AT98" i="100"/>
  <c r="AT62" i="100"/>
  <c r="AT61" i="100"/>
  <c r="AT64" i="100"/>
  <c r="AT63" i="100"/>
  <c r="AT66" i="100"/>
  <c r="AA61" i="100"/>
  <c r="AA62" i="100"/>
  <c r="AA63" i="100"/>
  <c r="AA64" i="100"/>
  <c r="AA66" i="100"/>
  <c r="AZ65" i="100"/>
  <c r="AV39" i="100"/>
  <c r="BA39" i="100"/>
  <c r="BC98" i="100"/>
  <c r="BE154" i="100" l="1"/>
  <c r="AC116" i="100"/>
  <c r="BF116" i="100"/>
  <c r="BF154" i="100"/>
  <c r="AT60" i="100"/>
  <c r="AR60" i="100"/>
  <c r="AX116" i="100"/>
  <c r="AW116" i="100"/>
  <c r="AP60" i="100"/>
  <c r="AM60" i="100"/>
  <c r="AT116" i="100"/>
  <c r="AS116" i="100"/>
  <c r="AL116" i="100"/>
  <c r="AY116" i="100"/>
  <c r="AF60" i="100"/>
  <c r="AB116" i="100"/>
  <c r="BA116" i="100"/>
  <c r="BA154" i="100"/>
  <c r="AA60" i="100"/>
  <c r="AZ116" i="100"/>
  <c r="AZ154" i="100"/>
  <c r="BB60" i="100"/>
  <c r="AI116" i="100"/>
  <c r="AM116" i="100"/>
  <c r="AV116" i="100"/>
  <c r="AO60" i="100"/>
  <c r="AG60" i="100"/>
  <c r="BE60" i="100"/>
  <c r="AC60" i="100"/>
  <c r="AU116" i="100"/>
  <c r="AH60" i="100"/>
  <c r="AJ116" i="100"/>
  <c r="AY60" i="100"/>
  <c r="AW60" i="100"/>
  <c r="AD60" i="100"/>
  <c r="AV60" i="100"/>
  <c r="AS60" i="100"/>
  <c r="AZ60" i="100"/>
  <c r="BB116" i="100"/>
  <c r="BB154" i="100"/>
  <c r="AE60" i="100"/>
  <c r="AI60" i="100"/>
  <c r="BC116" i="100"/>
  <c r="BF60" i="100"/>
  <c r="BA60" i="100"/>
  <c r="AB60" i="100"/>
  <c r="AU60" i="100"/>
  <c r="AO116" i="100"/>
  <c r="AL60" i="100"/>
  <c r="AG116" i="100"/>
  <c r="AN116" i="100"/>
  <c r="AJ60" i="100"/>
  <c r="AK116" i="100"/>
  <c r="BG42" i="64" l="1"/>
  <c r="BG10" i="64"/>
  <c r="BH40" i="64" s="1"/>
  <c r="AD43" i="64"/>
  <c r="AI41" i="64"/>
  <c r="AW44" i="64"/>
  <c r="AV44" i="64"/>
  <c r="AC44" i="64"/>
  <c r="AD44" i="64"/>
  <c r="AG44" i="64"/>
  <c r="AF44" i="64"/>
  <c r="AO43" i="64"/>
  <c r="BD43" i="64"/>
  <c r="AE44" i="64"/>
  <c r="BF42" i="64"/>
  <c r="AH41" i="64"/>
  <c r="BC44" i="64"/>
  <c r="AU44" i="64"/>
  <c r="AP43" i="64"/>
  <c r="BE42" i="64"/>
  <c r="AR44" i="64"/>
  <c r="AO44" i="64"/>
  <c r="AI42" i="64"/>
  <c r="AN44" i="64"/>
  <c r="AY44" i="64"/>
  <c r="AM44" i="64"/>
  <c r="BB44" i="64"/>
  <c r="AG41" i="64"/>
  <c r="AS43" i="64"/>
  <c r="AP10" i="64"/>
  <c r="AH10" i="64"/>
  <c r="AC43" i="64"/>
  <c r="AZ10" i="64"/>
  <c r="BG43" i="64"/>
  <c r="BE58" i="64" l="1"/>
  <c r="BB58" i="64"/>
  <c r="AY56" i="64"/>
  <c r="AX42" i="64"/>
  <c r="AU42" i="64"/>
  <c r="AQ44" i="64"/>
  <c r="AP44" i="64"/>
  <c r="AF41" i="64"/>
  <c r="AF10" i="64"/>
  <c r="AE41" i="64"/>
  <c r="AE10" i="64"/>
  <c r="BD56" i="64"/>
  <c r="BB56" i="64"/>
  <c r="BA56" i="64"/>
  <c r="BA42" i="64"/>
  <c r="AL10" i="64"/>
  <c r="AL41" i="64"/>
  <c r="AQ41" i="64"/>
  <c r="AQ10" i="64"/>
  <c r="AL42" i="64"/>
  <c r="AZ44" i="64"/>
  <c r="AZ58" i="64"/>
  <c r="AD10" i="64"/>
  <c r="AD41" i="64"/>
  <c r="BC42" i="64"/>
  <c r="BC56" i="64"/>
  <c r="AF42" i="64"/>
  <c r="AB10" i="64"/>
  <c r="AH44" i="64"/>
  <c r="AI44" i="64"/>
  <c r="AY58" i="64"/>
  <c r="AK41" i="64"/>
  <c r="AK10" i="64"/>
  <c r="AY41" i="64"/>
  <c r="AZ41" i="64"/>
  <c r="AY10" i="64"/>
  <c r="AR42" i="64"/>
  <c r="AW43" i="64"/>
  <c r="AM42" i="64"/>
  <c r="BA58" i="64"/>
  <c r="BA44" i="64"/>
  <c r="AK43" i="64"/>
  <c r="BC58" i="64"/>
  <c r="BE10" i="64"/>
  <c r="BE41" i="64"/>
  <c r="BE55" i="64"/>
  <c r="AU10" i="64"/>
  <c r="AU41" i="64"/>
  <c r="AT10" i="64"/>
  <c r="AT41" i="64"/>
  <c r="AD42" i="64"/>
  <c r="AC41" i="64"/>
  <c r="AC10" i="64"/>
  <c r="AQ43" i="64"/>
  <c r="AK44" i="64"/>
  <c r="AJ44" i="64"/>
  <c r="AT44" i="64"/>
  <c r="AS44" i="64"/>
  <c r="AL43" i="64"/>
  <c r="AY42" i="64"/>
  <c r="AB44" i="64"/>
  <c r="AT43" i="64"/>
  <c r="AZ42" i="64"/>
  <c r="AZ56" i="64"/>
  <c r="AV10" i="64"/>
  <c r="AV41" i="64"/>
  <c r="AO42" i="64"/>
  <c r="AJ42" i="64"/>
  <c r="AC42" i="64"/>
  <c r="AR43" i="64"/>
  <c r="AJ10" i="64"/>
  <c r="AJ41" i="64"/>
  <c r="AI43" i="64"/>
  <c r="AU43" i="64"/>
  <c r="BE56" i="64"/>
  <c r="BD41" i="64"/>
  <c r="BD10" i="64"/>
  <c r="BB41" i="64"/>
  <c r="BB10" i="64"/>
  <c r="BE43" i="64"/>
  <c r="BA43" i="64"/>
  <c r="AG43" i="64"/>
  <c r="AQ42" i="64"/>
  <c r="AR41" i="64"/>
  <c r="AR10" i="64"/>
  <c r="BB43" i="64"/>
  <c r="BE44" i="64"/>
  <c r="BD58" i="64"/>
  <c r="BD44" i="64"/>
  <c r="AI10" i="64"/>
  <c r="BF43" i="64"/>
  <c r="AS42" i="64"/>
  <c r="AW41" i="64"/>
  <c r="AW10" i="64"/>
  <c r="AM41" i="64"/>
  <c r="AM10" i="64"/>
  <c r="AZ57" i="64"/>
  <c r="AW42" i="64"/>
  <c r="AN42" i="64"/>
  <c r="AV42" i="64"/>
  <c r="BA10" i="64"/>
  <c r="BA41" i="64"/>
  <c r="AJ43" i="64"/>
  <c r="AZ43" i="64"/>
  <c r="AN43" i="64"/>
  <c r="AM43" i="64"/>
  <c r="AE43" i="64"/>
  <c r="AP42" i="64"/>
  <c r="BF56" i="64"/>
  <c r="BG56" i="64"/>
  <c r="AN41" i="64"/>
  <c r="AN10" i="64"/>
  <c r="BC41" i="64"/>
  <c r="BC10" i="64"/>
  <c r="AH43" i="64"/>
  <c r="AK42" i="64"/>
  <c r="AT42" i="64"/>
  <c r="AP41" i="64"/>
  <c r="AO41" i="64"/>
  <c r="AO10" i="64"/>
  <c r="AP40" i="64" s="1"/>
  <c r="AS41" i="64"/>
  <c r="AS10" i="64"/>
  <c r="AE42" i="64"/>
  <c r="AL44" i="64"/>
  <c r="BG58" i="64"/>
  <c r="AX44" i="64"/>
  <c r="AF43" i="64"/>
  <c r="BD42" i="64"/>
  <c r="BC43" i="64"/>
  <c r="AV43" i="64"/>
  <c r="BB42" i="64"/>
  <c r="BC55" i="64" l="1"/>
  <c r="AY43" i="64"/>
  <c r="AY57" i="64"/>
  <c r="AS40" i="64"/>
  <c r="BD40" i="64"/>
  <c r="BA40" i="64"/>
  <c r="BF44" i="64"/>
  <c r="BF58" i="64"/>
  <c r="BG44" i="64"/>
  <c r="AB43" i="64"/>
  <c r="AN40" i="64"/>
  <c r="AW40" i="64"/>
  <c r="BB40" i="64"/>
  <c r="AC40" i="64"/>
  <c r="AT40" i="64"/>
  <c r="AQ40" i="64"/>
  <c r="AO40" i="64"/>
  <c r="AI40" i="64"/>
  <c r="BE40" i="64"/>
  <c r="BB57" i="64"/>
  <c r="AX43" i="64"/>
  <c r="BC57" i="64"/>
  <c r="BD57" i="64"/>
  <c r="BG57" i="64"/>
  <c r="BA57" i="64"/>
  <c r="AB41" i="64"/>
  <c r="AA10" i="64"/>
  <c r="AB40" i="64" s="1"/>
  <c r="AK40" i="64"/>
  <c r="AR40" i="64"/>
  <c r="AU40" i="64"/>
  <c r="BB55" i="64"/>
  <c r="AX10" i="64"/>
  <c r="BI54" i="64" s="1"/>
  <c r="AX41" i="64"/>
  <c r="BG55" i="64"/>
  <c r="AZ55" i="64"/>
  <c r="AD40" i="64"/>
  <c r="AF40" i="64"/>
  <c r="BC40" i="64"/>
  <c r="AV40" i="64"/>
  <c r="AB42" i="64"/>
  <c r="AL40" i="64"/>
  <c r="BA55" i="64"/>
  <c r="AM40" i="64"/>
  <c r="BF57" i="64"/>
  <c r="BE57" i="64"/>
  <c r="BD55" i="64"/>
  <c r="AJ40" i="64"/>
  <c r="AY55" i="64"/>
  <c r="BF10" i="64"/>
  <c r="BF41" i="64"/>
  <c r="BF55" i="64"/>
  <c r="BG41" i="64"/>
  <c r="AE40" i="64"/>
  <c r="AZ40" i="64"/>
  <c r="BD54" i="64" l="1"/>
  <c r="BH54" i="64"/>
  <c r="AY40" i="64"/>
  <c r="BB54" i="64"/>
  <c r="BF40" i="64"/>
  <c r="BF54" i="64"/>
  <c r="BG40" i="64"/>
  <c r="BC54" i="64"/>
  <c r="BE54" i="64"/>
  <c r="BA54" i="64"/>
  <c r="AY54" i="64"/>
  <c r="AX40" i="64"/>
  <c r="AZ54" i="64"/>
  <c r="BG54" i="64"/>
  <c r="AG42" i="64" l="1"/>
  <c r="AH42" i="64"/>
  <c r="AG10" i="64"/>
  <c r="AG40" i="64" l="1"/>
  <c r="AH40" i="64"/>
  <c r="BG42" i="76" l="1"/>
  <c r="BF34" i="76" l="1"/>
  <c r="BF42" i="76"/>
  <c r="BG34" i="76"/>
  <c r="BG38" i="74"/>
  <c r="AJ34" i="76"/>
  <c r="AX34" i="76"/>
  <c r="AW34" i="76"/>
  <c r="BD38" i="74"/>
  <c r="BA42" i="76"/>
  <c r="BA34" i="76"/>
  <c r="AG34" i="76"/>
  <c r="BC34" i="76"/>
  <c r="BC42" i="76"/>
  <c r="AU34" i="76"/>
  <c r="AM34" i="76"/>
  <c r="AC34" i="76"/>
  <c r="AD34" i="76"/>
  <c r="BE42" i="76"/>
  <c r="BE34" i="76"/>
  <c r="AY34" i="76"/>
  <c r="AY42" i="76"/>
  <c r="AP34" i="76"/>
  <c r="AL34" i="76"/>
  <c r="BF47" i="74"/>
  <c r="BD42" i="76"/>
  <c r="BD34" i="76"/>
  <c r="BF38" i="74"/>
  <c r="AV34" i="76"/>
  <c r="AI34" i="76"/>
  <c r="AQ34" i="76"/>
  <c r="AE34" i="76"/>
  <c r="AF34" i="76"/>
  <c r="AT34" i="76"/>
  <c r="AH34" i="76"/>
  <c r="AR34" i="76"/>
  <c r="BE38" i="74"/>
  <c r="BC38" i="74"/>
  <c r="AK34" i="76"/>
  <c r="AO34" i="76"/>
  <c r="AS34" i="76"/>
  <c r="AB34" i="76"/>
  <c r="BB34" i="76"/>
  <c r="BB42" i="76"/>
  <c r="AZ42" i="76"/>
  <c r="AZ34" i="76"/>
  <c r="AN34" i="76"/>
  <c r="BG47" i="74" l="1"/>
  <c r="BC47" i="74"/>
  <c r="AQ38" i="74"/>
  <c r="AB38" i="74"/>
  <c r="AF38" i="74"/>
  <c r="AC38" i="74"/>
  <c r="AY38" i="74"/>
  <c r="AY47" i="74"/>
  <c r="AL38" i="74"/>
  <c r="AP38" i="74"/>
  <c r="AO38" i="74"/>
  <c r="BB38" i="74"/>
  <c r="BA47" i="74"/>
  <c r="BA38" i="74"/>
  <c r="AH38" i="74"/>
  <c r="BD47" i="74"/>
  <c r="BB47" i="74"/>
  <c r="AS38" i="74"/>
  <c r="AI38" i="74"/>
  <c r="AR38" i="74"/>
  <c r="AW38" i="74"/>
  <c r="AD38" i="74"/>
  <c r="AT38" i="74"/>
  <c r="AK38" i="74"/>
  <c r="AM38" i="74"/>
  <c r="AN38" i="74"/>
  <c r="AZ47" i="74"/>
  <c r="AZ38" i="74"/>
  <c r="AE38" i="74"/>
  <c r="AV38" i="74"/>
  <c r="AJ38" i="74"/>
  <c r="AG38" i="74"/>
  <c r="BE47" i="74"/>
  <c r="AX38" i="74"/>
  <c r="AU38" i="74"/>
  <c r="BH36" i="127" l="1"/>
  <c r="BH170" i="127" s="1"/>
  <c r="BH150" i="66" l="1"/>
  <c r="BI163" i="66" s="1"/>
  <c r="V13" i="112" l="1"/>
  <c r="V26" i="112"/>
  <c r="AC36" i="127" l="1"/>
  <c r="AC170" i="127" s="1"/>
  <c r="AK36" i="127"/>
  <c r="AK170" i="127" s="1"/>
  <c r="AS36" i="127"/>
  <c r="AS170" i="127" s="1"/>
  <c r="BA36" i="127"/>
  <c r="BA170" i="127" s="1"/>
  <c r="AD36" i="127"/>
  <c r="AD170" i="127" s="1"/>
  <c r="AL36" i="127"/>
  <c r="AL170" i="127" s="1"/>
  <c r="AT36" i="127"/>
  <c r="AT170" i="127" s="1"/>
  <c r="BB36" i="127"/>
  <c r="BB170" i="127" s="1"/>
  <c r="AE36" i="127"/>
  <c r="AE170" i="127" s="1"/>
  <c r="AM36" i="127"/>
  <c r="AM170" i="127" s="1"/>
  <c r="AU36" i="127"/>
  <c r="AU170" i="127" s="1"/>
  <c r="BC36" i="127"/>
  <c r="BC170" i="127" s="1"/>
  <c r="AF36" i="127"/>
  <c r="AF170" i="127" s="1"/>
  <c r="AN36" i="127"/>
  <c r="AN170" i="127" s="1"/>
  <c r="AV36" i="127"/>
  <c r="AV170" i="127" s="1"/>
  <c r="BD36" i="127"/>
  <c r="BD170" i="127" s="1"/>
  <c r="AG36" i="127"/>
  <c r="AG170" i="127" s="1"/>
  <c r="AO36" i="127"/>
  <c r="AO170" i="127" s="1"/>
  <c r="AW36" i="127"/>
  <c r="AW170" i="127" s="1"/>
  <c r="BE36" i="127"/>
  <c r="BE170" i="127" s="1"/>
  <c r="AH36" i="127"/>
  <c r="AH170" i="127" s="1"/>
  <c r="AP36" i="127"/>
  <c r="AP170" i="127" s="1"/>
  <c r="AX36" i="127"/>
  <c r="AX170" i="127" s="1"/>
  <c r="BF36" i="127"/>
  <c r="BF170" i="127" s="1"/>
  <c r="AA36" i="127"/>
  <c r="AA170" i="127" s="1"/>
  <c r="AI36" i="127"/>
  <c r="AI170" i="127" s="1"/>
  <c r="AQ36" i="127"/>
  <c r="AQ170" i="127" s="1"/>
  <c r="AY36" i="127"/>
  <c r="AY170" i="127" s="1"/>
  <c r="BG36" i="127"/>
  <c r="BG170" i="127" s="1"/>
  <c r="AB36" i="127"/>
  <c r="AB170" i="127" s="1"/>
  <c r="AJ36" i="127"/>
  <c r="AJ170" i="127" s="1"/>
  <c r="AR36" i="127"/>
  <c r="AR170" i="127" s="1"/>
  <c r="AZ36" i="127"/>
  <c r="AZ170" i="127" s="1"/>
  <c r="AA131" i="66" l="1"/>
  <c r="AT150" i="66" l="1"/>
  <c r="AC150" i="66"/>
  <c r="AN150" i="66"/>
  <c r="AA150" i="66"/>
  <c r="AO150" i="66"/>
  <c r="AB150" i="66"/>
  <c r="BA150" i="66"/>
  <c r="BD150" i="66"/>
  <c r="AG150" i="66"/>
  <c r="AP150" i="66"/>
  <c r="AS150" i="66"/>
  <c r="AE150" i="66"/>
  <c r="AF150" i="66"/>
  <c r="AD150" i="66"/>
  <c r="AZ150" i="66"/>
  <c r="AR150" i="66"/>
  <c r="BB150" i="66"/>
  <c r="AD163" i="66" l="1"/>
  <c r="AB163" i="66"/>
  <c r="AF163" i="66"/>
  <c r="AO163" i="66"/>
  <c r="AS163" i="66"/>
  <c r="AX150" i="66"/>
  <c r="BI176" i="66" s="1"/>
  <c r="AW150" i="66"/>
  <c r="AK150" i="66"/>
  <c r="BC150" i="66"/>
  <c r="BD163" i="66" s="1"/>
  <c r="BA163" i="66"/>
  <c r="BG150" i="66"/>
  <c r="AT163" i="66"/>
  <c r="BB163" i="66"/>
  <c r="AM150" i="66"/>
  <c r="AN163" i="66" s="1"/>
  <c r="AQ150" i="66"/>
  <c r="AR163" i="66" s="1"/>
  <c r="AJ150" i="66"/>
  <c r="AE163" i="66"/>
  <c r="AV150" i="66"/>
  <c r="BE150" i="66"/>
  <c r="AY150" i="66"/>
  <c r="AZ163" i="66" s="1"/>
  <c r="AH150" i="66"/>
  <c r="AH163" i="66" s="1"/>
  <c r="AU150" i="66"/>
  <c r="AU163" i="66" s="1"/>
  <c r="BF150" i="66"/>
  <c r="AI150" i="66"/>
  <c r="AG163" i="66"/>
  <c r="AP163" i="66"/>
  <c r="AC163" i="66"/>
  <c r="AL150" i="66"/>
  <c r="BD176" i="66" l="1"/>
  <c r="BB176" i="66"/>
  <c r="AZ176" i="66"/>
  <c r="BA176" i="66"/>
  <c r="AL163" i="66"/>
  <c r="AQ163" i="66"/>
  <c r="BF176" i="66"/>
  <c r="BF163" i="66"/>
  <c r="AX163" i="66"/>
  <c r="AW163" i="66"/>
  <c r="BE176" i="66"/>
  <c r="BE163" i="66"/>
  <c r="AJ163" i="66"/>
  <c r="BH176" i="66"/>
  <c r="D26" i="112"/>
  <c r="BC176" i="66"/>
  <c r="BC163" i="66"/>
  <c r="BG163" i="66"/>
  <c r="BG176" i="66"/>
  <c r="BH163" i="66"/>
  <c r="AV163" i="66"/>
  <c r="AI163" i="66"/>
  <c r="AM163" i="66"/>
  <c r="AK163" i="66"/>
  <c r="AY163" i="66"/>
  <c r="AY176" i="66"/>
  <c r="T26" i="112" l="1"/>
  <c r="T13" i="112"/>
  <c r="AA115" i="66" l="1"/>
  <c r="AV30" i="127" l="1"/>
  <c r="BH30" i="127"/>
  <c r="BD30" i="127" l="1"/>
  <c r="AQ30" i="127"/>
  <c r="AM30" i="127"/>
  <c r="AJ30" i="127"/>
  <c r="BA30" i="127"/>
  <c r="AG30" i="127"/>
  <c r="AS30" i="127"/>
  <c r="AT30" i="127"/>
  <c r="BF30" i="127"/>
  <c r="AK30" i="127"/>
  <c r="AV169" i="127"/>
  <c r="AP30" i="127"/>
  <c r="AY30" i="127"/>
  <c r="AN30" i="127"/>
  <c r="BG30" i="127"/>
  <c r="AO30" i="127"/>
  <c r="AL30" i="127"/>
  <c r="AH30" i="127"/>
  <c r="AX30" i="127"/>
  <c r="BE30" i="127"/>
  <c r="AZ30" i="127"/>
  <c r="AR30" i="127"/>
  <c r="BB30" i="127"/>
  <c r="AW30" i="127"/>
  <c r="BC30" i="127"/>
  <c r="AE30" i="127"/>
  <c r="AU30" i="127"/>
  <c r="AF30" i="127"/>
  <c r="AI30" i="127"/>
  <c r="BH169" i="127"/>
  <c r="AW169" i="127" l="1"/>
  <c r="BC169" i="127"/>
  <c r="AY169" i="127"/>
  <c r="AT169" i="127"/>
  <c r="AU169" i="127"/>
  <c r="AR169" i="127"/>
  <c r="AH169" i="127"/>
  <c r="AD30" i="127"/>
  <c r="AG169" i="127"/>
  <c r="AO169" i="127"/>
  <c r="AS169" i="127"/>
  <c r="AF169" i="127"/>
  <c r="AI169" i="127"/>
  <c r="AE169" i="127"/>
  <c r="AX169" i="127"/>
  <c r="BE169" i="127"/>
  <c r="AN169" i="127"/>
  <c r="BA169" i="127"/>
  <c r="AM169" i="127"/>
  <c r="BD169" i="127"/>
  <c r="BB169" i="127"/>
  <c r="AZ169" i="127"/>
  <c r="AL169" i="127"/>
  <c r="BG169" i="127"/>
  <c r="BF169" i="127"/>
  <c r="AQ169" i="127"/>
  <c r="AP169" i="127"/>
  <c r="AK169" i="127"/>
  <c r="AJ169" i="127"/>
  <c r="AC30" i="127" l="1"/>
  <c r="AD169" i="127"/>
  <c r="AB30" i="127" l="1"/>
  <c r="AA30" i="127"/>
  <c r="AC169" i="127"/>
  <c r="AA169" i="127" l="1"/>
  <c r="AB169" i="127"/>
  <c r="AH148" i="66" l="1"/>
  <c r="AN148" i="66"/>
  <c r="BB148" i="66"/>
  <c r="BE148" i="66"/>
  <c r="AJ148" i="66"/>
  <c r="BC148" i="66"/>
  <c r="AE148" i="66"/>
  <c r="BF148" i="66"/>
  <c r="AW148" i="66"/>
  <c r="AB148" i="66"/>
  <c r="AG148" i="66"/>
  <c r="AA148" i="66" l="1"/>
  <c r="AB161" i="66" s="1"/>
  <c r="AK148" i="66"/>
  <c r="AT148" i="66"/>
  <c r="BC161" i="66"/>
  <c r="AH161" i="66"/>
  <c r="AV148" i="66"/>
  <c r="AW161" i="66" s="1"/>
  <c r="AD148" i="66"/>
  <c r="AE161" i="66" s="1"/>
  <c r="AZ148" i="66"/>
  <c r="AS148" i="66"/>
  <c r="BA148" i="66"/>
  <c r="BB161" i="66" s="1"/>
  <c r="BD148" i="66"/>
  <c r="BE161" i="66" s="1"/>
  <c r="AM148" i="66"/>
  <c r="BG148" i="66"/>
  <c r="AC148" i="66"/>
  <c r="AL148" i="66"/>
  <c r="BH148" i="66"/>
  <c r="BI161" i="66" s="1"/>
  <c r="AU148" i="66"/>
  <c r="AQ148" i="66"/>
  <c r="BF161" i="66"/>
  <c r="AY148" i="66"/>
  <c r="AI148" i="66"/>
  <c r="AJ161" i="66" s="1"/>
  <c r="AR148" i="66"/>
  <c r="AF148" i="66"/>
  <c r="AO148" i="66" l="1"/>
  <c r="AZ161" i="66"/>
  <c r="AV161" i="66"/>
  <c r="AT161" i="66"/>
  <c r="AK161" i="66"/>
  <c r="AU161" i="66"/>
  <c r="AF161" i="66"/>
  <c r="AR161" i="66"/>
  <c r="AP148" i="66"/>
  <c r="AQ161" i="66" s="1"/>
  <c r="BH161" i="66"/>
  <c r="BG161" i="66"/>
  <c r="AX148" i="66"/>
  <c r="BI174" i="66" s="1"/>
  <c r="AD161" i="66"/>
  <c r="AC161" i="66"/>
  <c r="V11" i="112"/>
  <c r="BD161" i="66"/>
  <c r="AG161" i="66"/>
  <c r="AI161" i="66"/>
  <c r="AL161" i="66"/>
  <c r="BA161" i="66"/>
  <c r="AS161" i="66"/>
  <c r="AM161" i="66"/>
  <c r="AN161" i="66"/>
  <c r="AY161" i="66" l="1"/>
  <c r="BD174" i="66"/>
  <c r="BA174" i="66"/>
  <c r="BG174" i="66"/>
  <c r="BH174" i="66"/>
  <c r="AX161" i="66"/>
  <c r="D24" i="112"/>
  <c r="BF174" i="66"/>
  <c r="BC174" i="66"/>
  <c r="BE174" i="66"/>
  <c r="BB174" i="66"/>
  <c r="AY174" i="66"/>
  <c r="AZ174" i="66"/>
  <c r="T11" i="112"/>
  <c r="AO161" i="66"/>
  <c r="AP161" i="66"/>
  <c r="V24" i="112"/>
  <c r="T24" i="112" l="1"/>
  <c r="BS11" i="116" l="1"/>
  <c r="BP11" i="116"/>
  <c r="BQ11" i="116"/>
  <c r="BR11" i="116"/>
  <c r="BT11" i="116"/>
  <c r="BU11" i="116"/>
  <c r="BV11" i="116"/>
  <c r="BW11" i="116"/>
  <c r="BN11" i="116"/>
  <c r="BO11" i="116"/>
  <c r="AY17" i="116" l="1"/>
  <c r="BN17" i="116" s="1"/>
  <c r="BN18" i="116"/>
  <c r="BW7" i="116" l="1"/>
  <c r="BW8" i="116"/>
  <c r="BH10" i="116" l="1"/>
  <c r="BW10" i="116" s="1"/>
  <c r="BW9" i="116"/>
  <c r="BH15" i="116"/>
  <c r="BW15" i="116" s="1"/>
  <c r="BW16" i="116"/>
  <c r="BH6" i="116"/>
  <c r="BW6" i="116" l="1"/>
  <c r="BD15" i="116" l="1"/>
  <c r="BS15" i="116" s="1"/>
  <c r="BS16" i="116"/>
  <c r="BA15" i="116"/>
  <c r="BP15" i="116" s="1"/>
  <c r="BP16" i="116"/>
  <c r="BG15" i="116" l="1"/>
  <c r="BV15" i="116" s="1"/>
  <c r="BV16" i="116"/>
  <c r="BP7" i="116"/>
  <c r="BC15" i="116"/>
  <c r="BR15" i="116" s="1"/>
  <c r="BR16" i="116"/>
  <c r="AZ15" i="116"/>
  <c r="BO15" i="116" s="1"/>
  <c r="BO16" i="116"/>
  <c r="BF15" i="116"/>
  <c r="BU15" i="116" s="1"/>
  <c r="BU16" i="116"/>
  <c r="AY15" i="116"/>
  <c r="BN15" i="116" s="1"/>
  <c r="BN16" i="116"/>
  <c r="BQ7" i="116"/>
  <c r="BB15" i="116"/>
  <c r="BQ15" i="116" s="1"/>
  <c r="BQ16" i="116"/>
  <c r="BT7" i="116"/>
  <c r="BE15" i="116"/>
  <c r="BT15" i="116" s="1"/>
  <c r="BT16" i="116"/>
  <c r="BU7" i="116" l="1"/>
  <c r="BN7" i="116"/>
  <c r="BV7" i="116"/>
  <c r="BS7" i="116"/>
  <c r="BR7" i="116"/>
  <c r="BO7" i="116"/>
  <c r="AZ17" i="116" l="1"/>
  <c r="BO17" i="116" s="1"/>
  <c r="BO18" i="116"/>
  <c r="BA17" i="116" l="1"/>
  <c r="BP17" i="116" s="1"/>
  <c r="BP18" i="116"/>
  <c r="BB17" i="116" l="1"/>
  <c r="BQ17" i="116" s="1"/>
  <c r="BQ18" i="116"/>
  <c r="BS8" i="116" l="1"/>
  <c r="BA6" i="116"/>
  <c r="BC17" i="116"/>
  <c r="BR17" i="116" s="1"/>
  <c r="BR18" i="116"/>
  <c r="BR8" i="116"/>
  <c r="BU8" i="116"/>
  <c r="BT8" i="116"/>
  <c r="BB6" i="116"/>
  <c r="BF6" i="116"/>
  <c r="BN8" i="116"/>
  <c r="BG6" i="116"/>
  <c r="BQ8" i="116"/>
  <c r="BW14" i="116"/>
  <c r="BO8" i="116"/>
  <c r="BP8" i="116"/>
  <c r="BV8" i="116"/>
  <c r="BS18" i="116"/>
  <c r="BD17" i="116"/>
  <c r="BS17" i="116" s="1"/>
  <c r="AZ6" i="116"/>
  <c r="AY6" i="116" l="1"/>
  <c r="AY10" i="116"/>
  <c r="BO6" i="116"/>
  <c r="BN6" i="116"/>
  <c r="BT14" i="116"/>
  <c r="BN10" i="116"/>
  <c r="BN9" i="116"/>
  <c r="BE10" i="116"/>
  <c r="BT10" i="116" s="1"/>
  <c r="BT9" i="116"/>
  <c r="BO14" i="116"/>
  <c r="BP6" i="116"/>
  <c r="BV6" i="116"/>
  <c r="BD10" i="116"/>
  <c r="BS10" i="116" s="1"/>
  <c r="BS9" i="116"/>
  <c r="BB10" i="116"/>
  <c r="BQ10" i="116" s="1"/>
  <c r="BQ9" i="116"/>
  <c r="BV14" i="116"/>
  <c r="BP14" i="116"/>
  <c r="BA10" i="116"/>
  <c r="BP10" i="116" s="1"/>
  <c r="BP9" i="116"/>
  <c r="BC10" i="116"/>
  <c r="BR10" i="116" s="1"/>
  <c r="BR9" i="116"/>
  <c r="BE6" i="116"/>
  <c r="BQ14" i="116"/>
  <c r="BN14" i="116"/>
  <c r="AZ10" i="116"/>
  <c r="BO10" i="116" s="1"/>
  <c r="BO9" i="116"/>
  <c r="BR14" i="116"/>
  <c r="BD6" i="116"/>
  <c r="BH12" i="116"/>
  <c r="BW13" i="116"/>
  <c r="BU6" i="116"/>
  <c r="BQ6" i="116"/>
  <c r="BU14" i="116"/>
  <c r="BG10" i="116"/>
  <c r="BV10" i="116" s="1"/>
  <c r="BV9" i="116"/>
  <c r="BS14" i="116"/>
  <c r="BF10" i="116"/>
  <c r="BU10" i="116" s="1"/>
  <c r="BU9" i="116"/>
  <c r="BC6" i="116"/>
  <c r="BF12" i="116" l="1"/>
  <c r="BU13" i="116"/>
  <c r="BE12" i="116"/>
  <c r="BT12" i="116" s="1"/>
  <c r="BT13" i="116"/>
  <c r="BD12" i="116"/>
  <c r="BS12" i="116" s="1"/>
  <c r="BS13" i="116"/>
  <c r="BA12" i="116"/>
  <c r="BP13" i="116"/>
  <c r="AZ12" i="116"/>
  <c r="BO13" i="116"/>
  <c r="BG12" i="116"/>
  <c r="BV13" i="116"/>
  <c r="BC12" i="116"/>
  <c r="BR12" i="116" s="1"/>
  <c r="BR13" i="116"/>
  <c r="BS6" i="116"/>
  <c r="BT6" i="116"/>
  <c r="BB12" i="116"/>
  <c r="BQ13" i="116"/>
  <c r="BE17" i="116"/>
  <c r="BT17" i="116" s="1"/>
  <c r="BT18" i="116"/>
  <c r="AY12" i="116"/>
  <c r="BN13" i="116"/>
  <c r="BW12" i="116"/>
  <c r="BR6" i="116"/>
  <c r="BF17" i="116"/>
  <c r="BU17" i="116" s="1"/>
  <c r="BU18" i="116"/>
  <c r="BC5" i="116" l="1"/>
  <c r="BO12" i="116"/>
  <c r="AZ5" i="116"/>
  <c r="BQ12" i="116"/>
  <c r="BB5" i="116"/>
  <c r="BU12" i="116"/>
  <c r="BF5" i="116"/>
  <c r="BE5" i="116"/>
  <c r="BV12" i="116"/>
  <c r="BN12" i="116"/>
  <c r="AY5" i="116"/>
  <c r="BP12" i="116"/>
  <c r="BA5" i="116"/>
  <c r="BD5" i="116"/>
  <c r="BE67" i="64" l="1"/>
  <c r="BD67" i="64"/>
  <c r="BF67" i="64"/>
  <c r="BA67" i="64"/>
  <c r="AY67" i="64"/>
  <c r="BC67" i="64"/>
  <c r="BB67" i="64"/>
  <c r="AZ67" i="64"/>
  <c r="BG17" i="116"/>
  <c r="BV18" i="116"/>
  <c r="BR5" i="116"/>
  <c r="BQ5" i="116"/>
  <c r="BO5" i="116"/>
  <c r="BU5" i="116"/>
  <c r="BP5" i="116"/>
  <c r="BT5" i="116"/>
  <c r="BS5" i="116"/>
  <c r="BN5" i="116"/>
  <c r="BH17" i="116" l="1"/>
  <c r="BW18" i="116"/>
  <c r="BV17" i="116"/>
  <c r="BG5" i="116"/>
  <c r="BG67" i="64" l="1"/>
  <c r="BV5" i="116"/>
  <c r="BW17" i="116"/>
  <c r="BH5" i="116"/>
  <c r="BH67" i="64" l="1"/>
  <c r="BW5" i="116"/>
  <c r="BI48" i="127" l="1"/>
  <c r="BI86" i="127" l="1"/>
  <c r="BI120" i="127"/>
  <c r="BI172" i="127" l="1"/>
  <c r="BH48" i="127" l="1"/>
  <c r="BH186" i="127"/>
  <c r="BH86" i="127" l="1"/>
  <c r="BH120" i="127"/>
  <c r="BH172" i="127" l="1"/>
  <c r="AZ186" i="127" l="1"/>
  <c r="AU186" i="127"/>
  <c r="AI186" i="127"/>
  <c r="BF186" i="127"/>
  <c r="AN186" i="127"/>
  <c r="AE186" i="127"/>
  <c r="AY186" i="127"/>
  <c r="AG186" i="127"/>
  <c r="AV186" i="127"/>
  <c r="AX186" i="127"/>
  <c r="AC186" i="127"/>
  <c r="AB186" i="127"/>
  <c r="AP186" i="127"/>
  <c r="AR186" i="127"/>
  <c r="BG186" i="127"/>
  <c r="BB186" i="127"/>
  <c r="AT186" i="127"/>
  <c r="AJ186" i="127"/>
  <c r="BA186" i="127"/>
  <c r="AH186" i="127"/>
  <c r="AK186" i="127"/>
  <c r="AO186" i="127"/>
  <c r="AM186" i="127"/>
  <c r="BC186" i="127"/>
  <c r="BE186" i="127"/>
  <c r="AA186" i="127"/>
  <c r="AQ186" i="127"/>
  <c r="AS186" i="127"/>
  <c r="AW186" i="127"/>
  <c r="AF186" i="127"/>
  <c r="BD186" i="127"/>
  <c r="AL186" i="127"/>
  <c r="AD186" i="127"/>
  <c r="AI48" i="127" l="1"/>
  <c r="BF48" i="127"/>
  <c r="AV48" i="127"/>
  <c r="AK48" i="127"/>
  <c r="AZ48" i="127"/>
  <c r="BE48" i="127"/>
  <c r="BA48" i="127"/>
  <c r="AS48" i="127"/>
  <c r="AN48" i="127"/>
  <c r="AP48" i="127"/>
  <c r="BG48" i="127"/>
  <c r="BC48" i="127"/>
  <c r="BB48" i="127"/>
  <c r="AA48" i="127"/>
  <c r="AF48" i="127"/>
  <c r="AD48" i="127"/>
  <c r="AO48" i="127"/>
  <c r="AL48" i="127"/>
  <c r="AG48" i="127"/>
  <c r="AW48" i="127"/>
  <c r="AT48" i="127"/>
  <c r="AY48" i="127"/>
  <c r="AH48" i="127"/>
  <c r="AX48" i="127"/>
  <c r="AC48" i="127"/>
  <c r="BD48" i="127"/>
  <c r="AR48" i="127"/>
  <c r="AJ48" i="127"/>
  <c r="AQ48" i="127"/>
  <c r="AB48" i="127"/>
  <c r="AE48" i="127"/>
  <c r="AM48" i="127"/>
  <c r="AU48" i="127"/>
  <c r="BG120" i="127" l="1"/>
  <c r="AC86" i="127"/>
  <c r="BC86" i="127"/>
  <c r="AK86" i="127"/>
  <c r="BE120" i="127"/>
  <c r="AB86" i="127"/>
  <c r="AG120" i="127"/>
  <c r="BC120" i="127"/>
  <c r="AJ86" i="127"/>
  <c r="AR86" i="127"/>
  <c r="BF86" i="127"/>
  <c r="AK120" i="127"/>
  <c r="AV86" i="127"/>
  <c r="AH86" i="127"/>
  <c r="AE120" i="127"/>
  <c r="AG86" i="127"/>
  <c r="BE86" i="127"/>
  <c r="AZ86" i="127"/>
  <c r="BD120" i="127"/>
  <c r="AO120" i="127"/>
  <c r="BB120" i="127"/>
  <c r="AU120" i="127"/>
  <c r="AP120" i="127"/>
  <c r="AZ120" i="127"/>
  <c r="AQ120" i="127"/>
  <c r="AU86" i="127"/>
  <c r="BB86" i="127"/>
  <c r="AX86" i="127"/>
  <c r="AB120" i="127"/>
  <c r="AN120" i="127"/>
  <c r="AI120" i="127"/>
  <c r="AW86" i="127"/>
  <c r="AD86" i="127"/>
  <c r="AR120" i="127"/>
  <c r="AH120" i="127"/>
  <c r="AD120" i="127"/>
  <c r="AN86" i="127"/>
  <c r="AM120" i="127"/>
  <c r="AJ120" i="127"/>
  <c r="AP86" i="127"/>
  <c r="BG86" i="127"/>
  <c r="BG172" i="127" s="1"/>
  <c r="AL86" i="127"/>
  <c r="AE86" i="127"/>
  <c r="AF86" i="127"/>
  <c r="AY86" i="127"/>
  <c r="AA120" i="127"/>
  <c r="AT86" i="127"/>
  <c r="AT120" i="127"/>
  <c r="AI86" i="127"/>
  <c r="BD86" i="127"/>
  <c r="BA120" i="127"/>
  <c r="AV120" i="127"/>
  <c r="AY120" i="127"/>
  <c r="AW120" i="127"/>
  <c r="BA86" i="127"/>
  <c r="AQ86" i="127"/>
  <c r="AF120" i="127"/>
  <c r="AS120" i="127"/>
  <c r="AX120" i="127"/>
  <c r="AO86" i="127"/>
  <c r="BF120" i="127"/>
  <c r="AM86" i="127"/>
  <c r="AS86" i="127"/>
  <c r="AC120" i="127"/>
  <c r="AL120" i="127"/>
  <c r="AA86" i="127"/>
  <c r="AU172" i="127" l="1"/>
  <c r="AO172" i="127"/>
  <c r="AK172" i="127"/>
  <c r="AF172" i="127"/>
  <c r="AI172" i="127"/>
  <c r="AA172" i="127"/>
  <c r="AD172" i="127"/>
  <c r="AE172" i="127"/>
  <c r="AQ172" i="127"/>
  <c r="AY172" i="127"/>
  <c r="AJ172" i="127"/>
  <c r="BC172" i="127"/>
  <c r="AM172" i="127"/>
  <c r="AN172" i="127"/>
  <c r="AS172" i="127"/>
  <c r="AH172" i="127"/>
  <c r="AV172" i="127"/>
  <c r="AX172" i="127"/>
  <c r="AT172" i="127"/>
  <c r="AL172" i="127"/>
  <c r="AZ172" i="127"/>
  <c r="BB172" i="127"/>
  <c r="AW172" i="127"/>
  <c r="AC172" i="127"/>
  <c r="BE172" i="127"/>
  <c r="AB172" i="127"/>
  <c r="BF172" i="127"/>
  <c r="BD172" i="127"/>
  <c r="AG172" i="127"/>
  <c r="BA172" i="127"/>
  <c r="AP172" i="127"/>
  <c r="AR172" i="127"/>
  <c r="BH146" i="66" l="1"/>
  <c r="BG146" i="66"/>
  <c r="BF146" i="66"/>
  <c r="BE146" i="66"/>
  <c r="BD146" i="66"/>
  <c r="BC146" i="66"/>
  <c r="BB146" i="66"/>
  <c r="BA146" i="66"/>
  <c r="AZ146" i="66"/>
  <c r="AY146" i="66"/>
  <c r="AY142" i="66"/>
  <c r="AX146" i="66"/>
  <c r="AW146" i="66"/>
  <c r="AW142" i="66"/>
  <c r="AV146" i="66"/>
  <c r="AU146" i="66"/>
  <c r="AU142" i="66"/>
  <c r="AT146" i="66"/>
  <c r="AS146" i="66"/>
  <c r="AR146" i="66"/>
  <c r="AQ146" i="66"/>
  <c r="AP146" i="66"/>
  <c r="AO146" i="66"/>
  <c r="AN146" i="66"/>
  <c r="AM146" i="66"/>
  <c r="AM142" i="66"/>
  <c r="AL146" i="66"/>
  <c r="AK146" i="66"/>
  <c r="AJ146" i="66"/>
  <c r="AI146" i="66"/>
  <c r="AH146" i="66"/>
  <c r="AG146" i="66"/>
  <c r="AF146" i="66"/>
  <c r="AE146" i="66"/>
  <c r="AD146" i="66"/>
  <c r="AD142" i="66"/>
  <c r="AC146" i="66"/>
  <c r="AB146" i="66"/>
  <c r="AA146" i="66"/>
  <c r="AX77" i="66" l="1"/>
  <c r="AX145" i="66" s="1"/>
  <c r="AK79" i="66"/>
  <c r="AC79" i="66"/>
  <c r="AD77" i="66"/>
  <c r="AD145" i="66" s="1"/>
  <c r="BD79" i="66"/>
  <c r="AU77" i="66"/>
  <c r="AU145" i="66" s="1"/>
  <c r="BG79" i="66"/>
  <c r="AB79" i="66"/>
  <c r="AH77" i="66"/>
  <c r="AH145" i="66" s="1"/>
  <c r="AI77" i="66"/>
  <c r="AI145" i="66" s="1"/>
  <c r="AS159" i="66"/>
  <c r="AT77" i="66"/>
  <c r="AT145" i="66" s="1"/>
  <c r="AG79" i="66"/>
  <c r="AK159" i="66"/>
  <c r="AO159" i="66"/>
  <c r="AP77" i="66"/>
  <c r="AP145" i="66" s="1"/>
  <c r="AW159" i="66"/>
  <c r="AQ77" i="66"/>
  <c r="AQ145" i="66" s="1"/>
  <c r="AL77" i="66"/>
  <c r="AL145" i="66" s="1"/>
  <c r="AM77" i="66"/>
  <c r="AM145" i="66" s="1"/>
  <c r="AI142" i="66"/>
  <c r="AQ142" i="66"/>
  <c r="BC142" i="66"/>
  <c r="AF79" i="66"/>
  <c r="AH142" i="66"/>
  <c r="AL142" i="66"/>
  <c r="AP142" i="66"/>
  <c r="AT142" i="66"/>
  <c r="AU79" i="66"/>
  <c r="AY79" i="66"/>
  <c r="BC79" i="66"/>
  <c r="BG142" i="66"/>
  <c r="AC142" i="66"/>
  <c r="AD159" i="66"/>
  <c r="AH159" i="66"/>
  <c r="AL159" i="66"/>
  <c r="AP159" i="66"/>
  <c r="AT159" i="66"/>
  <c r="AH79" i="66"/>
  <c r="AL79" i="66"/>
  <c r="AP79" i="66"/>
  <c r="AT79" i="66"/>
  <c r="AX79" i="66"/>
  <c r="BB79" i="66"/>
  <c r="BF79" i="66"/>
  <c r="AJ142" i="66"/>
  <c r="AN142" i="66"/>
  <c r="AV142" i="66"/>
  <c r="AE159" i="66"/>
  <c r="AE77" i="66"/>
  <c r="AE145" i="66" s="1"/>
  <c r="AI159" i="66"/>
  <c r="AM159" i="66"/>
  <c r="AQ159" i="66"/>
  <c r="AU159" i="66"/>
  <c r="AY159" i="66"/>
  <c r="AY172" i="66"/>
  <c r="AY77" i="66"/>
  <c r="AY145" i="66" s="1"/>
  <c r="BC159" i="66"/>
  <c r="BC172" i="66"/>
  <c r="BC77" i="66"/>
  <c r="BC145" i="66" s="1"/>
  <c r="BH7" i="66"/>
  <c r="AB147" i="66"/>
  <c r="AE79" i="66"/>
  <c r="AI79" i="66"/>
  <c r="AM79" i="66"/>
  <c r="AQ79" i="66"/>
  <c r="AA77" i="66"/>
  <c r="AA145" i="66" s="1"/>
  <c r="AA79" i="66"/>
  <c r="AD7" i="66"/>
  <c r="AH7" i="66"/>
  <c r="AL7" i="66"/>
  <c r="AP7" i="66"/>
  <c r="AT7" i="66"/>
  <c r="AX7" i="66"/>
  <c r="BB7" i="66"/>
  <c r="BF7" i="66"/>
  <c r="BH159" i="66"/>
  <c r="BH172" i="66"/>
  <c r="BH77" i="66"/>
  <c r="BH145" i="66" s="1"/>
  <c r="AE147" i="66"/>
  <c r="AG142" i="66"/>
  <c r="AI147" i="66"/>
  <c r="AK142" i="66"/>
  <c r="AM147" i="66"/>
  <c r="AO142" i="66"/>
  <c r="AQ147" i="66"/>
  <c r="AS142" i="66"/>
  <c r="AU147" i="66"/>
  <c r="AY147" i="66"/>
  <c r="BA142" i="66"/>
  <c r="BC147" i="66"/>
  <c r="BE142" i="66"/>
  <c r="BH79" i="66"/>
  <c r="AX159" i="66"/>
  <c r="D22" i="112"/>
  <c r="D21" i="112"/>
  <c r="BB172" i="66"/>
  <c r="BB159" i="66"/>
  <c r="BB77" i="66"/>
  <c r="BB145" i="66" s="1"/>
  <c r="BF159" i="66"/>
  <c r="BF172" i="66"/>
  <c r="BF77" i="66"/>
  <c r="BF145" i="66" s="1"/>
  <c r="BG7" i="66"/>
  <c r="AD79" i="66"/>
  <c r="BH147" i="66"/>
  <c r="AC7" i="66"/>
  <c r="AG7" i="66"/>
  <c r="AK7" i="66"/>
  <c r="AO7" i="66"/>
  <c r="AS7" i="66"/>
  <c r="AW7" i="66"/>
  <c r="BA7" i="66"/>
  <c r="BE7" i="66"/>
  <c r="BG159" i="66"/>
  <c r="BG172" i="66"/>
  <c r="BG77" i="66"/>
  <c r="BG145" i="66" s="1"/>
  <c r="AA147" i="66"/>
  <c r="AD147" i="66"/>
  <c r="AH147" i="66"/>
  <c r="AL147" i="66"/>
  <c r="AP147" i="66"/>
  <c r="AR142" i="66"/>
  <c r="AT147" i="66"/>
  <c r="AX147" i="66"/>
  <c r="AZ142" i="66"/>
  <c r="BB147" i="66"/>
  <c r="BD142" i="66"/>
  <c r="BF147" i="66"/>
  <c r="AB142" i="66"/>
  <c r="AF142" i="66"/>
  <c r="AC159" i="66"/>
  <c r="AC77" i="66"/>
  <c r="AC145" i="66" s="1"/>
  <c r="AG159" i="66"/>
  <c r="AG77" i="66"/>
  <c r="AG145" i="66" s="1"/>
  <c r="AK77" i="66"/>
  <c r="AK145" i="66" s="1"/>
  <c r="AO77" i="66"/>
  <c r="AO145" i="66" s="1"/>
  <c r="AS77" i="66"/>
  <c r="AS145" i="66" s="1"/>
  <c r="AW77" i="66"/>
  <c r="AW145" i="66" s="1"/>
  <c r="BA159" i="66"/>
  <c r="BA172" i="66"/>
  <c r="BA77" i="66"/>
  <c r="BA145" i="66" s="1"/>
  <c r="BE159" i="66"/>
  <c r="BE172" i="66"/>
  <c r="BE77" i="66"/>
  <c r="BE145" i="66" s="1"/>
  <c r="AO79" i="66"/>
  <c r="AS79" i="66"/>
  <c r="AW79" i="66"/>
  <c r="BA79" i="66"/>
  <c r="BE79" i="66"/>
  <c r="BG147" i="66"/>
  <c r="AB7" i="66"/>
  <c r="AF7" i="66"/>
  <c r="AJ7" i="66"/>
  <c r="AN7" i="66"/>
  <c r="AR7" i="66"/>
  <c r="AV7" i="66"/>
  <c r="AZ7" i="66"/>
  <c r="BD7" i="66"/>
  <c r="AE142" i="66"/>
  <c r="AG147" i="66"/>
  <c r="AK147" i="66"/>
  <c r="AO147" i="66"/>
  <c r="AS147" i="66"/>
  <c r="AW147" i="66"/>
  <c r="BA147" i="66"/>
  <c r="BE147" i="66"/>
  <c r="AA142" i="66"/>
  <c r="AC147" i="66"/>
  <c r="AB159" i="66"/>
  <c r="AB77" i="66"/>
  <c r="AB145" i="66" s="1"/>
  <c r="AF159" i="66"/>
  <c r="AF77" i="66"/>
  <c r="AF145" i="66" s="1"/>
  <c r="AJ159" i="66"/>
  <c r="AJ77" i="66"/>
  <c r="AJ145" i="66" s="1"/>
  <c r="AN159" i="66"/>
  <c r="AN77" i="66"/>
  <c r="AN145" i="66" s="1"/>
  <c r="AR159" i="66"/>
  <c r="AR77" i="66"/>
  <c r="AR145" i="66" s="1"/>
  <c r="AV159" i="66"/>
  <c r="AV77" i="66"/>
  <c r="AV145" i="66" s="1"/>
  <c r="AZ172" i="66"/>
  <c r="AZ159" i="66"/>
  <c r="AZ77" i="66"/>
  <c r="AZ145" i="66" s="1"/>
  <c r="BD159" i="66"/>
  <c r="BD172" i="66"/>
  <c r="BD77" i="66"/>
  <c r="BD145" i="66" s="1"/>
  <c r="AJ79" i="66"/>
  <c r="AN79" i="66"/>
  <c r="AR79" i="66"/>
  <c r="AV79" i="66"/>
  <c r="AZ79" i="66"/>
  <c r="BH142" i="66"/>
  <c r="AA7" i="66"/>
  <c r="AE7" i="66"/>
  <c r="AI7" i="66"/>
  <c r="AM7" i="66"/>
  <c r="AQ7" i="66"/>
  <c r="AU7" i="66"/>
  <c r="AY7" i="66"/>
  <c r="BC7" i="66"/>
  <c r="AF147" i="66"/>
  <c r="AJ147" i="66"/>
  <c r="AN147" i="66"/>
  <c r="AR147" i="66"/>
  <c r="AV147" i="66"/>
  <c r="AX142" i="66"/>
  <c r="AZ147" i="66"/>
  <c r="BB142" i="66"/>
  <c r="BD147" i="66"/>
  <c r="BF142" i="66"/>
  <c r="AG26" i="66" l="1"/>
  <c r="AG14" i="66" s="1"/>
  <c r="AG144" i="66" s="1"/>
  <c r="AC26" i="66"/>
  <c r="AC14" i="66" s="1"/>
  <c r="AC144" i="66" s="1"/>
  <c r="AT158" i="66"/>
  <c r="BE26" i="66"/>
  <c r="BE14" i="66" s="1"/>
  <c r="BE144" i="66" s="1"/>
  <c r="AC160" i="66"/>
  <c r="AR158" i="66"/>
  <c r="AN158" i="66"/>
  <c r="AQ158" i="66"/>
  <c r="AJ160" i="66"/>
  <c r="AM158" i="66"/>
  <c r="AB158" i="66"/>
  <c r="AL158" i="66"/>
  <c r="AE158" i="66"/>
  <c r="AD158" i="66"/>
  <c r="AB26" i="66"/>
  <c r="AB14" i="66" s="1"/>
  <c r="AB144" i="66" s="1"/>
  <c r="AC157" i="66" s="1"/>
  <c r="AI158" i="66"/>
  <c r="AV26" i="66"/>
  <c r="AV14" i="66" s="1"/>
  <c r="AV144" i="66" s="1"/>
  <c r="AU158" i="66"/>
  <c r="AV160" i="66"/>
  <c r="AV158" i="66"/>
  <c r="AZ26" i="66"/>
  <c r="AZ14" i="66" s="1"/>
  <c r="AZ144" i="66" s="1"/>
  <c r="AS26" i="66"/>
  <c r="AS14" i="66" s="1"/>
  <c r="AS144" i="66" s="1"/>
  <c r="BD26" i="66"/>
  <c r="BD14" i="66" s="1"/>
  <c r="BD144" i="66" s="1"/>
  <c r="BE157" i="66" s="1"/>
  <c r="AN26" i="66"/>
  <c r="AN14" i="66" s="1"/>
  <c r="AN144" i="66" s="1"/>
  <c r="AQ160" i="66"/>
  <c r="AR26" i="66"/>
  <c r="AR14" i="66" s="1"/>
  <c r="AR144" i="66" s="1"/>
  <c r="BG26" i="66"/>
  <c r="BG14" i="66" s="1"/>
  <c r="BG144" i="66" s="1"/>
  <c r="AM26" i="66"/>
  <c r="AM14" i="66" s="1"/>
  <c r="AM144" i="66" s="1"/>
  <c r="AF26" i="66"/>
  <c r="AF14" i="66" s="1"/>
  <c r="AF144" i="66" s="1"/>
  <c r="AG157" i="66" s="1"/>
  <c r="AO26" i="66"/>
  <c r="AO14" i="66" s="1"/>
  <c r="AO144" i="66" s="1"/>
  <c r="AH26" i="66"/>
  <c r="AH14" i="66" s="1"/>
  <c r="AH144" i="66" s="1"/>
  <c r="AH157" i="66" s="1"/>
  <c r="AP26" i="66"/>
  <c r="AP14" i="66" s="1"/>
  <c r="AP144" i="66" s="1"/>
  <c r="AY26" i="66"/>
  <c r="AY14" i="66" s="1"/>
  <c r="AY144" i="66" s="1"/>
  <c r="AK160" i="66"/>
  <c r="AW26" i="66"/>
  <c r="AW14" i="66" s="1"/>
  <c r="AW144" i="66" s="1"/>
  <c r="BC26" i="66"/>
  <c r="BC14" i="66" s="1"/>
  <c r="BC144" i="66" s="1"/>
  <c r="BF26" i="66"/>
  <c r="BF14" i="66" s="1"/>
  <c r="BF144" i="66" s="1"/>
  <c r="BF157" i="66" s="1"/>
  <c r="AF158" i="66"/>
  <c r="AD26" i="66"/>
  <c r="AD14" i="66" s="1"/>
  <c r="AD144" i="66" s="1"/>
  <c r="AD157" i="66" s="1"/>
  <c r="AJ26" i="66"/>
  <c r="AJ14" i="66" s="1"/>
  <c r="AJ144" i="66" s="1"/>
  <c r="BB26" i="66"/>
  <c r="BB14" i="66" s="1"/>
  <c r="BB144" i="66" s="1"/>
  <c r="BA26" i="66"/>
  <c r="BA14" i="66" s="1"/>
  <c r="BA144" i="66" s="1"/>
  <c r="AT160" i="66"/>
  <c r="AW160" i="66"/>
  <c r="AR160" i="66"/>
  <c r="AF160" i="66"/>
  <c r="AL26" i="66"/>
  <c r="AL14" i="66" s="1"/>
  <c r="AL144" i="66" s="1"/>
  <c r="AK26" i="66"/>
  <c r="AK14" i="66" s="1"/>
  <c r="AK144" i="66" s="1"/>
  <c r="AT26" i="66"/>
  <c r="AT14" i="66" s="1"/>
  <c r="AT144" i="66" s="1"/>
  <c r="AE26" i="66"/>
  <c r="AE14" i="66" s="1"/>
  <c r="AE144" i="66" s="1"/>
  <c r="AN160" i="66"/>
  <c r="AX26" i="66"/>
  <c r="AX14" i="66" s="1"/>
  <c r="AX144" i="66" s="1"/>
  <c r="D20" i="112" s="1"/>
  <c r="AQ26" i="66"/>
  <c r="AQ14" i="66" s="1"/>
  <c r="AQ144" i="66" s="1"/>
  <c r="AZ160" i="66"/>
  <c r="AZ173" i="66"/>
  <c r="AA143" i="66"/>
  <c r="AA6" i="66"/>
  <c r="AG158" i="66"/>
  <c r="BC173" i="66"/>
  <c r="BC160" i="66"/>
  <c r="AL143" i="66"/>
  <c r="AL6" i="66"/>
  <c r="AQ6" i="66"/>
  <c r="AQ143" i="66"/>
  <c r="AC6" i="66"/>
  <c r="AC5" i="66" s="1"/>
  <c r="AC136" i="66" s="1"/>
  <c r="AC143" i="66"/>
  <c r="BF171" i="66"/>
  <c r="BF158" i="66"/>
  <c r="BB143" i="66"/>
  <c r="BB6" i="66"/>
  <c r="BC158" i="66"/>
  <c r="BC171" i="66"/>
  <c r="AN6" i="66"/>
  <c r="AN143" i="66"/>
  <c r="AO158" i="66"/>
  <c r="D23" i="112"/>
  <c r="AX160" i="66"/>
  <c r="AL160" i="66"/>
  <c r="AE160" i="66"/>
  <c r="BH171" i="66"/>
  <c r="BD173" i="66"/>
  <c r="BD160" i="66"/>
  <c r="BD6" i="66"/>
  <c r="BD143" i="66"/>
  <c r="AS6" i="66"/>
  <c r="AS143" i="66"/>
  <c r="BD171" i="66"/>
  <c r="BD158" i="66"/>
  <c r="AW158" i="66"/>
  <c r="AX143" i="66"/>
  <c r="D19" i="112" s="1"/>
  <c r="AX6" i="66"/>
  <c r="AH143" i="66"/>
  <c r="AH6" i="66"/>
  <c r="BC6" i="66"/>
  <c r="BC143" i="66"/>
  <c r="AM143" i="66"/>
  <c r="AM6" i="66"/>
  <c r="AK158" i="66"/>
  <c r="AJ158" i="66"/>
  <c r="AJ143" i="66"/>
  <c r="AJ6" i="66"/>
  <c r="AA26" i="66"/>
  <c r="AA14" i="66" s="1"/>
  <c r="AA144" i="66" s="1"/>
  <c r="AX158" i="66"/>
  <c r="AO143" i="66"/>
  <c r="AO6" i="66"/>
  <c r="T21" i="112"/>
  <c r="AI160" i="66"/>
  <c r="AZ143" i="66"/>
  <c r="AZ6" i="66"/>
  <c r="BG160" i="66"/>
  <c r="BG173" i="66"/>
  <c r="T10" i="112"/>
  <c r="BE6" i="66"/>
  <c r="BE5" i="66" s="1"/>
  <c r="BE136" i="66" s="1"/>
  <c r="BE143" i="66"/>
  <c r="T22" i="112"/>
  <c r="BB160" i="66"/>
  <c r="BB173" i="66"/>
  <c r="AP160" i="66"/>
  <c r="AT143" i="66"/>
  <c r="AT6" i="66"/>
  <c r="AD143" i="66"/>
  <c r="AD6" i="66"/>
  <c r="AY6" i="66"/>
  <c r="AY143" i="66"/>
  <c r="AI6" i="66"/>
  <c r="AI143" i="66"/>
  <c r="AF6" i="66"/>
  <c r="AF143" i="66"/>
  <c r="BA171" i="66"/>
  <c r="BA158" i="66"/>
  <c r="AC158" i="66"/>
  <c r="BH26" i="66"/>
  <c r="BH14" i="66" s="1"/>
  <c r="BH144" i="66" s="1"/>
  <c r="AK6" i="66"/>
  <c r="AK143" i="66"/>
  <c r="AU160" i="66"/>
  <c r="BH143" i="66"/>
  <c r="BH6" i="66"/>
  <c r="AO160" i="66"/>
  <c r="AH160" i="66"/>
  <c r="BH173" i="66"/>
  <c r="BH160" i="66"/>
  <c r="T8" i="112"/>
  <c r="AH158" i="66"/>
  <c r="AV143" i="66"/>
  <c r="AV6" i="66"/>
  <c r="AS158" i="66"/>
  <c r="BA6" i="66"/>
  <c r="BA143" i="66"/>
  <c r="BB171" i="66"/>
  <c r="BB158" i="66"/>
  <c r="AE143" i="66"/>
  <c r="AE6" i="66"/>
  <c r="AB143" i="66"/>
  <c r="AB6" i="66"/>
  <c r="AU26" i="66"/>
  <c r="AU14" i="66" s="1"/>
  <c r="AU144" i="66" s="1"/>
  <c r="AP158" i="66"/>
  <c r="AM160" i="66"/>
  <c r="AP143" i="66"/>
  <c r="AP6" i="66"/>
  <c r="AY171" i="66"/>
  <c r="AY158" i="66"/>
  <c r="BI12" i="127"/>
  <c r="AU143" i="66"/>
  <c r="AU6" i="66"/>
  <c r="BA173" i="66"/>
  <c r="BA160" i="66"/>
  <c r="AG143" i="66"/>
  <c r="AG6" i="66"/>
  <c r="AG5" i="66" s="1"/>
  <c r="AG136" i="66" s="1"/>
  <c r="AI26" i="66"/>
  <c r="AI14" i="66" s="1"/>
  <c r="AI144" i="66" s="1"/>
  <c r="T9" i="112"/>
  <c r="AY173" i="66"/>
  <c r="AY160" i="66"/>
  <c r="BF6" i="66"/>
  <c r="BF143" i="66"/>
  <c r="BE158" i="66"/>
  <c r="BE171" i="66"/>
  <c r="BF160" i="66"/>
  <c r="BF173" i="66"/>
  <c r="AB160" i="66"/>
  <c r="AZ171" i="66"/>
  <c r="AZ158" i="66"/>
  <c r="BE160" i="66"/>
  <c r="BE173" i="66"/>
  <c r="AS160" i="66"/>
  <c r="AG160" i="66"/>
  <c r="BI8" i="127"/>
  <c r="AR6" i="66"/>
  <c r="AR143" i="66"/>
  <c r="AD160" i="66"/>
  <c r="BH158" i="66"/>
  <c r="BG158" i="66"/>
  <c r="BG171" i="66"/>
  <c r="AW6" i="66"/>
  <c r="AW143" i="66"/>
  <c r="BG6" i="66"/>
  <c r="BG143" i="66"/>
  <c r="BI65" i="127"/>
  <c r="AI157" i="66" l="1"/>
  <c r="AB5" i="66"/>
  <c r="AB136" i="66" s="1"/>
  <c r="AV5" i="66"/>
  <c r="AV136" i="66" s="1"/>
  <c r="AK5" i="66"/>
  <c r="AK136" i="66" s="1"/>
  <c r="BG5" i="66"/>
  <c r="BG136" i="66" s="1"/>
  <c r="BD157" i="66"/>
  <c r="AW157" i="66"/>
  <c r="AR156" i="66"/>
  <c r="AF5" i="66"/>
  <c r="AF136" i="66" s="1"/>
  <c r="AN157" i="66"/>
  <c r="AS157" i="66"/>
  <c r="AS5" i="66"/>
  <c r="AS136" i="66" s="1"/>
  <c r="AB157" i="66"/>
  <c r="AO157" i="66"/>
  <c r="AZ5" i="66"/>
  <c r="AZ136" i="66" s="1"/>
  <c r="BB5" i="66"/>
  <c r="BB136" i="66" s="1"/>
  <c r="BC5" i="66"/>
  <c r="BC136" i="66" s="1"/>
  <c r="BF5" i="66"/>
  <c r="BF136" i="66" s="1"/>
  <c r="AO5" i="66"/>
  <c r="AO136" i="66" s="1"/>
  <c r="T7" i="112"/>
  <c r="AE5" i="66"/>
  <c r="AE136" i="66" s="1"/>
  <c r="BC170" i="66"/>
  <c r="BD170" i="66"/>
  <c r="AL5" i="66"/>
  <c r="AL136" i="66" s="1"/>
  <c r="BG157" i="66"/>
  <c r="AT157" i="66"/>
  <c r="AW5" i="66"/>
  <c r="AW136" i="66" s="1"/>
  <c r="BC157" i="66"/>
  <c r="BD5" i="66"/>
  <c r="BD136" i="66" s="1"/>
  <c r="AE157" i="66"/>
  <c r="AD5" i="66"/>
  <c r="AD136" i="66" s="1"/>
  <c r="AJ5" i="66"/>
  <c r="AJ136" i="66" s="1"/>
  <c r="AR5" i="66"/>
  <c r="AR136" i="66" s="1"/>
  <c r="AZ170" i="66"/>
  <c r="AF157" i="66"/>
  <c r="AN5" i="66"/>
  <c r="AN136" i="66" s="1"/>
  <c r="AY5" i="66"/>
  <c r="AY136" i="66" s="1"/>
  <c r="AQ5" i="66"/>
  <c r="AQ136" i="66" s="1"/>
  <c r="AH5" i="66"/>
  <c r="AH136" i="66" s="1"/>
  <c r="AU157" i="66"/>
  <c r="AT5" i="66"/>
  <c r="AT136" i="66" s="1"/>
  <c r="AQ157" i="66"/>
  <c r="AM5" i="66"/>
  <c r="AM136" i="66" s="1"/>
  <c r="BA170" i="66"/>
  <c r="AR157" i="66"/>
  <c r="AP157" i="66"/>
  <c r="AP5" i="66"/>
  <c r="AP136" i="66" s="1"/>
  <c r="BB157" i="66"/>
  <c r="AY170" i="66"/>
  <c r="BE170" i="66"/>
  <c r="AL157" i="66"/>
  <c r="AZ157" i="66"/>
  <c r="BA5" i="66"/>
  <c r="BA136" i="66" s="1"/>
  <c r="BA157" i="66"/>
  <c r="BG170" i="66"/>
  <c r="AK157" i="66"/>
  <c r="AB156" i="66"/>
  <c r="AY157" i="66"/>
  <c r="BF170" i="66"/>
  <c r="AX157" i="66"/>
  <c r="AG156" i="66"/>
  <c r="AI5" i="66"/>
  <c r="AI136" i="66" s="1"/>
  <c r="AM157" i="66"/>
  <c r="AJ157" i="66"/>
  <c r="AX5" i="66"/>
  <c r="AX136" i="66" s="1"/>
  <c r="BB170" i="66"/>
  <c r="BF156" i="66"/>
  <c r="BF169" i="66"/>
  <c r="BH170" i="66"/>
  <c r="BH157" i="66"/>
  <c r="T19" i="112"/>
  <c r="AZ156" i="66"/>
  <c r="AZ169" i="66"/>
  <c r="AP156" i="66"/>
  <c r="AO156" i="66"/>
  <c r="T20" i="112"/>
  <c r="AV156" i="66"/>
  <c r="AV157" i="66"/>
  <c r="BD156" i="66"/>
  <c r="BD169" i="66"/>
  <c r="AI156" i="66"/>
  <c r="T23" i="112"/>
  <c r="BG169" i="66"/>
  <c r="BG156" i="66"/>
  <c r="AL156" i="66"/>
  <c r="AK156" i="66"/>
  <c r="AY156" i="66"/>
  <c r="AY169" i="66"/>
  <c r="AQ156" i="66"/>
  <c r="BH5" i="66"/>
  <c r="BH136" i="66" s="1"/>
  <c r="AH156" i="66"/>
  <c r="AU5" i="66"/>
  <c r="AU136" i="66" s="1"/>
  <c r="BH169" i="66"/>
  <c r="BH156" i="66"/>
  <c r="AW156" i="66"/>
  <c r="AU156" i="66"/>
  <c r="AE156" i="66"/>
  <c r="BB156" i="66"/>
  <c r="BA169" i="66"/>
  <c r="BA156" i="66"/>
  <c r="AX156" i="66"/>
  <c r="AM156" i="66"/>
  <c r="AN156" i="66"/>
  <c r="BC156" i="66"/>
  <c r="BC169" i="66"/>
  <c r="AT156" i="66"/>
  <c r="AS156" i="66"/>
  <c r="AD156" i="66"/>
  <c r="AC156" i="66"/>
  <c r="AF156" i="66"/>
  <c r="BB169" i="66"/>
  <c r="AA5" i="66"/>
  <c r="BI64" i="127"/>
  <c r="BI92" i="127"/>
  <c r="BI91" i="127"/>
  <c r="BE169" i="66"/>
  <c r="BE156" i="66"/>
  <c r="AJ156" i="66"/>
  <c r="BI100" i="127"/>
  <c r="BI99" i="127" s="1"/>
  <c r="AH20" i="117" l="1"/>
  <c r="AZ30" i="117"/>
  <c r="AZ20" i="117"/>
  <c r="AH20" i="118"/>
  <c r="AD20" i="117"/>
  <c r="BF30" i="117"/>
  <c r="BF20" i="117"/>
  <c r="BA20" i="118"/>
  <c r="BA30" i="118"/>
  <c r="AJ20" i="117"/>
  <c r="AI20" i="118"/>
  <c r="AC20" i="118"/>
  <c r="AZ20" i="118"/>
  <c r="AZ30" i="118"/>
  <c r="AD20" i="118"/>
  <c r="BF20" i="118"/>
  <c r="BF30" i="118"/>
  <c r="BD30" i="118"/>
  <c r="BD20" i="118"/>
  <c r="BH20" i="118"/>
  <c r="AS20" i="118"/>
  <c r="AQ20" i="117"/>
  <c r="BH20" i="117"/>
  <c r="BH30" i="117"/>
  <c r="BH30" i="118"/>
  <c r="AX20" i="118"/>
  <c r="AP20" i="118"/>
  <c r="BE20" i="117"/>
  <c r="BE30" i="117"/>
  <c r="AC20" i="117"/>
  <c r="AS20" i="117"/>
  <c r="AE20" i="117"/>
  <c r="AQ20" i="118"/>
  <c r="AY30" i="117"/>
  <c r="AY20" i="117"/>
  <c r="AF20" i="117"/>
  <c r="BC20" i="118"/>
  <c r="BC30" i="118"/>
  <c r="BE20" i="118"/>
  <c r="BE30" i="118"/>
  <c r="AI20" i="117"/>
  <c r="T6" i="112"/>
  <c r="BD20" i="117"/>
  <c r="BD30" i="117"/>
  <c r="AX20" i="117"/>
  <c r="AP20" i="117"/>
  <c r="AF20" i="118"/>
  <c r="BC30" i="117"/>
  <c r="BC20" i="117"/>
  <c r="AU20" i="117"/>
  <c r="AE20" i="118"/>
  <c r="AM20" i="118"/>
  <c r="BB20" i="118"/>
  <c r="BB30" i="118"/>
  <c r="BG20" i="118"/>
  <c r="BG30" i="118"/>
  <c r="BA30" i="117"/>
  <c r="BA20" i="117"/>
  <c r="BI124" i="127"/>
  <c r="BI125" i="127"/>
  <c r="BI23" i="74"/>
  <c r="AL20" i="117"/>
  <c r="AY20" i="118"/>
  <c r="AY30" i="118"/>
  <c r="AW20" i="117"/>
  <c r="AR20" i="117"/>
  <c r="AG20" i="117"/>
  <c r="BB20" i="117"/>
  <c r="BB30" i="117"/>
  <c r="AW20" i="118"/>
  <c r="AN20" i="117"/>
  <c r="AG20" i="118"/>
  <c r="AL20" i="118"/>
  <c r="AN20" i="118"/>
  <c r="AR20" i="118"/>
  <c r="BI52" i="127"/>
  <c r="BI53" i="127"/>
  <c r="BI55" i="127"/>
  <c r="BI54" i="127"/>
  <c r="BI168" i="127"/>
  <c r="BI149" i="66"/>
  <c r="AU20" i="118"/>
  <c r="AT20" i="118"/>
  <c r="AO20" i="118"/>
  <c r="AK20" i="118"/>
  <c r="AV20" i="118"/>
  <c r="AO20" i="117"/>
  <c r="AB20" i="117"/>
  <c r="AV20" i="117"/>
  <c r="AK20" i="117"/>
  <c r="AB20" i="118"/>
  <c r="AT20" i="117"/>
  <c r="BG30" i="117"/>
  <c r="BG20" i="117"/>
  <c r="AJ20" i="118"/>
  <c r="AM20" i="117" l="1"/>
  <c r="F25" i="112"/>
  <c r="BI174" i="127"/>
  <c r="BI175" i="127"/>
  <c r="BI177" i="127"/>
  <c r="BI176" i="127"/>
  <c r="BI31" i="74"/>
  <c r="BI30" i="74"/>
  <c r="BI29" i="74"/>
  <c r="BI27" i="74"/>
  <c r="BI28" i="74"/>
  <c r="V12" i="112"/>
  <c r="BI188" i="127" l="1"/>
  <c r="BI189" i="127" s="1"/>
  <c r="BI32" i="74"/>
  <c r="V25" i="112"/>
  <c r="BI21" i="76"/>
  <c r="BI26" i="76" l="1"/>
  <c r="BI25" i="76"/>
  <c r="BI27" i="76"/>
  <c r="BI28" i="76"/>
  <c r="BI29" i="76" l="1"/>
  <c r="BI37" i="64" l="1"/>
  <c r="BH5" i="64"/>
  <c r="BH149" i="66"/>
  <c r="BH100" i="127"/>
  <c r="BH99" i="127" s="1"/>
  <c r="BH65" i="127"/>
  <c r="BH64" i="127" l="1"/>
  <c r="BH91" i="127"/>
  <c r="BH92" i="127"/>
  <c r="BH151" i="66"/>
  <c r="BI162" i="66"/>
  <c r="BH6" i="118"/>
  <c r="BH6" i="117"/>
  <c r="BH125" i="127"/>
  <c r="BH124" i="127"/>
  <c r="BH23" i="74" l="1"/>
  <c r="BH31" i="74" s="1"/>
  <c r="BI40" i="74"/>
  <c r="BH21" i="76"/>
  <c r="BH28" i="76" s="1"/>
  <c r="BI36" i="76"/>
  <c r="BH25" i="76" l="1"/>
  <c r="BH27" i="76"/>
  <c r="BH26" i="76"/>
  <c r="BI37" i="76"/>
  <c r="BH27" i="74"/>
  <c r="BH29" i="74"/>
  <c r="BH30" i="74"/>
  <c r="BH28" i="74"/>
  <c r="BI41" i="74"/>
  <c r="BH29" i="76" l="1"/>
  <c r="BH32" i="74"/>
  <c r="AR36" i="64" l="1"/>
  <c r="BE50" i="64"/>
  <c r="AQ36" i="64"/>
  <c r="AS36" i="64"/>
  <c r="AU36" i="64"/>
  <c r="AT36" i="64"/>
  <c r="AV36" i="64"/>
  <c r="AB36" i="64"/>
  <c r="AX36" i="64"/>
  <c r="BH50" i="64"/>
  <c r="AW36" i="64"/>
  <c r="BA50" i="64"/>
  <c r="AH36" i="64"/>
  <c r="BB36" i="64"/>
  <c r="BB50" i="64"/>
  <c r="AL36" i="64"/>
  <c r="BF36" i="64"/>
  <c r="BF50" i="64"/>
  <c r="AM36" i="64"/>
  <c r="BG36" i="64"/>
  <c r="BG50" i="64"/>
  <c r="BH36" i="64"/>
  <c r="AN36" i="64"/>
  <c r="AO36" i="64"/>
  <c r="AY50" i="64"/>
  <c r="AY36" i="64"/>
  <c r="AP36" i="64"/>
  <c r="BA36" i="64"/>
  <c r="AK36" i="64" l="1"/>
  <c r="AJ36" i="64"/>
  <c r="AI36" i="64"/>
  <c r="AD36" i="64"/>
  <c r="AC36" i="64"/>
  <c r="AZ36" i="64"/>
  <c r="AZ50" i="64"/>
  <c r="AG36" i="64"/>
  <c r="AF36" i="64"/>
  <c r="BC50" i="64"/>
  <c r="BC36" i="64"/>
  <c r="BE36" i="64"/>
  <c r="BD50" i="64"/>
  <c r="BD36" i="64"/>
  <c r="AE36" i="64"/>
  <c r="AK5" i="64" l="1"/>
  <c r="AY65" i="127" l="1"/>
  <c r="AY64" i="127" s="1"/>
  <c r="AE37" i="64"/>
  <c r="AE5" i="64"/>
  <c r="AU37" i="64"/>
  <c r="AU5" i="64"/>
  <c r="AX37" i="64"/>
  <c r="BI51" i="64"/>
  <c r="BH51" i="64"/>
  <c r="AX5" i="64"/>
  <c r="AK149" i="66"/>
  <c r="BA51" i="64"/>
  <c r="BA37" i="64"/>
  <c r="BA5" i="64"/>
  <c r="BE51" i="64"/>
  <c r="BE37" i="64"/>
  <c r="BE5" i="64"/>
  <c r="AL37" i="64"/>
  <c r="AL5" i="64"/>
  <c r="AO37" i="64"/>
  <c r="AO5" i="64"/>
  <c r="AJ149" i="66"/>
  <c r="AK6" i="118"/>
  <c r="AK6" i="117"/>
  <c r="AC37" i="64"/>
  <c r="AC5" i="64"/>
  <c r="AT37" i="64"/>
  <c r="AT5" i="64"/>
  <c r="AF37" i="64"/>
  <c r="AF5" i="64"/>
  <c r="AG37" i="64"/>
  <c r="AG5" i="64"/>
  <c r="BG51" i="64"/>
  <c r="BG37" i="64"/>
  <c r="BH37" i="64"/>
  <c r="BG5" i="64"/>
  <c r="AD37" i="64"/>
  <c r="AD5" i="64"/>
  <c r="AH37" i="64"/>
  <c r="AH5" i="64"/>
  <c r="AB37" i="64"/>
  <c r="AB5" i="64"/>
  <c r="BF37" i="64"/>
  <c r="BF51" i="64"/>
  <c r="BF5" i="64"/>
  <c r="AA5" i="64"/>
  <c r="AK37" i="64"/>
  <c r="AJ37" i="64"/>
  <c r="AJ5" i="64"/>
  <c r="AK35" i="64" s="1"/>
  <c r="AR37" i="64"/>
  <c r="AR5" i="64"/>
  <c r="AP37" i="64"/>
  <c r="AP5" i="64"/>
  <c r="AW37" i="64"/>
  <c r="AW5" i="64"/>
  <c r="AY92" i="127"/>
  <c r="AN37" i="64"/>
  <c r="AN5" i="64"/>
  <c r="BD37" i="64"/>
  <c r="BD51" i="64"/>
  <c r="BD5" i="64"/>
  <c r="AM37" i="64"/>
  <c r="AM5" i="64"/>
  <c r="AZ51" i="64"/>
  <c r="AZ37" i="64"/>
  <c r="AZ5" i="64"/>
  <c r="AV37" i="64"/>
  <c r="AV5" i="64"/>
  <c r="BB37" i="64"/>
  <c r="BB51" i="64"/>
  <c r="BB5" i="64"/>
  <c r="AS37" i="64"/>
  <c r="AS5" i="64"/>
  <c r="BC37" i="64"/>
  <c r="BC51" i="64"/>
  <c r="BC5" i="64"/>
  <c r="AY51" i="64"/>
  <c r="AY37" i="64"/>
  <c r="AY5" i="64"/>
  <c r="AQ37" i="64"/>
  <c r="AQ5" i="64"/>
  <c r="AI37" i="64"/>
  <c r="AI5" i="64"/>
  <c r="AJ65" i="127"/>
  <c r="AB65" i="127"/>
  <c r="AL100" i="127"/>
  <c r="AL99" i="127" s="1"/>
  <c r="AW65" i="127"/>
  <c r="AH65" i="127" l="1"/>
  <c r="AH91" i="127" s="1"/>
  <c r="AY91" i="127"/>
  <c r="AY100" i="127"/>
  <c r="AY99" i="127" s="1"/>
  <c r="AY124" i="127" s="1"/>
  <c r="AO65" i="127"/>
  <c r="AO64" i="127" s="1"/>
  <c r="AL65" i="127"/>
  <c r="AL92" i="127" s="1"/>
  <c r="BB100" i="127"/>
  <c r="BB99" i="127" s="1"/>
  <c r="BB124" i="127" s="1"/>
  <c r="AF65" i="127"/>
  <c r="AF64" i="127" s="1"/>
  <c r="AQ65" i="127"/>
  <c r="AQ92" i="127" s="1"/>
  <c r="AL124" i="127"/>
  <c r="AL125" i="127"/>
  <c r="AD65" i="127"/>
  <c r="BB65" i="127"/>
  <c r="AR100" i="127"/>
  <c r="AR99" i="127" s="1"/>
  <c r="BB149" i="66"/>
  <c r="BD149" i="66"/>
  <c r="AF6" i="118"/>
  <c r="AF6" i="117"/>
  <c r="AF35" i="64"/>
  <c r="AO6" i="118"/>
  <c r="AO35" i="64"/>
  <c r="AO6" i="117"/>
  <c r="BA6" i="118"/>
  <c r="BA6" i="117"/>
  <c r="BA35" i="64"/>
  <c r="BA49" i="64"/>
  <c r="AW64" i="127"/>
  <c r="AW92" i="127"/>
  <c r="AW91" i="127"/>
  <c r="AR36" i="76"/>
  <c r="AQ6" i="117"/>
  <c r="AQ6" i="118"/>
  <c r="AQ35" i="64"/>
  <c r="AG149" i="66"/>
  <c r="AU36" i="76"/>
  <c r="AU21" i="76"/>
  <c r="AU28" i="76" s="1"/>
  <c r="BF49" i="64"/>
  <c r="BF6" i="117"/>
  <c r="BF35" i="64"/>
  <c r="BF6" i="118"/>
  <c r="AT21" i="76"/>
  <c r="AT28" i="76" s="1"/>
  <c r="BE21" i="76"/>
  <c r="BE28" i="76" s="1"/>
  <c r="AV6" i="117"/>
  <c r="AV6" i="118"/>
  <c r="AV35" i="64"/>
  <c r="BD6" i="118"/>
  <c r="BD6" i="117"/>
  <c r="BD35" i="64"/>
  <c r="BD49" i="64"/>
  <c r="BB21" i="76"/>
  <c r="AN149" i="66"/>
  <c r="AU149" i="66"/>
  <c r="AT35" i="64"/>
  <c r="AT6" i="118"/>
  <c r="AT6" i="117"/>
  <c r="AH149" i="66"/>
  <c r="AL6" i="117"/>
  <c r="AL6" i="118"/>
  <c r="AL35" i="64"/>
  <c r="BG100" i="127"/>
  <c r="BG99" i="127" s="1"/>
  <c r="AD21" i="76"/>
  <c r="AD28" i="76" s="1"/>
  <c r="AW6" i="117"/>
  <c r="AW35" i="64"/>
  <c r="AW6" i="118"/>
  <c r="BG149" i="66"/>
  <c r="AV36" i="76"/>
  <c r="AV21" i="76"/>
  <c r="AV28" i="76" s="1"/>
  <c r="AR65" i="127"/>
  <c r="AJ36" i="76"/>
  <c r="AY125" i="127"/>
  <c r="AT65" i="127"/>
  <c r="BC36" i="76"/>
  <c r="BC21" i="76"/>
  <c r="BC28" i="76" s="1"/>
  <c r="AZ6" i="118"/>
  <c r="AZ6" i="117"/>
  <c r="AZ35" i="64"/>
  <c r="AZ49" i="64"/>
  <c r="AB6" i="118"/>
  <c r="AB6" i="117"/>
  <c r="AB35" i="64"/>
  <c r="AP149" i="66"/>
  <c r="AZ36" i="76"/>
  <c r="AS40" i="74"/>
  <c r="AY49" i="64"/>
  <c r="AY6" i="118"/>
  <c r="AY6" i="117"/>
  <c r="AY35" i="64"/>
  <c r="AW149" i="66"/>
  <c r="AN35" i="64"/>
  <c r="AN6" i="118"/>
  <c r="AN6" i="117"/>
  <c r="AO149" i="66"/>
  <c r="AC6" i="118"/>
  <c r="AC35" i="64"/>
  <c r="AC6" i="117"/>
  <c r="AQ149" i="66"/>
  <c r="AZ21" i="76"/>
  <c r="AZ28" i="76" s="1"/>
  <c r="BD65" i="127"/>
  <c r="AO21" i="76"/>
  <c r="AO28" i="76" s="1"/>
  <c r="AP6" i="118"/>
  <c r="AP35" i="64"/>
  <c r="AP6" i="117"/>
  <c r="AY149" i="66"/>
  <c r="AJ151" i="66"/>
  <c r="AB21" i="76"/>
  <c r="AB28" i="76" s="1"/>
  <c r="AS6" i="118"/>
  <c r="AS6" i="117"/>
  <c r="AS35" i="64"/>
  <c r="AR21" i="76"/>
  <c r="AR28" i="76" s="1"/>
  <c r="AF149" i="66"/>
  <c r="AI149" i="66"/>
  <c r="AJ162" i="66" s="1"/>
  <c r="AB149" i="66"/>
  <c r="AL149" i="66"/>
  <c r="AU6" i="117"/>
  <c r="AU6" i="118"/>
  <c r="AU35" i="64"/>
  <c r="BG49" i="64"/>
  <c r="BG6" i="117"/>
  <c r="BG6" i="118"/>
  <c r="BG35" i="64"/>
  <c r="BH35" i="64"/>
  <c r="AC149" i="66"/>
  <c r="BF100" i="127"/>
  <c r="BF99" i="127" s="1"/>
  <c r="AD100" i="127"/>
  <c r="AD99" i="127" s="1"/>
  <c r="AJ91" i="127"/>
  <c r="AJ64" i="127"/>
  <c r="AJ92" i="127"/>
  <c r="BC35" i="64"/>
  <c r="BC6" i="118"/>
  <c r="BC6" i="117"/>
  <c r="BC49" i="64"/>
  <c r="AS149" i="66"/>
  <c r="AD149" i="66"/>
  <c r="AZ149" i="66"/>
  <c r="BA65" i="127"/>
  <c r="BE65" i="127"/>
  <c r="BB6" i="117"/>
  <c r="BB6" i="118"/>
  <c r="BB35" i="64"/>
  <c r="BB49" i="64"/>
  <c r="BE149" i="66"/>
  <c r="BF149" i="66"/>
  <c r="AJ21" i="76"/>
  <c r="AH6" i="117"/>
  <c r="AH35" i="64"/>
  <c r="AH6" i="118"/>
  <c r="AV149" i="66"/>
  <c r="AE6" i="117"/>
  <c r="AE6" i="118"/>
  <c r="AE35" i="64"/>
  <c r="AL64" i="127"/>
  <c r="AL91" i="127"/>
  <c r="AA149" i="66"/>
  <c r="AA151" i="66" s="1"/>
  <c r="AA113" i="66"/>
  <c r="AA136" i="66"/>
  <c r="AR6" i="118"/>
  <c r="AR35" i="64"/>
  <c r="AR6" i="117"/>
  <c r="BA149" i="66"/>
  <c r="BE6" i="117"/>
  <c r="BE6" i="118"/>
  <c r="BE35" i="64"/>
  <c r="BE49" i="64"/>
  <c r="AK162" i="66"/>
  <c r="AK151" i="66"/>
  <c r="AB64" i="127"/>
  <c r="AB92" i="127"/>
  <c r="AB91" i="127"/>
  <c r="AH100" i="127"/>
  <c r="AH99" i="127" s="1"/>
  <c r="AM149" i="66"/>
  <c r="AX149" i="66"/>
  <c r="BI175" i="66" s="1"/>
  <c r="AW21" i="76"/>
  <c r="AW28" i="76" s="1"/>
  <c r="AW36" i="76"/>
  <c r="AE149" i="66"/>
  <c r="AI65" i="127"/>
  <c r="AI6" i="118"/>
  <c r="AI6" i="117"/>
  <c r="AI35" i="64"/>
  <c r="AT149" i="66"/>
  <c r="AD6" i="118"/>
  <c r="AD35" i="64"/>
  <c r="AD6" i="117"/>
  <c r="AG6" i="118"/>
  <c r="AG35" i="64"/>
  <c r="AG6" i="117"/>
  <c r="AS23" i="74"/>
  <c r="AS31" i="74" s="1"/>
  <c r="AL21" i="76"/>
  <c r="AL28" i="76" s="1"/>
  <c r="AE36" i="76"/>
  <c r="AE21" i="76"/>
  <c r="AO36" i="76"/>
  <c r="AS65" i="127"/>
  <c r="BB36" i="76"/>
  <c r="AM6" i="118"/>
  <c r="AM6" i="117"/>
  <c r="AM35" i="64"/>
  <c r="AJ6" i="118"/>
  <c r="AJ35" i="64"/>
  <c r="AJ6" i="117"/>
  <c r="AA6" i="118"/>
  <c r="AA6" i="117"/>
  <c r="AM36" i="76"/>
  <c r="AM21" i="76"/>
  <c r="AM28" i="76" s="1"/>
  <c r="AR149" i="66"/>
  <c r="BC149" i="66"/>
  <c r="AX6" i="117"/>
  <c r="AX6" i="118"/>
  <c r="AX35" i="64"/>
  <c r="BH49" i="64"/>
  <c r="AG65" i="127"/>
  <c r="AA100" i="127"/>
  <c r="AA99" i="127" s="1"/>
  <c r="AX65" i="127"/>
  <c r="AF100" i="127"/>
  <c r="AF99" i="127" s="1"/>
  <c r="AJ100" i="127"/>
  <c r="AJ99" i="127" s="1"/>
  <c r="AX100" i="127"/>
  <c r="AX99" i="127" s="1"/>
  <c r="AM65" i="127"/>
  <c r="AB100" i="127"/>
  <c r="AB99" i="127" s="1"/>
  <c r="AA65" i="127"/>
  <c r="AT100" i="127"/>
  <c r="AT99" i="127" s="1"/>
  <c r="AV65" i="127"/>
  <c r="BG65" i="127"/>
  <c r="AP100" i="127"/>
  <c r="AP99" i="127" s="1"/>
  <c r="AN65" i="127"/>
  <c r="AP65" i="127"/>
  <c r="AC100" i="127"/>
  <c r="AC99" i="127" s="1"/>
  <c r="BC65" i="127"/>
  <c r="BF65" i="127"/>
  <c r="AE65" i="127"/>
  <c r="AK65" i="127"/>
  <c r="AU65" i="127"/>
  <c r="AZ100" i="127"/>
  <c r="AZ99" i="127" s="1"/>
  <c r="AZ65" i="127"/>
  <c r="AO100" i="127"/>
  <c r="AO99" i="127" s="1"/>
  <c r="AG100" i="127"/>
  <c r="AG99" i="127" s="1"/>
  <c r="BE100" i="127"/>
  <c r="BE99" i="127" s="1"/>
  <c r="AC65" i="127"/>
  <c r="BC100" i="127"/>
  <c r="BC99" i="127" s="1"/>
  <c r="AE100" i="127"/>
  <c r="AE99" i="127" s="1"/>
  <c r="AM100" i="127"/>
  <c r="AM99" i="127" s="1"/>
  <c r="AV100" i="127"/>
  <c r="AV99" i="127" s="1"/>
  <c r="AK100" i="127"/>
  <c r="AK99" i="127" s="1"/>
  <c r="AN100" i="127"/>
  <c r="AN99" i="127" s="1"/>
  <c r="BA100" i="127"/>
  <c r="BA99" i="127" s="1"/>
  <c r="BD100" i="127"/>
  <c r="BD99" i="127" s="1"/>
  <c r="AW100" i="127"/>
  <c r="AW99" i="127" s="1"/>
  <c r="AS100" i="127"/>
  <c r="AS99" i="127" s="1"/>
  <c r="AU100" i="127"/>
  <c r="AU99" i="127" s="1"/>
  <c r="AQ100" i="127"/>
  <c r="AQ99" i="127" s="1"/>
  <c r="AI100" i="127"/>
  <c r="AI99" i="127" s="1"/>
  <c r="AH92" i="127" l="1"/>
  <c r="AH64" i="127"/>
  <c r="BB125" i="127"/>
  <c r="AF92" i="127"/>
  <c r="AF91" i="127"/>
  <c r="AO92" i="127"/>
  <c r="AO91" i="127"/>
  <c r="AQ91" i="127"/>
  <c r="AQ64" i="127"/>
  <c r="AK164" i="66"/>
  <c r="AW125" i="127"/>
  <c r="AW124" i="127"/>
  <c r="AD92" i="127"/>
  <c r="AD91" i="127"/>
  <c r="AD64" i="127"/>
  <c r="AI19" i="117"/>
  <c r="BE40" i="74"/>
  <c r="BE23" i="74"/>
  <c r="AC125" i="127"/>
  <c r="AC124" i="127"/>
  <c r="AI19" i="118"/>
  <c r="AA124" i="127"/>
  <c r="AA125" i="127"/>
  <c r="AU19" i="117"/>
  <c r="AF162" i="66"/>
  <c r="AF151" i="66"/>
  <c r="AL19" i="118"/>
  <c r="AK64" i="127"/>
  <c r="AK91" i="127"/>
  <c r="AK92" i="127"/>
  <c r="AG91" i="127"/>
  <c r="AG64" i="127"/>
  <c r="AG92" i="127"/>
  <c r="AM19" i="117"/>
  <c r="AS30" i="74"/>
  <c r="AS27" i="74"/>
  <c r="AS29" i="74"/>
  <c r="AS28" i="74"/>
  <c r="AI64" i="127"/>
  <c r="AI91" i="127"/>
  <c r="AI92" i="127"/>
  <c r="BB19" i="118"/>
  <c r="BB29" i="118"/>
  <c r="AD124" i="127"/>
  <c r="AD125" i="127"/>
  <c r="AQ162" i="66"/>
  <c r="AQ151" i="66"/>
  <c r="AN19" i="117"/>
  <c r="AG23" i="74"/>
  <c r="AG31" i="74" s="1"/>
  <c r="AG40" i="74"/>
  <c r="AB19" i="117"/>
  <c r="AT64" i="127"/>
  <c r="AT92" i="127"/>
  <c r="AT91" i="127"/>
  <c r="AL19" i="117"/>
  <c r="BA23" i="74"/>
  <c r="BA40" i="74"/>
  <c r="AF19" i="117"/>
  <c r="AN23" i="74"/>
  <c r="AN31" i="74" s="1"/>
  <c r="AN40" i="74"/>
  <c r="AU162" i="66"/>
  <c r="AU151" i="66"/>
  <c r="BB28" i="76"/>
  <c r="BB27" i="76"/>
  <c r="BB26" i="76"/>
  <c r="BB25" i="76"/>
  <c r="BE25" i="76"/>
  <c r="BE27" i="76"/>
  <c r="BE26" i="76"/>
  <c r="AV124" i="127"/>
  <c r="AV125" i="127"/>
  <c r="AM19" i="118"/>
  <c r="AD19" i="118"/>
  <c r="AW37" i="76"/>
  <c r="AW27" i="76"/>
  <c r="AW26" i="76"/>
  <c r="AW25" i="76"/>
  <c r="BB19" i="117"/>
  <c r="BB29" i="117"/>
  <c r="BF124" i="127"/>
  <c r="BF125" i="127"/>
  <c r="AL162" i="66"/>
  <c r="AL151" i="66"/>
  <c r="AL164" i="66" s="1"/>
  <c r="AR26" i="76"/>
  <c r="AR25" i="76"/>
  <c r="AR27" i="76"/>
  <c r="AN19" i="118"/>
  <c r="AB19" i="118"/>
  <c r="AF19" i="118"/>
  <c r="BC40" i="74"/>
  <c r="BC23" i="74"/>
  <c r="BC31" i="74" s="1"/>
  <c r="AE19" i="118"/>
  <c r="BC19" i="117"/>
  <c r="BC29" i="117"/>
  <c r="AH19" i="117"/>
  <c r="BC19" i="118"/>
  <c r="BC29" i="118"/>
  <c r="AJ124" i="127"/>
  <c r="AJ125" i="127"/>
  <c r="AX19" i="118"/>
  <c r="BH29" i="118"/>
  <c r="AC21" i="76"/>
  <c r="AC28" i="76" s="1"/>
  <c r="AC36" i="76"/>
  <c r="BA175" i="66"/>
  <c r="BA162" i="66"/>
  <c r="BA151" i="66"/>
  <c r="AZ162" i="66"/>
  <c r="AZ175" i="66"/>
  <c r="AZ151" i="66"/>
  <c r="AR23" i="74"/>
  <c r="AR31" i="74" s="1"/>
  <c r="AF23" i="74"/>
  <c r="AF31" i="74" s="1"/>
  <c r="AF40" i="74"/>
  <c r="AD36" i="76"/>
  <c r="AG162" i="66"/>
  <c r="AG151" i="66"/>
  <c r="AD19" i="117"/>
  <c r="AP19" i="118"/>
  <c r="AP23" i="74"/>
  <c r="AP31" i="74" s="1"/>
  <c r="AP40" i="74"/>
  <c r="AM92" i="127"/>
  <c r="AM91" i="127"/>
  <c r="AM64" i="127"/>
  <c r="BE125" i="127"/>
  <c r="BE124" i="127"/>
  <c r="AX19" i="117"/>
  <c r="BH29" i="117"/>
  <c r="AJ28" i="76"/>
  <c r="AJ26" i="76"/>
  <c r="AJ25" i="76"/>
  <c r="AJ27" i="76"/>
  <c r="BF36" i="76"/>
  <c r="BF21" i="76"/>
  <c r="BF28" i="76" s="1"/>
  <c r="AP162" i="66"/>
  <c r="AP151" i="66"/>
  <c r="AH162" i="66"/>
  <c r="AH151" i="66"/>
  <c r="AP36" i="76"/>
  <c r="AP21" i="76"/>
  <c r="AP28" i="76" s="1"/>
  <c r="BE49" i="74"/>
  <c r="AE19" i="117"/>
  <c r="AZ125" i="127"/>
  <c r="AZ124" i="127"/>
  <c r="BD124" i="127"/>
  <c r="BD125" i="127"/>
  <c r="AM125" i="127"/>
  <c r="AM124" i="127"/>
  <c r="AO124" i="127"/>
  <c r="AO125" i="127"/>
  <c r="BF92" i="127"/>
  <c r="BF64" i="127"/>
  <c r="BF91" i="127"/>
  <c r="AX125" i="127"/>
  <c r="AX124" i="127"/>
  <c r="BA21" i="76"/>
  <c r="BA36" i="76"/>
  <c r="AT162" i="66"/>
  <c r="AT151" i="66"/>
  <c r="AX162" i="66"/>
  <c r="D25" i="112"/>
  <c r="AX151" i="66"/>
  <c r="BH175" i="66"/>
  <c r="BE64" i="127"/>
  <c r="BE91" i="127"/>
  <c r="BE92" i="127"/>
  <c r="AK40" i="74"/>
  <c r="AK23" i="74"/>
  <c r="AK31" i="74" s="1"/>
  <c r="AY175" i="66"/>
  <c r="AY162" i="66"/>
  <c r="AY151" i="66"/>
  <c r="AO27" i="76"/>
  <c r="AO25" i="76"/>
  <c r="AO26" i="76"/>
  <c r="AD25" i="76"/>
  <c r="AD27" i="76"/>
  <c r="AD26" i="76"/>
  <c r="BF19" i="118"/>
  <c r="BF29" i="118"/>
  <c r="BA19" i="117"/>
  <c r="BA29" i="117"/>
  <c r="BD162" i="66"/>
  <c r="BD175" i="66"/>
  <c r="BD151" i="66"/>
  <c r="BG19" i="118"/>
  <c r="BG29" i="118"/>
  <c r="BH19" i="118"/>
  <c r="AB162" i="66"/>
  <c r="AB151" i="66"/>
  <c r="AB164" i="66" s="1"/>
  <c r="BD92" i="127"/>
  <c r="BD91" i="127"/>
  <c r="BD64" i="127"/>
  <c r="AW162" i="66"/>
  <c r="AW151" i="66"/>
  <c r="BB23" i="74"/>
  <c r="BB31" i="74" s="1"/>
  <c r="BB40" i="74"/>
  <c r="BE36" i="76"/>
  <c r="BD21" i="76"/>
  <c r="BD36" i="76"/>
  <c r="BG124" i="127"/>
  <c r="BG125" i="127"/>
  <c r="AJ40" i="74"/>
  <c r="AJ23" i="74"/>
  <c r="AJ31" i="74" s="1"/>
  <c r="BA29" i="118"/>
  <c r="BA19" i="118"/>
  <c r="AG124" i="127"/>
  <c r="AG125" i="127"/>
  <c r="AK19" i="117"/>
  <c r="AJ19" i="117"/>
  <c r="AD162" i="66"/>
  <c r="AD151" i="66"/>
  <c r="AG36" i="76"/>
  <c r="AG21" i="76"/>
  <c r="AG28" i="76" s="1"/>
  <c r="AE124" i="127"/>
  <c r="AE125" i="127"/>
  <c r="AN91" i="127"/>
  <c r="AN92" i="127"/>
  <c r="AN64" i="127"/>
  <c r="AS91" i="127"/>
  <c r="AS64" i="127"/>
  <c r="AS92" i="127"/>
  <c r="T12" i="112"/>
  <c r="BF162" i="66"/>
  <c r="BF175" i="66"/>
  <c r="BF151" i="66"/>
  <c r="BF23" i="74"/>
  <c r="BF31" i="74" s="1"/>
  <c r="BF40" i="74"/>
  <c r="BG19" i="117"/>
  <c r="BG29" i="117"/>
  <c r="BH19" i="117"/>
  <c r="AI23" i="74"/>
  <c r="AI31" i="74" s="1"/>
  <c r="AI40" i="74"/>
  <c r="AO40" i="74"/>
  <c r="AO23" i="74"/>
  <c r="AO31" i="74" s="1"/>
  <c r="AT19" i="117"/>
  <c r="AN162" i="66"/>
  <c r="AN151" i="66"/>
  <c r="BD19" i="117"/>
  <c r="BD29" i="117"/>
  <c r="BF29" i="117"/>
  <c r="BF19" i="117"/>
  <c r="AQ19" i="118"/>
  <c r="AS125" i="127"/>
  <c r="AS124" i="127"/>
  <c r="AP125" i="127"/>
  <c r="AP124" i="127"/>
  <c r="BC175" i="66"/>
  <c r="BC162" i="66"/>
  <c r="BC151" i="66"/>
  <c r="AK19" i="118"/>
  <c r="AJ19" i="118"/>
  <c r="AM162" i="66"/>
  <c r="AM151" i="66"/>
  <c r="AR19" i="117"/>
  <c r="AV162" i="66"/>
  <c r="AV151" i="66"/>
  <c r="BA92" i="127"/>
  <c r="BA64" i="127"/>
  <c r="BA91" i="127"/>
  <c r="AS36" i="76"/>
  <c r="AS21" i="76"/>
  <c r="AS28" i="76" s="1"/>
  <c r="AS19" i="117"/>
  <c r="AM23" i="74"/>
  <c r="AM31" i="74" s="1"/>
  <c r="AM40" i="74"/>
  <c r="BG162" i="66"/>
  <c r="BG175" i="66"/>
  <c r="BG151" i="66"/>
  <c r="BH162" i="66"/>
  <c r="AV23" i="74"/>
  <c r="AV31" i="74" s="1"/>
  <c r="AV40" i="74"/>
  <c r="AT19" i="118"/>
  <c r="BD29" i="118"/>
  <c r="BD19" i="118"/>
  <c r="AD40" i="74"/>
  <c r="AD23" i="74"/>
  <c r="AD31" i="74" s="1"/>
  <c r="AQ19" i="117"/>
  <c r="AE91" i="127"/>
  <c r="AE64" i="127"/>
  <c r="AE92" i="127"/>
  <c r="BC91" i="127"/>
  <c r="BC92" i="127"/>
  <c r="BC64" i="127"/>
  <c r="BA44" i="76"/>
  <c r="AN36" i="76"/>
  <c r="AN21" i="76"/>
  <c r="BE29" i="118"/>
  <c r="BE19" i="118"/>
  <c r="AS162" i="66"/>
  <c r="AS151" i="66"/>
  <c r="AC162" i="66"/>
  <c r="AC151" i="66"/>
  <c r="BG36" i="76"/>
  <c r="BG21" i="76"/>
  <c r="BG28" i="76" s="1"/>
  <c r="BH36" i="76"/>
  <c r="AS19" i="118"/>
  <c r="AC19" i="117"/>
  <c r="AZ19" i="117"/>
  <c r="AZ29" i="117"/>
  <c r="AI36" i="76"/>
  <c r="AI21" i="76"/>
  <c r="AJ37" i="76" s="1"/>
  <c r="AB23" i="74"/>
  <c r="AB31" i="74" s="1"/>
  <c r="AO19" i="117"/>
  <c r="AI124" i="127"/>
  <c r="AI125" i="127"/>
  <c r="AK124" i="127"/>
  <c r="AK125" i="127"/>
  <c r="BG92" i="127"/>
  <c r="BG64" i="127"/>
  <c r="BG91" i="127"/>
  <c r="AT124" i="127"/>
  <c r="AT125" i="127"/>
  <c r="AE28" i="76"/>
  <c r="AE25" i="76"/>
  <c r="AE27" i="76"/>
  <c r="AE26" i="76"/>
  <c r="AE37" i="76"/>
  <c r="AK36" i="76"/>
  <c r="AK21" i="76"/>
  <c r="BE19" i="117"/>
  <c r="BE29" i="117"/>
  <c r="AR19" i="118"/>
  <c r="BD40" i="74"/>
  <c r="BD23" i="74"/>
  <c r="AZ23" i="74"/>
  <c r="AZ31" i="74" s="1"/>
  <c r="AE23" i="74"/>
  <c r="AE31" i="74" s="1"/>
  <c r="AE40" i="74"/>
  <c r="AZ19" i="118"/>
  <c r="AZ29" i="118"/>
  <c r="AH40" i="74"/>
  <c r="AH23" i="74"/>
  <c r="AH31" i="74" s="1"/>
  <c r="AQ21" i="76"/>
  <c r="AR37" i="76" s="1"/>
  <c r="AQ36" i="76"/>
  <c r="BB175" i="66"/>
  <c r="BB162" i="66"/>
  <c r="BB151" i="66"/>
  <c r="AZ40" i="74"/>
  <c r="AR162" i="66"/>
  <c r="AR151" i="66"/>
  <c r="AG19" i="117"/>
  <c r="AE162" i="66"/>
  <c r="AE151" i="66"/>
  <c r="AH125" i="127"/>
  <c r="AH124" i="127"/>
  <c r="AH36" i="76"/>
  <c r="AH21" i="76"/>
  <c r="AC19" i="118"/>
  <c r="AL23" i="74"/>
  <c r="AL31" i="74" s="1"/>
  <c r="AL40" i="74"/>
  <c r="AT36" i="76"/>
  <c r="AO19" i="118"/>
  <c r="AR125" i="127"/>
  <c r="AR124" i="127"/>
  <c r="AB125" i="127"/>
  <c r="AB124" i="127"/>
  <c r="AN125" i="127"/>
  <c r="AN124" i="127"/>
  <c r="AR40" i="74"/>
  <c r="BC124" i="127"/>
  <c r="BC125" i="127"/>
  <c r="AV64" i="127"/>
  <c r="AV92" i="127"/>
  <c r="AV91" i="127"/>
  <c r="AQ125" i="127"/>
  <c r="AQ124" i="127"/>
  <c r="AL36" i="76"/>
  <c r="BE175" i="66"/>
  <c r="BE162" i="66"/>
  <c r="BE151" i="66"/>
  <c r="AI162" i="66"/>
  <c r="AI151" i="66"/>
  <c r="AJ164" i="66" s="1"/>
  <c r="AB25" i="76"/>
  <c r="AB26" i="76"/>
  <c r="AB27" i="76"/>
  <c r="AZ25" i="76"/>
  <c r="AZ27" i="76"/>
  <c r="AZ26" i="76"/>
  <c r="AY19" i="117"/>
  <c r="AY29" i="117"/>
  <c r="AU40" i="74"/>
  <c r="AU23" i="74"/>
  <c r="AU31" i="74" s="1"/>
  <c r="AR64" i="127"/>
  <c r="AR92" i="127"/>
  <c r="AR91" i="127"/>
  <c r="AW19" i="118"/>
  <c r="AV19" i="118"/>
  <c r="AT26" i="76"/>
  <c r="AT25" i="76"/>
  <c r="AT27" i="76"/>
  <c r="AU26" i="76"/>
  <c r="AU27" i="76"/>
  <c r="AU37" i="76"/>
  <c r="AU25" i="76"/>
  <c r="AF36" i="76"/>
  <c r="AF21" i="76"/>
  <c r="AF28" i="76" s="1"/>
  <c r="BA124" i="127"/>
  <c r="BA125" i="127"/>
  <c r="AF125" i="127"/>
  <c r="AF124" i="127"/>
  <c r="AZ92" i="127"/>
  <c r="AZ91" i="127"/>
  <c r="AZ64" i="127"/>
  <c r="AC92" i="127"/>
  <c r="AC64" i="127"/>
  <c r="AC91" i="127"/>
  <c r="AX91" i="127"/>
  <c r="AX64" i="127"/>
  <c r="AX92" i="127"/>
  <c r="AG19" i="118"/>
  <c r="AT40" i="74"/>
  <c r="AT23" i="74"/>
  <c r="AT31" i="74" s="1"/>
  <c r="AC40" i="74"/>
  <c r="AC23" i="74"/>
  <c r="AC31" i="74" s="1"/>
  <c r="AW40" i="74"/>
  <c r="AW23" i="74"/>
  <c r="AW31" i="74" s="1"/>
  <c r="AY19" i="118"/>
  <c r="AY29" i="118"/>
  <c r="BC27" i="76"/>
  <c r="BC25" i="76"/>
  <c r="BC26" i="76"/>
  <c r="BC37" i="76"/>
  <c r="AV19" i="117"/>
  <c r="AU125" i="127"/>
  <c r="AU124" i="127"/>
  <c r="AU64" i="127"/>
  <c r="AU92" i="127"/>
  <c r="AU91" i="127"/>
  <c r="AP91" i="127"/>
  <c r="AP92" i="127"/>
  <c r="AP64" i="127"/>
  <c r="AA91" i="127"/>
  <c r="AA92" i="127"/>
  <c r="AA64" i="127"/>
  <c r="AM27" i="76"/>
  <c r="AM37" i="76"/>
  <c r="AM26" i="76"/>
  <c r="AM25" i="76"/>
  <c r="AL27" i="76"/>
  <c r="AL25" i="76"/>
  <c r="AL26" i="76"/>
  <c r="AH19" i="118"/>
  <c r="AU19" i="118"/>
  <c r="AP19" i="117"/>
  <c r="AO162" i="66"/>
  <c r="AO151" i="66"/>
  <c r="AY21" i="76"/>
  <c r="AY28" i="76" s="1"/>
  <c r="AV37" i="76"/>
  <c r="AV27" i="76"/>
  <c r="AV25" i="76"/>
  <c r="AV26" i="76"/>
  <c r="AW19" i="117"/>
  <c r="BB64" i="127"/>
  <c r="BB91" i="127"/>
  <c r="BB92" i="127"/>
  <c r="AO164" i="66" l="1"/>
  <c r="AR164" i="66"/>
  <c r="AG164" i="66"/>
  <c r="BD49" i="74"/>
  <c r="BF49" i="74"/>
  <c r="AM164" i="66"/>
  <c r="AB29" i="76"/>
  <c r="AD37" i="76"/>
  <c r="AQ28" i="76"/>
  <c r="AV164" i="66"/>
  <c r="AH164" i="66"/>
  <c r="BF44" i="76"/>
  <c r="BD44" i="76"/>
  <c r="AC164" i="66"/>
  <c r="AN164" i="66"/>
  <c r="AY36" i="76"/>
  <c r="AU29" i="76"/>
  <c r="AP164" i="66"/>
  <c r="AE164" i="66"/>
  <c r="BB49" i="74"/>
  <c r="BG44" i="76"/>
  <c r="AW164" i="66"/>
  <c r="AY44" i="76"/>
  <c r="AD29" i="76"/>
  <c r="BA29" i="74"/>
  <c r="BA28" i="74"/>
  <c r="BA30" i="74"/>
  <c r="BA27" i="74"/>
  <c r="BA41" i="74"/>
  <c r="AW28" i="74"/>
  <c r="AW27" i="74"/>
  <c r="AW30" i="74"/>
  <c r="AW41" i="74"/>
  <c r="AW29" i="74"/>
  <c r="AH28" i="76"/>
  <c r="AH26" i="76"/>
  <c r="AH27" i="76"/>
  <c r="AH25" i="76"/>
  <c r="AH37" i="76"/>
  <c r="AO41" i="74"/>
  <c r="AO28" i="74"/>
  <c r="AO29" i="74"/>
  <c r="AO27" i="74"/>
  <c r="AO30" i="74"/>
  <c r="AT164" i="66"/>
  <c r="AZ164" i="66"/>
  <c r="AZ177" i="66"/>
  <c r="AC37" i="76"/>
  <c r="AC25" i="76"/>
  <c r="AC27" i="76"/>
  <c r="AC26" i="76"/>
  <c r="AT37" i="76"/>
  <c r="AS26" i="76"/>
  <c r="AS27" i="76"/>
  <c r="AS37" i="76"/>
  <c r="AS25" i="76"/>
  <c r="BC164" i="66"/>
  <c r="BC177" i="66"/>
  <c r="BD28" i="76"/>
  <c r="BD26" i="76"/>
  <c r="BD37" i="76"/>
  <c r="BD25" i="76"/>
  <c r="BD27" i="76"/>
  <c r="BB29" i="76"/>
  <c r="AK28" i="76"/>
  <c r="AK26" i="76"/>
  <c r="AK37" i="76"/>
  <c r="AK27" i="76"/>
  <c r="AK25" i="76"/>
  <c r="AV29" i="76"/>
  <c r="AZ28" i="74"/>
  <c r="AZ27" i="74"/>
  <c r="AZ30" i="74"/>
  <c r="AZ29" i="74"/>
  <c r="AE29" i="76"/>
  <c r="AB40" i="74"/>
  <c r="AA23" i="74"/>
  <c r="AB41" i="74" s="1"/>
  <c r="AS164" i="66"/>
  <c r="AN28" i="76"/>
  <c r="AN26" i="76"/>
  <c r="AN27" i="76"/>
  <c r="AN25" i="76"/>
  <c r="AN37" i="76"/>
  <c r="BF27" i="74"/>
  <c r="BF28" i="74"/>
  <c r="BF41" i="74"/>
  <c r="BF29" i="74"/>
  <c r="BF30" i="74"/>
  <c r="BG23" i="74"/>
  <c r="BG31" i="74" s="1"/>
  <c r="BG40" i="74"/>
  <c r="BG49" i="74"/>
  <c r="BH40" i="74"/>
  <c r="BD177" i="66"/>
  <c r="BD164" i="66"/>
  <c r="AK30" i="74"/>
  <c r="AK29" i="74"/>
  <c r="AK41" i="74"/>
  <c r="AK28" i="74"/>
  <c r="AK27" i="74"/>
  <c r="AJ29" i="76"/>
  <c r="AM29" i="76"/>
  <c r="AU29" i="74"/>
  <c r="AU28" i="74"/>
  <c r="AU27" i="74"/>
  <c r="AU41" i="74"/>
  <c r="AU30" i="74"/>
  <c r="AD27" i="74"/>
  <c r="AD29" i="74"/>
  <c r="AD28" i="74"/>
  <c r="AD30" i="74"/>
  <c r="AD41" i="74"/>
  <c r="BF177" i="66"/>
  <c r="BF164" i="66"/>
  <c r="AP30" i="74"/>
  <c r="AP28" i="74"/>
  <c r="AP29" i="74"/>
  <c r="AP41" i="74"/>
  <c r="AP27" i="74"/>
  <c r="BE37" i="76"/>
  <c r="AU164" i="66"/>
  <c r="T25" i="112"/>
  <c r="AY23" i="74"/>
  <c r="AZ41" i="74" s="1"/>
  <c r="AY49" i="74"/>
  <c r="AY40" i="74"/>
  <c r="BD31" i="74"/>
  <c r="BD30" i="74"/>
  <c r="BD29" i="74"/>
  <c r="BD41" i="74"/>
  <c r="BD28" i="74"/>
  <c r="BD27" i="74"/>
  <c r="AI41" i="74"/>
  <c r="AI28" i="74"/>
  <c r="AI27" i="74"/>
  <c r="AI30" i="74"/>
  <c r="AI29" i="74"/>
  <c r="BA28" i="76"/>
  <c r="BA27" i="76"/>
  <c r="BA25" i="76"/>
  <c r="BA26" i="76"/>
  <c r="BA37" i="76"/>
  <c r="AF29" i="74"/>
  <c r="AF28" i="74"/>
  <c r="AF41" i="74"/>
  <c r="AF30" i="74"/>
  <c r="AF27" i="74"/>
  <c r="AR29" i="76"/>
  <c r="AW29" i="76"/>
  <c r="AS41" i="74"/>
  <c r="AC29" i="74"/>
  <c r="AC28" i="74"/>
  <c r="AC30" i="74"/>
  <c r="AC41" i="74"/>
  <c r="AC27" i="74"/>
  <c r="AL29" i="74"/>
  <c r="AL30" i="74"/>
  <c r="AL28" i="74"/>
  <c r="AL41" i="74"/>
  <c r="AL27" i="74"/>
  <c r="BB177" i="66"/>
  <c r="BB164" i="66"/>
  <c r="AM41" i="74"/>
  <c r="AM29" i="74"/>
  <c r="AM27" i="74"/>
  <c r="AM30" i="74"/>
  <c r="AM28" i="74"/>
  <c r="AZ37" i="76"/>
  <c r="AY25" i="76"/>
  <c r="AY26" i="76"/>
  <c r="AY27" i="76"/>
  <c r="AG25" i="76"/>
  <c r="AG37" i="76"/>
  <c r="AG27" i="76"/>
  <c r="AG26" i="76"/>
  <c r="AO37" i="76"/>
  <c r="AZ49" i="74"/>
  <c r="AX23" i="74"/>
  <c r="BC50" i="74" s="1"/>
  <c r="AX40" i="74"/>
  <c r="BI49" i="74"/>
  <c r="BH49" i="74"/>
  <c r="BE29" i="76"/>
  <c r="AF164" i="66"/>
  <c r="BE31" i="74"/>
  <c r="BE30" i="74"/>
  <c r="BE27" i="74"/>
  <c r="BE41" i="74"/>
  <c r="BE28" i="74"/>
  <c r="BE29" i="74"/>
  <c r="BG164" i="66"/>
  <c r="BG177" i="66"/>
  <c r="BH164" i="66"/>
  <c r="AT29" i="76"/>
  <c r="AI164" i="66"/>
  <c r="AA21" i="76"/>
  <c r="AA28" i="76" s="1"/>
  <c r="AB36" i="76"/>
  <c r="AX36" i="76"/>
  <c r="AX21" i="76"/>
  <c r="AY45" i="76" s="1"/>
  <c r="BI44" i="76"/>
  <c r="BH44" i="76"/>
  <c r="BE44" i="76"/>
  <c r="BB44" i="76"/>
  <c r="BC44" i="76"/>
  <c r="AZ44" i="76"/>
  <c r="AN28" i="74"/>
  <c r="AN30" i="74"/>
  <c r="AN41" i="74"/>
  <c r="AN27" i="74"/>
  <c r="AN29" i="74"/>
  <c r="BE164" i="66"/>
  <c r="BE177" i="66"/>
  <c r="AT30" i="74"/>
  <c r="AT27" i="74"/>
  <c r="AT29" i="74"/>
  <c r="AT28" i="74"/>
  <c r="AT41" i="74"/>
  <c r="AD164" i="66"/>
  <c r="BB29" i="74"/>
  <c r="BB27" i="74"/>
  <c r="BB30" i="74"/>
  <c r="BB41" i="74"/>
  <c r="BB28" i="74"/>
  <c r="BC29" i="76"/>
  <c r="AE30" i="74"/>
  <c r="AE41" i="74"/>
  <c r="AE29" i="74"/>
  <c r="AE27" i="74"/>
  <c r="AE28" i="74"/>
  <c r="AB29" i="74"/>
  <c r="AB30" i="74"/>
  <c r="AB27" i="74"/>
  <c r="AB28" i="74"/>
  <c r="AJ29" i="74"/>
  <c r="AJ30" i="74"/>
  <c r="AJ27" i="74"/>
  <c r="AJ28" i="74"/>
  <c r="AJ41" i="74"/>
  <c r="BA164" i="66"/>
  <c r="BA177" i="66"/>
  <c r="AS32" i="74"/>
  <c r="AL37" i="76"/>
  <c r="AQ37" i="76"/>
  <c r="AQ26" i="76"/>
  <c r="AQ25" i="76"/>
  <c r="AQ27" i="76"/>
  <c r="D27" i="112"/>
  <c r="AX164" i="66"/>
  <c r="BH177" i="66"/>
  <c r="AQ40" i="74"/>
  <c r="AQ23" i="74"/>
  <c r="AR41" i="74" s="1"/>
  <c r="BG26" i="76"/>
  <c r="BG37" i="76"/>
  <c r="BG27" i="76"/>
  <c r="BG25" i="76"/>
  <c r="BH37" i="76"/>
  <c r="AO29" i="76"/>
  <c r="AP25" i="76"/>
  <c r="AP27" i="76"/>
  <c r="AP26" i="76"/>
  <c r="AP37" i="76"/>
  <c r="BF25" i="76"/>
  <c r="BF37" i="76"/>
  <c r="BF27" i="76"/>
  <c r="BF26" i="76"/>
  <c r="AR29" i="74"/>
  <c r="AR27" i="74"/>
  <c r="AR30" i="74"/>
  <c r="AR28" i="74"/>
  <c r="BC49" i="74"/>
  <c r="BB37" i="76"/>
  <c r="AG29" i="74"/>
  <c r="AG27" i="74"/>
  <c r="AG30" i="74"/>
  <c r="AG28" i="74"/>
  <c r="AG41" i="74"/>
  <c r="E12" i="112"/>
  <c r="U12" i="112" s="1"/>
  <c r="E11" i="112"/>
  <c r="U11" i="112" s="1"/>
  <c r="E13" i="112"/>
  <c r="U13" i="112" s="1"/>
  <c r="T14" i="112"/>
  <c r="E8" i="112"/>
  <c r="U8" i="112" s="1"/>
  <c r="E9" i="112"/>
  <c r="U9" i="112" s="1"/>
  <c r="E10" i="112"/>
  <c r="U10" i="112" s="1"/>
  <c r="E7" i="112"/>
  <c r="U7" i="112" s="1"/>
  <c r="E6" i="112"/>
  <c r="AL29" i="76"/>
  <c r="AF26" i="76"/>
  <c r="AF37" i="76"/>
  <c r="AF25" i="76"/>
  <c r="AF27" i="76"/>
  <c r="AZ29" i="76"/>
  <c r="AH27" i="74"/>
  <c r="AH28" i="74"/>
  <c r="AH41" i="74"/>
  <c r="AH30" i="74"/>
  <c r="AH29" i="74"/>
  <c r="AI28" i="76"/>
  <c r="AI37" i="76"/>
  <c r="AI26" i="76"/>
  <c r="AI25" i="76"/>
  <c r="AI27" i="76"/>
  <c r="AV41" i="74"/>
  <c r="AV29" i="74"/>
  <c r="AV28" i="74"/>
  <c r="AV30" i="74"/>
  <c r="AV27" i="74"/>
  <c r="AY164" i="66"/>
  <c r="AY177" i="66"/>
  <c r="BA31" i="74"/>
  <c r="BC29" i="74"/>
  <c r="BC30" i="74"/>
  <c r="BC27" i="74"/>
  <c r="BC28" i="74"/>
  <c r="BC41" i="74"/>
  <c r="BA49" i="74"/>
  <c r="AQ164" i="66"/>
  <c r="AF29" i="76" l="1"/>
  <c r="AW32" i="74"/>
  <c r="AP32" i="74"/>
  <c r="AX28" i="76"/>
  <c r="AG29" i="76"/>
  <c r="AY29" i="76"/>
  <c r="AV32" i="74"/>
  <c r="AQ29" i="76"/>
  <c r="BB32" i="74"/>
  <c r="AT32" i="74"/>
  <c r="AF32" i="74"/>
  <c r="AU32" i="74"/>
  <c r="AN29" i="76"/>
  <c r="AM32" i="74"/>
  <c r="AC29" i="76"/>
  <c r="AC32" i="74"/>
  <c r="BC32" i="74"/>
  <c r="AR32" i="74"/>
  <c r="BE50" i="74"/>
  <c r="BD29" i="76"/>
  <c r="BF32" i="74"/>
  <c r="AS29" i="76"/>
  <c r="AP29" i="76"/>
  <c r="AQ31" i="74"/>
  <c r="AQ27" i="74"/>
  <c r="AQ41" i="74"/>
  <c r="AQ29" i="74"/>
  <c r="AQ28" i="74"/>
  <c r="AQ30" i="74"/>
  <c r="AZ50" i="74"/>
  <c r="AY37" i="76"/>
  <c r="AX26" i="76"/>
  <c r="AX37" i="76"/>
  <c r="AX25" i="76"/>
  <c r="AX27" i="76"/>
  <c r="BI45" i="76"/>
  <c r="BH45" i="76"/>
  <c r="BB45" i="76"/>
  <c r="AZ45" i="76"/>
  <c r="BC45" i="76"/>
  <c r="BE45" i="76"/>
  <c r="BE32" i="74"/>
  <c r="AB32" i="74"/>
  <c r="BF45" i="76"/>
  <c r="BA45" i="76"/>
  <c r="BD50" i="74"/>
  <c r="AZ32" i="74"/>
  <c r="AI32" i="74"/>
  <c r="BG45" i="76"/>
  <c r="AA25" i="76"/>
  <c r="AA26" i="76"/>
  <c r="AA27" i="76"/>
  <c r="AB37" i="76"/>
  <c r="BD32" i="74"/>
  <c r="BD45" i="76"/>
  <c r="BA32" i="74"/>
  <c r="AL32" i="74"/>
  <c r="AH29" i="76"/>
  <c r="BG29" i="76"/>
  <c r="AE32" i="74"/>
  <c r="AN32" i="74"/>
  <c r="BG28" i="74"/>
  <c r="BG29" i="74"/>
  <c r="BG41" i="74"/>
  <c r="BG27" i="74"/>
  <c r="BG30" i="74"/>
  <c r="BG50" i="74"/>
  <c r="BH41" i="74"/>
  <c r="BA50" i="74"/>
  <c r="AX27" i="74"/>
  <c r="AX29" i="74"/>
  <c r="AX41" i="74"/>
  <c r="AX28" i="74"/>
  <c r="AX30" i="74"/>
  <c r="BI50" i="74"/>
  <c r="BH50" i="74"/>
  <c r="AH32" i="74"/>
  <c r="BB50" i="74"/>
  <c r="BF50" i="74"/>
  <c r="AG32" i="74"/>
  <c r="BF29" i="76"/>
  <c r="E25" i="112"/>
  <c r="U25" i="112" s="1"/>
  <c r="E24" i="112"/>
  <c r="U24" i="112" s="1"/>
  <c r="E26" i="112"/>
  <c r="U26" i="112" s="1"/>
  <c r="T27" i="112"/>
  <c r="E21" i="112"/>
  <c r="U21" i="112" s="1"/>
  <c r="E22" i="112"/>
  <c r="U22" i="112" s="1"/>
  <c r="E23" i="112"/>
  <c r="U23" i="112" s="1"/>
  <c r="E20" i="112"/>
  <c r="U20" i="112" s="1"/>
  <c r="E19" i="112"/>
  <c r="BA29" i="76"/>
  <c r="AK29" i="76"/>
  <c r="AY31" i="74"/>
  <c r="AY30" i="74"/>
  <c r="AY28" i="74"/>
  <c r="AY41" i="74"/>
  <c r="AY29" i="74"/>
  <c r="AY50" i="74"/>
  <c r="AY27" i="74"/>
  <c r="U6" i="112"/>
  <c r="E14" i="112"/>
  <c r="U14" i="112" s="1"/>
  <c r="AX31" i="74"/>
  <c r="AK32" i="74"/>
  <c r="AI29" i="76"/>
  <c r="AJ32" i="74"/>
  <c r="AA31" i="74"/>
  <c r="AA27" i="74"/>
  <c r="AA28" i="74"/>
  <c r="AA30" i="74"/>
  <c r="AA29" i="74"/>
  <c r="AD32" i="74"/>
  <c r="AO32" i="74"/>
  <c r="AX29" i="76" l="1"/>
  <c r="AX32" i="74"/>
  <c r="BG32" i="74"/>
  <c r="AQ32" i="74"/>
  <c r="AY32" i="74"/>
  <c r="AA32" i="74"/>
  <c r="E27" i="112"/>
  <c r="U27" i="112" s="1"/>
  <c r="U19" i="112"/>
  <c r="AA29" i="76"/>
  <c r="AR8" i="127" l="1"/>
  <c r="AP8" i="127"/>
  <c r="BC8" i="127"/>
  <c r="AD8" i="127"/>
  <c r="AG8" i="127"/>
  <c r="AS8" i="127"/>
  <c r="AI8" i="127"/>
  <c r="AH8" i="127"/>
  <c r="BB8" i="127"/>
  <c r="AU8" i="127"/>
  <c r="AX8" i="127"/>
  <c r="BA8" i="127"/>
  <c r="AA8" i="127"/>
  <c r="BH8" i="127"/>
  <c r="BD8" i="127"/>
  <c r="AM8" i="127"/>
  <c r="AQ8" i="127"/>
  <c r="AJ8" i="127"/>
  <c r="AT8" i="127"/>
  <c r="AK8" i="127"/>
  <c r="BE8" i="127"/>
  <c r="AV8" i="127"/>
  <c r="AY8" i="127"/>
  <c r="BG8" i="127"/>
  <c r="AE8" i="127"/>
  <c r="AF8" i="127"/>
  <c r="AB8" i="127"/>
  <c r="AC8" i="127"/>
  <c r="AW8" i="127"/>
  <c r="AN8" i="127"/>
  <c r="AO8" i="127"/>
  <c r="AL8" i="127"/>
  <c r="BF8" i="127"/>
  <c r="AZ8" i="127"/>
  <c r="BF12" i="127" l="1"/>
  <c r="BH12" i="127"/>
  <c r="BH168" i="127" l="1"/>
  <c r="BH53" i="127"/>
  <c r="BH52" i="127"/>
  <c r="BH55" i="127"/>
  <c r="BH54" i="127"/>
  <c r="BH176" i="127" l="1"/>
  <c r="BH177" i="127"/>
  <c r="BH175" i="127"/>
  <c r="BH174" i="127"/>
  <c r="BH188" i="127" l="1"/>
  <c r="BH189" i="127" s="1"/>
  <c r="AS12" i="127"/>
  <c r="BB12" i="127"/>
  <c r="AZ12" i="127"/>
  <c r="AR12" i="127"/>
  <c r="AG12" i="127"/>
  <c r="AD12" i="127"/>
  <c r="AP12" i="127"/>
  <c r="AN12" i="127"/>
  <c r="AB12" i="127"/>
  <c r="BD12" i="127"/>
  <c r="BA12" i="127"/>
  <c r="AE12" i="127"/>
  <c r="AF12" i="127"/>
  <c r="AA12" i="127"/>
  <c r="AO12" i="127"/>
  <c r="AC12" i="127"/>
  <c r="AT12" i="127"/>
  <c r="AM12" i="127" l="1"/>
  <c r="AJ12" i="127"/>
  <c r="AY12" i="127"/>
  <c r="AH12" i="127"/>
  <c r="AL12" i="127"/>
  <c r="AQ12" i="127"/>
  <c r="AK12" i="127"/>
  <c r="BC12" i="127"/>
  <c r="AI12" i="127"/>
  <c r="AX12" i="127"/>
  <c r="AU12" i="127"/>
  <c r="BG12" i="127"/>
  <c r="AW12" i="127"/>
  <c r="BE12" i="127"/>
  <c r="AV12" i="127"/>
  <c r="AG54" i="127" l="1"/>
  <c r="AG168" i="127"/>
  <c r="AG55" i="127"/>
  <c r="AG53" i="127"/>
  <c r="AG52" i="127"/>
  <c r="AZ54" i="127"/>
  <c r="AZ55" i="127"/>
  <c r="AZ168" i="127"/>
  <c r="AZ53" i="127"/>
  <c r="AZ52" i="127"/>
  <c r="AE53" i="127"/>
  <c r="AE52" i="127"/>
  <c r="AE168" i="127"/>
  <c r="AE54" i="127"/>
  <c r="AE55" i="127"/>
  <c r="AF54" i="127"/>
  <c r="AF168" i="127"/>
  <c r="AF53" i="127"/>
  <c r="AF55" i="127"/>
  <c r="AF52" i="127"/>
  <c r="AR54" i="127"/>
  <c r="AR53" i="127"/>
  <c r="AR55" i="127"/>
  <c r="AR52" i="127"/>
  <c r="AR168" i="127"/>
  <c r="BD53" i="127"/>
  <c r="BD55" i="127"/>
  <c r="BD54" i="127"/>
  <c r="BD52" i="127"/>
  <c r="BD168" i="127"/>
  <c r="AN55" i="127"/>
  <c r="AN53" i="127"/>
  <c r="AN54" i="127"/>
  <c r="AN52" i="127"/>
  <c r="AN168" i="127"/>
  <c r="BA55" i="127"/>
  <c r="BA52" i="127"/>
  <c r="BA168" i="127"/>
  <c r="BA54" i="127"/>
  <c r="BA53" i="127"/>
  <c r="AO168" i="127"/>
  <c r="AO54" i="127"/>
  <c r="AO55" i="127"/>
  <c r="AO52" i="127"/>
  <c r="AO53" i="127"/>
  <c r="AA54" i="127" l="1"/>
  <c r="AA53" i="127"/>
  <c r="AJ55" i="127"/>
  <c r="AL53" i="127"/>
  <c r="AL168" i="127"/>
  <c r="AL52" i="127"/>
  <c r="AL55" i="127"/>
  <c r="AL54" i="127"/>
  <c r="BA174" i="127"/>
  <c r="BA177" i="127"/>
  <c r="BA176" i="127"/>
  <c r="BA175" i="127"/>
  <c r="AF174" i="127"/>
  <c r="AF176" i="127"/>
  <c r="AF175" i="127"/>
  <c r="AF177" i="127"/>
  <c r="AU53" i="127"/>
  <c r="AU52" i="127"/>
  <c r="AU168" i="127"/>
  <c r="AU54" i="127"/>
  <c r="AU55" i="127"/>
  <c r="AG176" i="127"/>
  <c r="AG177" i="127"/>
  <c r="AG175" i="127"/>
  <c r="AG174" i="127"/>
  <c r="AT55" i="127"/>
  <c r="AT52" i="127"/>
  <c r="AT54" i="127"/>
  <c r="AT168" i="127"/>
  <c r="AT53" i="127"/>
  <c r="AM52" i="127"/>
  <c r="AM53" i="127"/>
  <c r="AM55" i="127"/>
  <c r="AM54" i="127"/>
  <c r="AM168" i="127"/>
  <c r="AK52" i="127"/>
  <c r="AK168" i="127"/>
  <c r="AK53" i="127"/>
  <c r="AK54" i="127"/>
  <c r="AK55" i="127"/>
  <c r="AN176" i="127"/>
  <c r="AN174" i="127"/>
  <c r="AN177" i="127"/>
  <c r="AN175" i="127"/>
  <c r="BD174" i="127"/>
  <c r="BD175" i="127"/>
  <c r="BD176" i="127"/>
  <c r="BD177" i="127"/>
  <c r="AY54" i="127"/>
  <c r="AY53" i="127"/>
  <c r="AY52" i="127"/>
  <c r="AY55" i="127"/>
  <c r="AY168" i="127"/>
  <c r="BC52" i="127"/>
  <c r="BC54" i="127"/>
  <c r="BC53" i="127"/>
  <c r="BC168" i="127"/>
  <c r="BC55" i="127"/>
  <c r="AB54" i="127"/>
  <c r="AB55" i="127"/>
  <c r="AB52" i="127"/>
  <c r="AB53" i="127"/>
  <c r="AB168" i="127"/>
  <c r="AS54" i="127"/>
  <c r="AS53" i="127"/>
  <c r="AS52" i="127"/>
  <c r="AS55" i="127"/>
  <c r="AS168" i="127"/>
  <c r="AE176" i="127"/>
  <c r="AE174" i="127"/>
  <c r="AE175" i="127"/>
  <c r="AE177" i="127"/>
  <c r="AO177" i="127"/>
  <c r="AO175" i="127"/>
  <c r="AO174" i="127"/>
  <c r="AO176" i="127"/>
  <c r="AH168" i="127"/>
  <c r="AH54" i="127"/>
  <c r="AH55" i="127"/>
  <c r="AH52" i="127"/>
  <c r="AH53" i="127"/>
  <c r="AC168" i="127"/>
  <c r="AC54" i="127"/>
  <c r="AC55" i="127"/>
  <c r="AC53" i="127"/>
  <c r="AC52" i="127"/>
  <c r="AR175" i="127"/>
  <c r="AR174" i="127"/>
  <c r="AR176" i="127"/>
  <c r="AR177" i="127"/>
  <c r="AQ168" i="127"/>
  <c r="AQ53" i="127"/>
  <c r="AQ55" i="127"/>
  <c r="AQ52" i="127"/>
  <c r="AQ54" i="127"/>
  <c r="BB55" i="127"/>
  <c r="BB52" i="127"/>
  <c r="BB53" i="127"/>
  <c r="BB54" i="127"/>
  <c r="BB168" i="127"/>
  <c r="AP168" i="127"/>
  <c r="AP55" i="127"/>
  <c r="AP54" i="127"/>
  <c r="AP52" i="127"/>
  <c r="AP53" i="127"/>
  <c r="AZ176" i="127"/>
  <c r="AZ175" i="127"/>
  <c r="AZ177" i="127"/>
  <c r="AZ174" i="127"/>
  <c r="AD52" i="127"/>
  <c r="AD53" i="127"/>
  <c r="AD54" i="127"/>
  <c r="AD55" i="127"/>
  <c r="AD168" i="127"/>
  <c r="AV52" i="127"/>
  <c r="AV168" i="127"/>
  <c r="AV53" i="127"/>
  <c r="AV55" i="127"/>
  <c r="AV54" i="127"/>
  <c r="AA168" i="127"/>
  <c r="AA55" i="127"/>
  <c r="AA52" i="127"/>
  <c r="AJ54" i="127" l="1"/>
  <c r="AJ168" i="127"/>
  <c r="AJ177" i="127" s="1"/>
  <c r="AR188" i="127"/>
  <c r="AR189" i="127" s="1"/>
  <c r="BA188" i="127"/>
  <c r="BA189" i="127" s="1"/>
  <c r="AN188" i="127"/>
  <c r="AN189" i="127" s="1"/>
  <c r="AZ188" i="127"/>
  <c r="AZ189" i="127" s="1"/>
  <c r="AO188" i="127"/>
  <c r="AO189" i="127" s="1"/>
  <c r="AE188" i="127"/>
  <c r="AE189" i="127" s="1"/>
  <c r="BD188" i="127"/>
  <c r="BD189" i="127" s="1"/>
  <c r="AG188" i="127"/>
  <c r="AG189" i="127" s="1"/>
  <c r="AF188" i="127"/>
  <c r="AF189" i="127" s="1"/>
  <c r="AJ52" i="127"/>
  <c r="AJ53" i="127"/>
  <c r="AX54" i="127"/>
  <c r="AX55" i="127"/>
  <c r="AX168" i="127"/>
  <c r="AX53" i="127"/>
  <c r="AX52" i="127"/>
  <c r="BF54" i="127"/>
  <c r="BF168" i="127"/>
  <c r="BF52" i="127"/>
  <c r="BF53" i="127"/>
  <c r="BF55" i="127"/>
  <c r="AU174" i="127"/>
  <c r="AU177" i="127"/>
  <c r="AU176" i="127"/>
  <c r="AU175" i="127"/>
  <c r="AT174" i="127"/>
  <c r="AT177" i="127"/>
  <c r="AT176" i="127"/>
  <c r="AT175" i="127"/>
  <c r="AL177" i="127"/>
  <c r="AL174" i="127"/>
  <c r="AL175" i="127"/>
  <c r="AL176" i="127"/>
  <c r="AD176" i="127"/>
  <c r="AD175" i="127"/>
  <c r="AD174" i="127"/>
  <c r="AD177" i="127"/>
  <c r="BG54" i="127"/>
  <c r="BG168" i="127"/>
  <c r="BG53" i="127"/>
  <c r="BG55" i="127"/>
  <c r="BG52" i="127"/>
  <c r="AA174" i="127"/>
  <c r="AA177" i="127"/>
  <c r="AA175" i="127"/>
  <c r="AA176" i="127"/>
  <c r="AQ177" i="127"/>
  <c r="AQ174" i="127"/>
  <c r="AQ176" i="127"/>
  <c r="AQ175" i="127"/>
  <c r="AB174" i="127"/>
  <c r="AB175" i="127"/>
  <c r="AB176" i="127"/>
  <c r="AB177" i="127"/>
  <c r="BB175" i="127"/>
  <c r="BB176" i="127"/>
  <c r="BB177" i="127"/>
  <c r="BB174" i="127"/>
  <c r="BC177" i="127"/>
  <c r="BC175" i="127"/>
  <c r="BC176" i="127"/>
  <c r="BC174" i="127"/>
  <c r="AK175" i="127"/>
  <c r="AK177" i="127"/>
  <c r="AK176" i="127"/>
  <c r="AK174" i="127"/>
  <c r="AJ175" i="127"/>
  <c r="AJ176" i="127"/>
  <c r="AJ174" i="127"/>
  <c r="AP177" i="127"/>
  <c r="AP175" i="127"/>
  <c r="AP176" i="127"/>
  <c r="AP174" i="127"/>
  <c r="AM177" i="127"/>
  <c r="AM174" i="127"/>
  <c r="AM175" i="127"/>
  <c r="AM176" i="127"/>
  <c r="BE55" i="127"/>
  <c r="BE168" i="127"/>
  <c r="BE52" i="127"/>
  <c r="BE53" i="127"/>
  <c r="BE54" i="127"/>
  <c r="AC174" i="127"/>
  <c r="AC175" i="127"/>
  <c r="AC176" i="127"/>
  <c r="AC177" i="127"/>
  <c r="AI168" i="127"/>
  <c r="AI52" i="127"/>
  <c r="AI55" i="127"/>
  <c r="AI54" i="127"/>
  <c r="AI53" i="127"/>
  <c r="AV174" i="127"/>
  <c r="AV177" i="127"/>
  <c r="AV176" i="127"/>
  <c r="AV175" i="127"/>
  <c r="AS174" i="127"/>
  <c r="AS176" i="127"/>
  <c r="AS177" i="127"/>
  <c r="AS175" i="127"/>
  <c r="AY177" i="127"/>
  <c r="AY175" i="127"/>
  <c r="AY174" i="127"/>
  <c r="AY176" i="127"/>
  <c r="AH177" i="127"/>
  <c r="AH176" i="127"/>
  <c r="AH174" i="127"/>
  <c r="AH175" i="127"/>
  <c r="AW168" i="127"/>
  <c r="AW54" i="127"/>
  <c r="AW55" i="127"/>
  <c r="AW53" i="127"/>
  <c r="AW52" i="127"/>
  <c r="AV188" i="127" l="1"/>
  <c r="AV189" i="127" s="1"/>
  <c r="AA188" i="127"/>
  <c r="AA189" i="127" s="1"/>
  <c r="AT188" i="127"/>
  <c r="AT189" i="127" s="1"/>
  <c r="AB188" i="127"/>
  <c r="AB189" i="127" s="1"/>
  <c r="BC188" i="127"/>
  <c r="BC189" i="127" s="1"/>
  <c r="AH188" i="127"/>
  <c r="AH189" i="127" s="1"/>
  <c r="AD188" i="127"/>
  <c r="AD189" i="127" s="1"/>
  <c r="AM188" i="127"/>
  <c r="AM189" i="127" s="1"/>
  <c r="AJ188" i="127"/>
  <c r="AJ189" i="127" s="1"/>
  <c r="AP188" i="127"/>
  <c r="AP189" i="127" s="1"/>
  <c r="AK188" i="127"/>
  <c r="AK189" i="127" s="1"/>
  <c r="AQ188" i="127"/>
  <c r="AQ189" i="127" s="1"/>
  <c r="AL188" i="127"/>
  <c r="AL189" i="127" s="1"/>
  <c r="AC188" i="127"/>
  <c r="AC189" i="127" s="1"/>
  <c r="AS188" i="127"/>
  <c r="AS189" i="127" s="1"/>
  <c r="AY188" i="127"/>
  <c r="AY189" i="127" s="1"/>
  <c r="BB188" i="127"/>
  <c r="BB189" i="127" s="1"/>
  <c r="AU188" i="127"/>
  <c r="AU189" i="127" s="1"/>
  <c r="BG175" i="127"/>
  <c r="BG177" i="127"/>
  <c r="BG176" i="127"/>
  <c r="BG174" i="127"/>
  <c r="BF176" i="127"/>
  <c r="BF175" i="127"/>
  <c r="BF174" i="127"/>
  <c r="BF177" i="127"/>
  <c r="AI175" i="127"/>
  <c r="AI176" i="127"/>
  <c r="AI177" i="127"/>
  <c r="AI174" i="127"/>
  <c r="BE174" i="127"/>
  <c r="BE176" i="127"/>
  <c r="BE175" i="127"/>
  <c r="BE177" i="127"/>
  <c r="AW177" i="127"/>
  <c r="AW175" i="127"/>
  <c r="AW176" i="127"/>
  <c r="AW174" i="127"/>
  <c r="AX176" i="127"/>
  <c r="AX177" i="127"/>
  <c r="AX175" i="127"/>
  <c r="AX174" i="127"/>
  <c r="BG188" i="127" l="1"/>
  <c r="BG189" i="127" s="1"/>
  <c r="AW188" i="127"/>
  <c r="AW189" i="127" s="1"/>
  <c r="AI188" i="127"/>
  <c r="AI189" i="127" s="1"/>
  <c r="BE188" i="127"/>
  <c r="BE189" i="127" s="1"/>
  <c r="AX188" i="127"/>
  <c r="AX189" i="127" s="1"/>
  <c r="BF188" i="127"/>
  <c r="BF189" i="127" s="1"/>
  <c r="BH39" i="64" l="1"/>
  <c r="BI39" i="64"/>
  <c r="AJ39" i="64" l="1"/>
  <c r="AN39" i="64"/>
  <c r="AL38" i="64"/>
  <c r="AL15" i="64"/>
  <c r="AF38" i="64"/>
  <c r="AF15" i="64"/>
  <c r="AF25" i="64" s="1"/>
  <c r="AP38" i="64"/>
  <c r="AP15" i="64"/>
  <c r="AV39" i="64"/>
  <c r="AT38" i="64"/>
  <c r="AT15" i="64"/>
  <c r="AT24" i="64" s="1"/>
  <c r="AL39" i="64"/>
  <c r="AT39" i="64"/>
  <c r="AQ39" i="64"/>
  <c r="AG38" i="64"/>
  <c r="AG15" i="64"/>
  <c r="AG24" i="64" s="1"/>
  <c r="AP39" i="64"/>
  <c r="AR39" i="64"/>
  <c r="AQ38" i="64"/>
  <c r="AQ15" i="64"/>
  <c r="AQ24" i="64" s="1"/>
  <c r="AO38" i="64"/>
  <c r="AO15" i="64"/>
  <c r="AH38" i="64"/>
  <c r="AH15" i="64"/>
  <c r="AH25" i="64" s="1"/>
  <c r="AR38" i="64"/>
  <c r="AR15" i="64"/>
  <c r="AR25" i="64" s="1"/>
  <c r="AD39" i="64"/>
  <c r="AB38" i="64"/>
  <c r="AB15" i="64"/>
  <c r="AB24" i="64" s="1"/>
  <c r="AU39" i="64"/>
  <c r="AK39" i="64"/>
  <c r="AI38" i="64"/>
  <c r="AI15" i="64"/>
  <c r="AI25" i="64" s="1"/>
  <c r="AO39" i="64"/>
  <c r="AM39" i="64"/>
  <c r="AM38" i="64"/>
  <c r="AM15" i="64"/>
  <c r="AM25" i="64" s="1"/>
  <c r="AH39" i="64"/>
  <c r="AU38" i="64"/>
  <c r="AU15" i="64"/>
  <c r="AU25" i="64" s="1"/>
  <c r="AC38" i="64"/>
  <c r="AC15" i="64"/>
  <c r="AI39" i="64"/>
  <c r="AS39" i="64"/>
  <c r="AG39" i="64"/>
  <c r="AC39" i="64"/>
  <c r="AK38" i="64"/>
  <c r="AK15" i="64"/>
  <c r="AK25" i="64" s="1"/>
  <c r="AE39" i="64"/>
  <c r="AF39" i="64"/>
  <c r="AE38" i="64"/>
  <c r="AE15" i="64"/>
  <c r="AN38" i="64"/>
  <c r="AN15" i="64"/>
  <c r="AS38" i="64"/>
  <c r="AS15" i="64"/>
  <c r="AV38" i="64"/>
  <c r="AV15" i="64"/>
  <c r="AV25" i="64" s="1"/>
  <c r="AJ38" i="64"/>
  <c r="AJ15" i="64"/>
  <c r="AD38" i="64"/>
  <c r="AD15" i="64"/>
  <c r="AD24" i="64" s="1"/>
  <c r="AB39" i="64"/>
  <c r="AP24" i="64" l="1"/>
  <c r="AA15" i="64"/>
  <c r="AA24" i="64" s="1"/>
  <c r="AP25" i="64"/>
  <c r="AO24" i="64"/>
  <c r="AO66" i="64"/>
  <c r="AO27" i="64"/>
  <c r="AO5" i="118"/>
  <c r="AO26" i="64"/>
  <c r="AO28" i="64"/>
  <c r="AO5" i="117"/>
  <c r="AO30" i="64"/>
  <c r="AO29" i="64"/>
  <c r="AO45" i="64"/>
  <c r="AO31" i="64"/>
  <c r="AO22" i="64"/>
  <c r="AO23" i="64"/>
  <c r="AO21" i="64"/>
  <c r="AS66" i="64"/>
  <c r="AS27" i="64"/>
  <c r="AS5" i="117"/>
  <c r="AS26" i="64"/>
  <c r="AS28" i="64"/>
  <c r="AS45" i="64"/>
  <c r="AS31" i="64"/>
  <c r="AS5" i="118"/>
  <c r="AS30" i="64"/>
  <c r="AS29" i="64"/>
  <c r="AS22" i="64"/>
  <c r="AS23" i="64"/>
  <c r="AS21" i="64"/>
  <c r="AS24" i="64"/>
  <c r="AS25" i="64"/>
  <c r="AI24" i="64"/>
  <c r="AI66" i="64"/>
  <c r="AI5" i="117"/>
  <c r="AI31" i="64"/>
  <c r="AI45" i="64"/>
  <c r="AI30" i="64"/>
  <c r="AI26" i="64"/>
  <c r="AI29" i="64"/>
  <c r="AI5" i="118"/>
  <c r="AI27" i="64"/>
  <c r="AI28" i="64"/>
  <c r="AI22" i="64"/>
  <c r="AI23" i="64"/>
  <c r="AI21" i="64"/>
  <c r="AQ25" i="64"/>
  <c r="AQ66" i="64"/>
  <c r="AQ5" i="117"/>
  <c r="AQ27" i="64"/>
  <c r="AQ29" i="64"/>
  <c r="AQ45" i="64"/>
  <c r="AQ31" i="64"/>
  <c r="AQ26" i="64"/>
  <c r="AQ28" i="64"/>
  <c r="AQ30" i="64"/>
  <c r="AQ5" i="118"/>
  <c r="AQ22" i="64"/>
  <c r="AQ23" i="64"/>
  <c r="AQ21" i="64"/>
  <c r="AO25" i="64"/>
  <c r="AT25" i="64"/>
  <c r="AT66" i="64"/>
  <c r="AT29" i="64"/>
  <c r="AT31" i="64"/>
  <c r="AT28" i="64"/>
  <c r="AT45" i="64"/>
  <c r="AT30" i="64"/>
  <c r="AT26" i="64"/>
  <c r="AT5" i="117"/>
  <c r="AT27" i="64"/>
  <c r="AT5" i="118"/>
  <c r="AT22" i="64"/>
  <c r="AT23" i="64"/>
  <c r="AT21" i="64"/>
  <c r="AA26" i="64"/>
  <c r="AA29" i="64"/>
  <c r="AA5" i="117"/>
  <c r="AN25" i="64"/>
  <c r="AN66" i="64"/>
  <c r="AN28" i="64"/>
  <c r="AN45" i="64"/>
  <c r="AN5" i="117"/>
  <c r="AN5" i="118"/>
  <c r="AN29" i="64"/>
  <c r="AN27" i="64"/>
  <c r="AN30" i="64"/>
  <c r="AN26" i="64"/>
  <c r="AN31" i="64"/>
  <c r="AN22" i="64"/>
  <c r="AN23" i="64"/>
  <c r="AN21" i="64"/>
  <c r="AC24" i="64"/>
  <c r="AC66" i="64"/>
  <c r="AC26" i="64"/>
  <c r="AC27" i="64"/>
  <c r="AC28" i="64"/>
  <c r="AC5" i="117"/>
  <c r="AC31" i="64"/>
  <c r="AC30" i="64"/>
  <c r="AC29" i="64"/>
  <c r="AC45" i="64"/>
  <c r="AC5" i="118"/>
  <c r="AC22" i="64"/>
  <c r="AC23" i="64"/>
  <c r="AC21" i="64"/>
  <c r="AE24" i="64"/>
  <c r="AE66" i="64"/>
  <c r="AE45" i="64"/>
  <c r="AE5" i="117"/>
  <c r="AE27" i="64"/>
  <c r="AE5" i="118"/>
  <c r="AE26" i="64"/>
  <c r="AE29" i="64"/>
  <c r="AE28" i="64"/>
  <c r="AE30" i="64"/>
  <c r="AE31" i="64"/>
  <c r="AE22" i="64"/>
  <c r="AE23" i="64"/>
  <c r="AE21" i="64"/>
  <c r="AP66" i="64"/>
  <c r="AP5" i="117"/>
  <c r="AP27" i="64"/>
  <c r="AP28" i="64"/>
  <c r="AP26" i="64"/>
  <c r="AP31" i="64"/>
  <c r="AP5" i="118"/>
  <c r="AP30" i="64"/>
  <c r="AP29" i="64"/>
  <c r="AP45" i="64"/>
  <c r="AP22" i="64"/>
  <c r="AP23" i="64"/>
  <c r="AP21" i="64"/>
  <c r="AN24" i="64"/>
  <c r="AU24" i="64"/>
  <c r="AU66" i="64"/>
  <c r="AU45" i="64"/>
  <c r="AU5" i="117"/>
  <c r="AU27" i="64"/>
  <c r="AU28" i="64"/>
  <c r="AU26" i="64"/>
  <c r="AU29" i="64"/>
  <c r="AU31" i="64"/>
  <c r="AU30" i="64"/>
  <c r="AU5" i="118"/>
  <c r="AU22" i="64"/>
  <c r="AU23" i="64"/>
  <c r="AU21" i="64"/>
  <c r="AF66" i="64"/>
  <c r="AF31" i="64"/>
  <c r="AF26" i="64"/>
  <c r="AF29" i="64"/>
  <c r="AF28" i="64"/>
  <c r="AF45" i="64"/>
  <c r="AF27" i="64"/>
  <c r="AF5" i="118"/>
  <c r="AF5" i="117"/>
  <c r="AF30" i="64"/>
  <c r="AF22" i="64"/>
  <c r="AF23" i="64"/>
  <c r="AF21" i="64"/>
  <c r="AJ25" i="64"/>
  <c r="AJ66" i="64"/>
  <c r="AJ5" i="117"/>
  <c r="AJ45" i="64"/>
  <c r="AJ31" i="64"/>
  <c r="AJ28" i="64"/>
  <c r="AJ29" i="64"/>
  <c r="AJ5" i="118"/>
  <c r="AJ27" i="64"/>
  <c r="AJ26" i="64"/>
  <c r="AJ30" i="64"/>
  <c r="AJ22" i="64"/>
  <c r="AJ23" i="64"/>
  <c r="AJ21" i="64"/>
  <c r="AE25" i="64"/>
  <c r="AF24" i="64"/>
  <c r="AJ24" i="64"/>
  <c r="AM24" i="64"/>
  <c r="AM66" i="64"/>
  <c r="AM27" i="64"/>
  <c r="AM5" i="118"/>
  <c r="AM29" i="64"/>
  <c r="AM5" i="117"/>
  <c r="AM26" i="64"/>
  <c r="AM31" i="64"/>
  <c r="AM30" i="64"/>
  <c r="AM28" i="64"/>
  <c r="AM45" i="64"/>
  <c r="AM22" i="64"/>
  <c r="AM23" i="64"/>
  <c r="AM21" i="64"/>
  <c r="AR24" i="64"/>
  <c r="AR66" i="64"/>
  <c r="AR31" i="64"/>
  <c r="AR45" i="64"/>
  <c r="AR5" i="117"/>
  <c r="AR27" i="64"/>
  <c r="AR28" i="64"/>
  <c r="AR29" i="64"/>
  <c r="AR26" i="64"/>
  <c r="AR5" i="118"/>
  <c r="AR30" i="64"/>
  <c r="AR22" i="64"/>
  <c r="AR23" i="64"/>
  <c r="AR21" i="64"/>
  <c r="AD25" i="64"/>
  <c r="AD66" i="64"/>
  <c r="AD5" i="118"/>
  <c r="AD5" i="117"/>
  <c r="AD27" i="64"/>
  <c r="AD30" i="64"/>
  <c r="AD31" i="64"/>
  <c r="AD29" i="64"/>
  <c r="AD28" i="64"/>
  <c r="AD26" i="64"/>
  <c r="AD45" i="64"/>
  <c r="AD22" i="64"/>
  <c r="AD23" i="64"/>
  <c r="AD21" i="64"/>
  <c r="AB25" i="64"/>
  <c r="AB66" i="64"/>
  <c r="AB30" i="64"/>
  <c r="AB5" i="117"/>
  <c r="AB26" i="64"/>
  <c r="AB5" i="118"/>
  <c r="AB31" i="64"/>
  <c r="AB28" i="64"/>
  <c r="AB29" i="64"/>
  <c r="AB27" i="64"/>
  <c r="AB45" i="64"/>
  <c r="AB22" i="64"/>
  <c r="AB23" i="64"/>
  <c r="AB21" i="64"/>
  <c r="AG25" i="64"/>
  <c r="AG66" i="64"/>
  <c r="AG31" i="64"/>
  <c r="AG45" i="64"/>
  <c r="AG27" i="64"/>
  <c r="AG30" i="64"/>
  <c r="AG28" i="64"/>
  <c r="AG29" i="64"/>
  <c r="AG5" i="118"/>
  <c r="AG5" i="117"/>
  <c r="AG26" i="64"/>
  <c r="AG22" i="64"/>
  <c r="AG23" i="64"/>
  <c r="AG21" i="64"/>
  <c r="AK24" i="64"/>
  <c r="AK66" i="64"/>
  <c r="AK45" i="64"/>
  <c r="AK31" i="64"/>
  <c r="AK28" i="64"/>
  <c r="AK30" i="64"/>
  <c r="AK27" i="64"/>
  <c r="AK5" i="118"/>
  <c r="AK29" i="64"/>
  <c r="AK26" i="64"/>
  <c r="AK5" i="117"/>
  <c r="AK22" i="64"/>
  <c r="AK23" i="64"/>
  <c r="AK21" i="64"/>
  <c r="AL25" i="64"/>
  <c r="AL66" i="64"/>
  <c r="AL5" i="118"/>
  <c r="AL27" i="64"/>
  <c r="AL30" i="64"/>
  <c r="AL45" i="64"/>
  <c r="AL29" i="64"/>
  <c r="AL26" i="64"/>
  <c r="AL31" i="64"/>
  <c r="AL28" i="64"/>
  <c r="AL5" i="117"/>
  <c r="AL22" i="64"/>
  <c r="AL23" i="64"/>
  <c r="AL21" i="64"/>
  <c r="AV66" i="64"/>
  <c r="AV30" i="64"/>
  <c r="AV26" i="64"/>
  <c r="AV45" i="64"/>
  <c r="AV27" i="64"/>
  <c r="AV28" i="64"/>
  <c r="AV31" i="64"/>
  <c r="AV5" i="117"/>
  <c r="AV29" i="64"/>
  <c r="AV5" i="118"/>
  <c r="AV22" i="64"/>
  <c r="AV23" i="64"/>
  <c r="AV21" i="64"/>
  <c r="AH24" i="64"/>
  <c r="AH66" i="64"/>
  <c r="AH45" i="64"/>
  <c r="AH5" i="118"/>
  <c r="AH29" i="64"/>
  <c r="AH5" i="117"/>
  <c r="AH28" i="64"/>
  <c r="AH26" i="64"/>
  <c r="AH31" i="64"/>
  <c r="AH30" i="64"/>
  <c r="AH27" i="64"/>
  <c r="AH22" i="64"/>
  <c r="AH23" i="64"/>
  <c r="AH21" i="64"/>
  <c r="AL24" i="64"/>
  <c r="AV24" i="64"/>
  <c r="AC25" i="64"/>
  <c r="AA28" i="64" l="1"/>
  <c r="AA22" i="64"/>
  <c r="AA66" i="64"/>
  <c r="AA31" i="64"/>
  <c r="AA25" i="64"/>
  <c r="AA27" i="64"/>
  <c r="AA21" i="64"/>
  <c r="AA30" i="64"/>
  <c r="AA23" i="64"/>
  <c r="AA5" i="118"/>
  <c r="AE18" i="117"/>
  <c r="AE18" i="118"/>
  <c r="AH18" i="118"/>
  <c r="AR18" i="118"/>
  <c r="AC18" i="117"/>
  <c r="AI18" i="118"/>
  <c r="AN18" i="118"/>
  <c r="AN18" i="117"/>
  <c r="AS18" i="118"/>
  <c r="AB18" i="117"/>
  <c r="AM18" i="117"/>
  <c r="AR18" i="117"/>
  <c r="AJ18" i="118"/>
  <c r="AU18" i="118"/>
  <c r="AD18" i="117"/>
  <c r="AF18" i="117"/>
  <c r="AD18" i="118"/>
  <c r="AF18" i="118"/>
  <c r="AO18" i="117"/>
  <c r="AQ18" i="117"/>
  <c r="AI18" i="117"/>
  <c r="AL18" i="118"/>
  <c r="AM18" i="118"/>
  <c r="AC18" i="118"/>
  <c r="AK18" i="117"/>
  <c r="AV18" i="117"/>
  <c r="AP18" i="118"/>
  <c r="AS18" i="117"/>
  <c r="AG18" i="117"/>
  <c r="AT18" i="118"/>
  <c r="AO18" i="118"/>
  <c r="AV18" i="118"/>
  <c r="AL18" i="117"/>
  <c r="AU18" i="117"/>
  <c r="AK18" i="118"/>
  <c r="AG18" i="118"/>
  <c r="AJ18" i="117"/>
  <c r="AT18" i="117"/>
  <c r="AP18" i="117"/>
  <c r="AH18" i="117"/>
  <c r="AQ18" i="118"/>
  <c r="AB18" i="118" l="1"/>
  <c r="BG38" i="64" l="1"/>
  <c r="BG15" i="64"/>
  <c r="BH38" i="64"/>
  <c r="BH15" i="64"/>
  <c r="BH24" i="64" l="1"/>
  <c r="BH66" i="64"/>
  <c r="BH5" i="117"/>
  <c r="BH28" i="64"/>
  <c r="BH31" i="64"/>
  <c r="BH26" i="64"/>
  <c r="BH27" i="64"/>
  <c r="BH45" i="64"/>
  <c r="BH5" i="118"/>
  <c r="BH29" i="64"/>
  <c r="BH30" i="64"/>
  <c r="BH22" i="64"/>
  <c r="BH23" i="64"/>
  <c r="BH21" i="64"/>
  <c r="BH25" i="64"/>
  <c r="BI38" i="64"/>
  <c r="BG66" i="64"/>
  <c r="BG28" i="64"/>
  <c r="BG30" i="64"/>
  <c r="BG27" i="64"/>
  <c r="BG29" i="64"/>
  <c r="BG31" i="64"/>
  <c r="BG5" i="118"/>
  <c r="BG26" i="64"/>
  <c r="BG5" i="117"/>
  <c r="BG22" i="64"/>
  <c r="BG23" i="64"/>
  <c r="BG21" i="64"/>
  <c r="BG25" i="64"/>
  <c r="BG24" i="64"/>
  <c r="BH68" i="64" l="1"/>
  <c r="BG68" i="64"/>
  <c r="BH18" i="117"/>
  <c r="BG39" i="64"/>
  <c r="BF15" i="64"/>
  <c r="BH18" i="118"/>
  <c r="BE38" i="64"/>
  <c r="BF38" i="64"/>
  <c r="BE15" i="64"/>
  <c r="BF39" i="64" l="1"/>
  <c r="BF25" i="64"/>
  <c r="BF66" i="64"/>
  <c r="BF26" i="64"/>
  <c r="BF5" i="118"/>
  <c r="BF28" i="64"/>
  <c r="BF29" i="64"/>
  <c r="BF31" i="64"/>
  <c r="BF27" i="64"/>
  <c r="BF5" i="117"/>
  <c r="BF30" i="64"/>
  <c r="BF22" i="64"/>
  <c r="BF23" i="64"/>
  <c r="BF21" i="64"/>
  <c r="BF24" i="64"/>
  <c r="BG45" i="64"/>
  <c r="BE25" i="64"/>
  <c r="BF45" i="64"/>
  <c r="BE66" i="64"/>
  <c r="BE27" i="64"/>
  <c r="BE29" i="64"/>
  <c r="BE31" i="64"/>
  <c r="BE30" i="64"/>
  <c r="BE26" i="64"/>
  <c r="BE28" i="64"/>
  <c r="BE5" i="118"/>
  <c r="BE5" i="117"/>
  <c r="BE22" i="64"/>
  <c r="BE23" i="64"/>
  <c r="BE21" i="64"/>
  <c r="BE24" i="64"/>
  <c r="BF68" i="64" l="1"/>
  <c r="BE68" i="64"/>
  <c r="BF18" i="118"/>
  <c r="BG18" i="117"/>
  <c r="BG18" i="118"/>
  <c r="BE39" i="64"/>
  <c r="BD15" i="64"/>
  <c r="BF18" i="117"/>
  <c r="BE45" i="64" l="1"/>
  <c r="BD66" i="64"/>
  <c r="BD30" i="64"/>
  <c r="BD5" i="118"/>
  <c r="BD26" i="64"/>
  <c r="BD29" i="64"/>
  <c r="BD5" i="117"/>
  <c r="BD28" i="64"/>
  <c r="BD27" i="64"/>
  <c r="BD31" i="64"/>
  <c r="BD22" i="64"/>
  <c r="BD23" i="64"/>
  <c r="BD21" i="64"/>
  <c r="BD24" i="64"/>
  <c r="BD25" i="64"/>
  <c r="BD39" i="64"/>
  <c r="BC39" i="64"/>
  <c r="BD68" i="64" l="1"/>
  <c r="BE18" i="117"/>
  <c r="BE18" i="118"/>
  <c r="BA15" i="64" l="1"/>
  <c r="BB39" i="64"/>
  <c r="BA66" i="64" l="1"/>
  <c r="BA30" i="64"/>
  <c r="BA5" i="117"/>
  <c r="BA26" i="64"/>
  <c r="BA28" i="64"/>
  <c r="BA29" i="64"/>
  <c r="BA31" i="64"/>
  <c r="BA27" i="64"/>
  <c r="BA5" i="118"/>
  <c r="BA22" i="64"/>
  <c r="BA23" i="64"/>
  <c r="BA21" i="64"/>
  <c r="BA24" i="64"/>
  <c r="BA25" i="64"/>
  <c r="BA68" i="64" l="1"/>
  <c r="BA39" i="64" l="1"/>
  <c r="AZ38" i="64" l="1"/>
  <c r="AZ15" i="64"/>
  <c r="BA38" i="64"/>
  <c r="AZ39" i="64"/>
  <c r="BB38" i="64"/>
  <c r="BB15" i="64"/>
  <c r="BC38" i="64"/>
  <c r="BC15" i="64"/>
  <c r="BD38" i="64"/>
  <c r="AY15" i="64"/>
  <c r="AY24" i="64" l="1"/>
  <c r="AY66" i="64"/>
  <c r="BB66" i="64"/>
  <c r="BB31" i="64"/>
  <c r="BB5" i="118"/>
  <c r="BB5" i="117"/>
  <c r="BB27" i="64"/>
  <c r="BB45" i="64"/>
  <c r="BB30" i="64"/>
  <c r="BB26" i="64"/>
  <c r="BB28" i="64"/>
  <c r="BB29" i="64"/>
  <c r="BB22" i="64"/>
  <c r="BB23" i="64"/>
  <c r="BB21" i="64"/>
  <c r="BB25" i="64"/>
  <c r="BB24" i="64"/>
  <c r="AY25" i="64"/>
  <c r="AY26" i="64"/>
  <c r="AY30" i="64"/>
  <c r="AY5" i="117"/>
  <c r="AY27" i="64"/>
  <c r="AY5" i="118"/>
  <c r="AY31" i="64"/>
  <c r="AY29" i="64"/>
  <c r="AY28" i="64"/>
  <c r="AY22" i="64"/>
  <c r="AY23" i="64"/>
  <c r="AY21" i="64"/>
  <c r="AZ66" i="64"/>
  <c r="AZ29" i="64"/>
  <c r="AZ45" i="64"/>
  <c r="AZ31" i="64"/>
  <c r="AZ5" i="118"/>
  <c r="AZ5" i="117"/>
  <c r="AZ27" i="64"/>
  <c r="AZ28" i="64"/>
  <c r="AZ26" i="64"/>
  <c r="AZ30" i="64"/>
  <c r="AZ22" i="64"/>
  <c r="AZ23" i="64"/>
  <c r="AZ21" i="64"/>
  <c r="BA45" i="64"/>
  <c r="AZ25" i="64"/>
  <c r="BC24" i="64"/>
  <c r="BC66" i="64"/>
  <c r="BC5" i="118"/>
  <c r="BC30" i="64"/>
  <c r="BC5" i="117"/>
  <c r="BC31" i="64"/>
  <c r="BC45" i="64"/>
  <c r="BC27" i="64"/>
  <c r="BC26" i="64"/>
  <c r="BC29" i="64"/>
  <c r="BC28" i="64"/>
  <c r="BC22" i="64"/>
  <c r="BC23" i="64"/>
  <c r="BC21" i="64"/>
  <c r="BC25" i="64"/>
  <c r="BD45" i="64"/>
  <c r="AZ24" i="64"/>
  <c r="BC68" i="64" l="1"/>
  <c r="BB68" i="64"/>
  <c r="AY68" i="64"/>
  <c r="AZ68" i="64"/>
  <c r="AZ18" i="118"/>
  <c r="BA18" i="118"/>
  <c r="BB18" i="117"/>
  <c r="BC18" i="117"/>
  <c r="BD18" i="117"/>
  <c r="BG52" i="64"/>
  <c r="BF52" i="64"/>
  <c r="BH52" i="64"/>
  <c r="BI52" i="64"/>
  <c r="BE52" i="64"/>
  <c r="BD52" i="64"/>
  <c r="BA52" i="64"/>
  <c r="AZ52" i="64"/>
  <c r="BC52" i="64"/>
  <c r="AY52" i="64"/>
  <c r="AY38" i="64"/>
  <c r="BB52" i="64"/>
  <c r="BB18" i="118"/>
  <c r="BC18" i="118"/>
  <c r="BD18" i="118"/>
  <c r="AZ18" i="117"/>
  <c r="BA18" i="117"/>
  <c r="AW38" i="64" l="1"/>
  <c r="AX38" i="64"/>
  <c r="AW15" i="64" l="1"/>
  <c r="AW25" i="64" s="1"/>
  <c r="AW39" i="64"/>
  <c r="AX39" i="64" l="1"/>
  <c r="BI53" i="64"/>
  <c r="BH53" i="64"/>
  <c r="BG53" i="64"/>
  <c r="BF53" i="64"/>
  <c r="BE53" i="64"/>
  <c r="BD53" i="64"/>
  <c r="BC53" i="64"/>
  <c r="BB53" i="64"/>
  <c r="BA53" i="64"/>
  <c r="AZ53" i="64"/>
  <c r="AY39" i="64"/>
  <c r="AY53" i="64"/>
  <c r="AX15" i="64"/>
  <c r="AW24" i="64"/>
  <c r="AW66" i="64"/>
  <c r="AW26" i="64"/>
  <c r="AW30" i="64"/>
  <c r="AW45" i="64"/>
  <c r="AW29" i="64"/>
  <c r="AW5" i="117"/>
  <c r="AW27" i="64"/>
  <c r="AW31" i="64"/>
  <c r="AW28" i="64"/>
  <c r="AW5" i="118"/>
  <c r="AW22" i="64"/>
  <c r="AW23" i="64"/>
  <c r="AW21" i="64"/>
  <c r="AW18" i="117" l="1"/>
  <c r="AX66" i="64"/>
  <c r="AX5" i="118"/>
  <c r="AX5" i="117"/>
  <c r="AX30" i="64"/>
  <c r="AX26" i="64"/>
  <c r="AX28" i="64"/>
  <c r="AX27" i="64"/>
  <c r="AX29" i="64"/>
  <c r="AX31" i="64"/>
  <c r="AX45" i="64"/>
  <c r="AX22" i="64"/>
  <c r="AX23" i="64"/>
  <c r="AX21" i="64"/>
  <c r="BH59" i="64"/>
  <c r="BG59" i="64"/>
  <c r="BF59" i="64"/>
  <c r="BE59" i="64"/>
  <c r="BD59" i="64"/>
  <c r="BA59" i="64"/>
  <c r="AZ59" i="64"/>
  <c r="AY59" i="64"/>
  <c r="AY45" i="64"/>
  <c r="BB59" i="64"/>
  <c r="BC59" i="64"/>
  <c r="AX24" i="64"/>
  <c r="AX25" i="64"/>
  <c r="AW18" i="118"/>
  <c r="AX18" i="117" l="1"/>
  <c r="BH28" i="117"/>
  <c r="BG28" i="117"/>
  <c r="BE28" i="117"/>
  <c r="BF28" i="117"/>
  <c r="BD28" i="117"/>
  <c r="BA28" i="117"/>
  <c r="AY28" i="117"/>
  <c r="AY18" i="117"/>
  <c r="AZ28" i="117"/>
  <c r="BB28" i="117"/>
  <c r="BC28" i="117"/>
  <c r="AX18" i="118"/>
  <c r="BG28" i="118"/>
  <c r="BH28" i="118"/>
  <c r="BF28" i="118"/>
  <c r="BE28" i="118"/>
  <c r="BD28" i="118"/>
  <c r="BA28" i="118"/>
  <c r="BB28" i="118"/>
  <c r="AZ28" i="118"/>
  <c r="AY18" i="118"/>
  <c r="AY28" i="118"/>
  <c r="BC28" i="118"/>
  <c r="BI146" i="66" l="1"/>
  <c r="BI142" i="66"/>
  <c r="BI172" i="66" l="1"/>
  <c r="BI159" i="66"/>
  <c r="BI77" i="66"/>
  <c r="BI145" i="66" s="1"/>
  <c r="BI7" i="66"/>
  <c r="BI143" i="66" s="1"/>
  <c r="BI79" i="66"/>
  <c r="BI147" i="66"/>
  <c r="BI173" i="66" s="1"/>
  <c r="BI26" i="66"/>
  <c r="BI14" i="66" s="1"/>
  <c r="BI144" i="66" s="1"/>
  <c r="F22" i="112"/>
  <c r="BI6" i="66" l="1"/>
  <c r="BI5" i="66" s="1"/>
  <c r="BI169" i="66"/>
  <c r="BI156" i="66"/>
  <c r="BI170" i="66"/>
  <c r="BI157" i="66"/>
  <c r="BI171" i="66"/>
  <c r="BI158" i="66"/>
  <c r="F21" i="112"/>
  <c r="F20" i="112"/>
  <c r="BI151" i="66"/>
  <c r="BI177" i="66" s="1"/>
  <c r="V9" i="112"/>
  <c r="F19" i="112"/>
  <c r="V21" i="112"/>
  <c r="BI36" i="64"/>
  <c r="BI50" i="64"/>
  <c r="V22" i="112"/>
  <c r="F23" i="112"/>
  <c r="BI160" i="66"/>
  <c r="V10" i="112"/>
  <c r="BI136" i="66" l="1"/>
  <c r="V23" i="112"/>
  <c r="BI6" i="117"/>
  <c r="BI6" i="118"/>
  <c r="BI35" i="64"/>
  <c r="BI49" i="64"/>
  <c r="BI15" i="64"/>
  <c r="V19" i="112"/>
  <c r="G7" i="112"/>
  <c r="W7" i="112" s="1"/>
  <c r="V8" i="112"/>
  <c r="F27" i="112"/>
  <c r="G23" i="112" s="1"/>
  <c r="W23" i="112" s="1"/>
  <c r="BI164" i="66"/>
  <c r="V7" i="112"/>
  <c r="V6" i="112"/>
  <c r="V20" i="112"/>
  <c r="BI21" i="64" l="1"/>
  <c r="G19" i="112"/>
  <c r="W19" i="112" s="1"/>
  <c r="BI19" i="117"/>
  <c r="BI29" i="117"/>
  <c r="G12" i="112"/>
  <c r="W12" i="112" s="1"/>
  <c r="G11" i="112"/>
  <c r="W11" i="112" s="1"/>
  <c r="V14" i="112"/>
  <c r="G13" i="112"/>
  <c r="W13" i="112" s="1"/>
  <c r="G10" i="112"/>
  <c r="W10" i="112" s="1"/>
  <c r="G9" i="112"/>
  <c r="W9" i="112" s="1"/>
  <c r="BI30" i="117"/>
  <c r="BI20" i="117"/>
  <c r="G24" i="112"/>
  <c r="W24" i="112" s="1"/>
  <c r="V27" i="112"/>
  <c r="G25" i="112"/>
  <c r="W25" i="112" s="1"/>
  <c r="G26" i="112"/>
  <c r="W26" i="112" s="1"/>
  <c r="G21" i="112"/>
  <c r="W21" i="112" s="1"/>
  <c r="G22" i="112"/>
  <c r="W22" i="112" s="1"/>
  <c r="BI30" i="118"/>
  <c r="BI20" i="118"/>
  <c r="BI24" i="64"/>
  <c r="BI66" i="64"/>
  <c r="BI27" i="64"/>
  <c r="BI23" i="64"/>
  <c r="BI26" i="64"/>
  <c r="BI5" i="117"/>
  <c r="BI30" i="64"/>
  <c r="BI45" i="64"/>
  <c r="BI25" i="64"/>
  <c r="BI29" i="64"/>
  <c r="BI28" i="64"/>
  <c r="BI5" i="118"/>
  <c r="BI31" i="64"/>
  <c r="BI59" i="64"/>
  <c r="BI22" i="64"/>
  <c r="G8" i="112"/>
  <c r="W8" i="112" s="1"/>
  <c r="G20" i="112"/>
  <c r="W20" i="112" s="1"/>
  <c r="BI19" i="118"/>
  <c r="BI29" i="118"/>
  <c r="BI68" i="64" l="1"/>
  <c r="BI18" i="117"/>
  <c r="BI28" i="117"/>
  <c r="G14" i="112"/>
  <c r="W14" i="112" s="1"/>
  <c r="W6" i="112"/>
  <c r="BI18" i="118"/>
  <c r="BI28" i="118"/>
  <c r="G27" i="112"/>
  <c r="W27" i="112" s="1"/>
  <c r="AI24" i="118" l="1"/>
  <c r="AI10" i="118"/>
  <c r="AI9" i="118"/>
  <c r="AI8" i="118"/>
  <c r="AY34" i="117"/>
  <c r="AY24" i="117"/>
  <c r="AY10" i="117"/>
  <c r="AY9" i="117"/>
  <c r="AY8" i="117"/>
  <c r="BA34" i="117"/>
  <c r="BA24" i="117"/>
  <c r="BA10" i="117"/>
  <c r="BA9" i="117"/>
  <c r="BA8" i="117"/>
  <c r="AA10" i="117"/>
  <c r="AA9" i="117"/>
  <c r="AA8" i="117"/>
  <c r="BC34" i="117"/>
  <c r="BC24" i="117"/>
  <c r="BC10" i="117"/>
  <c r="BC9" i="117"/>
  <c r="BC8" i="117"/>
  <c r="AQ24" i="118"/>
  <c r="AQ10" i="118"/>
  <c r="AQ23" i="118" s="1"/>
  <c r="AQ9" i="118"/>
  <c r="AQ8" i="118"/>
  <c r="AQ21" i="118" s="1"/>
  <c r="AW24" i="117"/>
  <c r="AW10" i="117"/>
  <c r="AW23" i="117" s="1"/>
  <c r="AW9" i="117"/>
  <c r="AW8" i="117"/>
  <c r="AZ34" i="117"/>
  <c r="AZ24" i="117"/>
  <c r="AZ10" i="117"/>
  <c r="AZ9" i="117"/>
  <c r="AZ8" i="117"/>
  <c r="AN24" i="118"/>
  <c r="AN10" i="118"/>
  <c r="AN9" i="118"/>
  <c r="AN8" i="118"/>
  <c r="AR24" i="118"/>
  <c r="AR10" i="118"/>
  <c r="AR9" i="118"/>
  <c r="AR8" i="118"/>
  <c r="AC24" i="117"/>
  <c r="AC10" i="117"/>
  <c r="AC9" i="117"/>
  <c r="AC8" i="117"/>
  <c r="AM24" i="118"/>
  <c r="AM10" i="118"/>
  <c r="AM9" i="118"/>
  <c r="AM8" i="118"/>
  <c r="AO24" i="118"/>
  <c r="AO10" i="118"/>
  <c r="AO23" i="118" s="1"/>
  <c r="AO9" i="118"/>
  <c r="AO8" i="118"/>
  <c r="AO21" i="118" s="1"/>
  <c r="BB34" i="117"/>
  <c r="BB24" i="117"/>
  <c r="BB10" i="117"/>
  <c r="BB9" i="117"/>
  <c r="BB8" i="117"/>
  <c r="AP24" i="118"/>
  <c r="AP10" i="118"/>
  <c r="AP9" i="118"/>
  <c r="AP8" i="118"/>
  <c r="BD34" i="117"/>
  <c r="BD24" i="117"/>
  <c r="BD10" i="117"/>
  <c r="BD9" i="117"/>
  <c r="BD8" i="117"/>
  <c r="BE34" i="117"/>
  <c r="BE24" i="117"/>
  <c r="BE10" i="117"/>
  <c r="BE9" i="117"/>
  <c r="BE8" i="117"/>
  <c r="AS24" i="118"/>
  <c r="AS10" i="118"/>
  <c r="AS9" i="118"/>
  <c r="AS8" i="118"/>
  <c r="AD24" i="117"/>
  <c r="AD10" i="117"/>
  <c r="AD9" i="117"/>
  <c r="AD8" i="117"/>
  <c r="BF34" i="117"/>
  <c r="BF24" i="117"/>
  <c r="BF10" i="117"/>
  <c r="BF9" i="117"/>
  <c r="BF8" i="117"/>
  <c r="AT24" i="118"/>
  <c r="AT10" i="118"/>
  <c r="AT9" i="118"/>
  <c r="AT8" i="118"/>
  <c r="AE24" i="117"/>
  <c r="AE10" i="117"/>
  <c r="AE9" i="117"/>
  <c r="AE8" i="117"/>
  <c r="BG34" i="117"/>
  <c r="BG24" i="117"/>
  <c r="BG10" i="117"/>
  <c r="BG9" i="117"/>
  <c r="BG8" i="117"/>
  <c r="AU24" i="118"/>
  <c r="AU10" i="118"/>
  <c r="AU23" i="118" s="1"/>
  <c r="AU9" i="118"/>
  <c r="AU22" i="118" s="1"/>
  <c r="AU8" i="118"/>
  <c r="AU21" i="118" s="1"/>
  <c r="AT24" i="117"/>
  <c r="AT10" i="117"/>
  <c r="AT9" i="117"/>
  <c r="AT8" i="117"/>
  <c r="AT21" i="117" s="1"/>
  <c r="AU24" i="117"/>
  <c r="AU10" i="117"/>
  <c r="AU9" i="117"/>
  <c r="AU8" i="117"/>
  <c r="AL24" i="118"/>
  <c r="AL10" i="118"/>
  <c r="AL9" i="118"/>
  <c r="AL8" i="118"/>
  <c r="AB24" i="117"/>
  <c r="AB10" i="117"/>
  <c r="AB9" i="117"/>
  <c r="AB8" i="117"/>
  <c r="AF24" i="117"/>
  <c r="AF10" i="117"/>
  <c r="AF9" i="117"/>
  <c r="AF8" i="117"/>
  <c r="BH24" i="117"/>
  <c r="BH34" i="117"/>
  <c r="BH10" i="117"/>
  <c r="BH9" i="117"/>
  <c r="BH8" i="117"/>
  <c r="AV24" i="118"/>
  <c r="AV10" i="118"/>
  <c r="AV9" i="118"/>
  <c r="AV8" i="118"/>
  <c r="AG24" i="117"/>
  <c r="AG10" i="117"/>
  <c r="AG9" i="117"/>
  <c r="AG22" i="117" s="1"/>
  <c r="AG8" i="117"/>
  <c r="AG21" i="117" s="1"/>
  <c r="AW24" i="118"/>
  <c r="AW10" i="118"/>
  <c r="AW9" i="118"/>
  <c r="AW8" i="118"/>
  <c r="AH24" i="118"/>
  <c r="AH10" i="118"/>
  <c r="AH9" i="118"/>
  <c r="AH8" i="118"/>
  <c r="AK24" i="118"/>
  <c r="AK10" i="118"/>
  <c r="AK9" i="118"/>
  <c r="AK8" i="118"/>
  <c r="AZ34" i="118"/>
  <c r="AZ24" i="118"/>
  <c r="AZ10" i="118"/>
  <c r="AZ9" i="118"/>
  <c r="AZ8" i="118"/>
  <c r="AL24" i="117"/>
  <c r="AL10" i="117"/>
  <c r="AL9" i="117"/>
  <c r="AL8" i="117"/>
  <c r="AB24" i="118"/>
  <c r="AB10" i="118"/>
  <c r="AB9" i="118"/>
  <c r="AB8" i="118"/>
  <c r="BD24" i="118"/>
  <c r="BD34" i="118"/>
  <c r="BD10" i="118"/>
  <c r="BD9" i="118"/>
  <c r="BD8" i="118"/>
  <c r="AV24" i="117"/>
  <c r="AV10" i="117"/>
  <c r="AV9" i="117"/>
  <c r="AV8" i="117"/>
  <c r="AX24" i="117"/>
  <c r="AX10" i="117"/>
  <c r="AX9" i="117"/>
  <c r="AX22" i="117" s="1"/>
  <c r="AX8" i="117"/>
  <c r="AX21" i="117" s="1"/>
  <c r="AH24" i="117"/>
  <c r="AH10" i="117"/>
  <c r="AH9" i="117"/>
  <c r="AH8" i="117"/>
  <c r="AM24" i="117"/>
  <c r="AM10" i="117"/>
  <c r="AM9" i="117"/>
  <c r="AM8" i="117"/>
  <c r="AO24" i="117"/>
  <c r="AO10" i="117"/>
  <c r="AO9" i="117"/>
  <c r="AO8" i="117"/>
  <c r="BE24" i="118"/>
  <c r="BE34" i="118"/>
  <c r="BE10" i="118"/>
  <c r="BE9" i="118"/>
  <c r="BE8" i="118"/>
  <c r="BA24" i="118"/>
  <c r="BA34" i="118"/>
  <c r="BA10" i="118"/>
  <c r="BA9" i="118"/>
  <c r="BA8" i="118"/>
  <c r="AN24" i="117"/>
  <c r="AN10" i="117"/>
  <c r="AN9" i="117"/>
  <c r="AN8" i="117"/>
  <c r="AC24" i="118"/>
  <c r="AC10" i="118"/>
  <c r="AC9" i="118"/>
  <c r="AC8" i="118"/>
  <c r="AP24" i="117"/>
  <c r="AP10" i="117"/>
  <c r="AP9" i="117"/>
  <c r="AP8" i="117"/>
  <c r="AD24" i="118"/>
  <c r="AD10" i="118"/>
  <c r="AD9" i="118"/>
  <c r="AD8" i="118"/>
  <c r="BF24" i="118"/>
  <c r="BF34" i="118"/>
  <c r="BF10" i="118"/>
  <c r="BF9" i="118"/>
  <c r="BF8" i="118"/>
  <c r="AJ24" i="117"/>
  <c r="AJ10" i="117"/>
  <c r="AJ9" i="117"/>
  <c r="AJ8" i="117"/>
  <c r="AA10" i="118"/>
  <c r="AA9" i="118"/>
  <c r="AA8" i="118"/>
  <c r="AE24" i="118"/>
  <c r="AE10" i="118"/>
  <c r="AE9" i="118"/>
  <c r="AE8" i="118"/>
  <c r="BG34" i="118"/>
  <c r="BG24" i="118"/>
  <c r="BG10" i="118"/>
  <c r="BG9" i="118"/>
  <c r="BG8" i="118"/>
  <c r="BI34" i="118"/>
  <c r="BI24" i="118"/>
  <c r="BI9" i="118"/>
  <c r="BI10" i="118"/>
  <c r="BI8" i="118"/>
  <c r="AX24" i="118"/>
  <c r="AX10" i="118"/>
  <c r="AX9" i="118"/>
  <c r="AX8" i="118"/>
  <c r="AI24" i="117"/>
  <c r="AI10" i="117"/>
  <c r="AI9" i="117"/>
  <c r="AI8" i="117"/>
  <c r="AK24" i="117"/>
  <c r="AK10" i="117"/>
  <c r="AK9" i="117"/>
  <c r="AK8" i="117"/>
  <c r="BB34" i="118"/>
  <c r="BB24" i="118"/>
  <c r="BB10" i="118"/>
  <c r="BB9" i="118"/>
  <c r="BB8" i="118"/>
  <c r="AQ24" i="117"/>
  <c r="AQ10" i="117"/>
  <c r="AQ9" i="117"/>
  <c r="AQ8" i="117"/>
  <c r="AF24" i="118"/>
  <c r="AF10" i="118"/>
  <c r="AF9" i="118"/>
  <c r="AF8" i="118"/>
  <c r="AF21" i="118" s="1"/>
  <c r="AJ24" i="118"/>
  <c r="AJ10" i="118"/>
  <c r="AJ23" i="118" s="1"/>
  <c r="AJ9" i="118"/>
  <c r="AJ22" i="118" s="1"/>
  <c r="AJ8" i="118"/>
  <c r="AJ21" i="118" s="1"/>
  <c r="AY34" i="118"/>
  <c r="AY24" i="118"/>
  <c r="AY10" i="118"/>
  <c r="AY9" i="118"/>
  <c r="AY8" i="118"/>
  <c r="BC34" i="118"/>
  <c r="BC24" i="118"/>
  <c r="BC10" i="118"/>
  <c r="BC9" i="118"/>
  <c r="BC8" i="118"/>
  <c r="AR24" i="117"/>
  <c r="AR10" i="117"/>
  <c r="AR9" i="117"/>
  <c r="AR8" i="117"/>
  <c r="BH24" i="118"/>
  <c r="BH34" i="118"/>
  <c r="BH10" i="118"/>
  <c r="BH9" i="118"/>
  <c r="BH8" i="118"/>
  <c r="AS24" i="117"/>
  <c r="AS10" i="117"/>
  <c r="AS9" i="117"/>
  <c r="AS8" i="117"/>
  <c r="AG24" i="118"/>
  <c r="AG10" i="118"/>
  <c r="AG9" i="118"/>
  <c r="AG8" i="118"/>
  <c r="AF23" i="118" l="1"/>
  <c r="AC22" i="117"/>
  <c r="AI21" i="117"/>
  <c r="AI22" i="117"/>
  <c r="AO22" i="117"/>
  <c r="AS21" i="118"/>
  <c r="AO22" i="118"/>
  <c r="AC21" i="117"/>
  <c r="AC23" i="117"/>
  <c r="AD23" i="118"/>
  <c r="AO23" i="117"/>
  <c r="AI23" i="117"/>
  <c r="AD22" i="118"/>
  <c r="AS21" i="117"/>
  <c r="AX21" i="118"/>
  <c r="AG23" i="117"/>
  <c r="AM21" i="118"/>
  <c r="AO21" i="117"/>
  <c r="AM22" i="118"/>
  <c r="AM23" i="118"/>
  <c r="AQ22" i="118"/>
  <c r="AF22" i="118"/>
  <c r="AW23" i="118"/>
  <c r="AT23" i="117"/>
  <c r="AD21" i="118"/>
  <c r="AK21" i="117"/>
  <c r="AT22" i="117"/>
  <c r="AS22" i="118"/>
  <c r="AK22" i="117"/>
  <c r="AK23" i="117"/>
  <c r="AW22" i="118"/>
  <c r="AJ22" i="117"/>
  <c r="AS22" i="117"/>
  <c r="AB21" i="118"/>
  <c r="AF23" i="117"/>
  <c r="AG23" i="118"/>
  <c r="AU21" i="117"/>
  <c r="AG22" i="118"/>
  <c r="AV21" i="118"/>
  <c r="AS23" i="117"/>
  <c r="AB22" i="118"/>
  <c r="AM23" i="117"/>
  <c r="AJ21" i="117"/>
  <c r="AU23" i="117"/>
  <c r="AD21" i="117"/>
  <c r="AJ23" i="117"/>
  <c r="AD22" i="117"/>
  <c r="AD23" i="117"/>
  <c r="AV22" i="118"/>
  <c r="AS23" i="118"/>
  <c r="AF22" i="117"/>
  <c r="AP21" i="117"/>
  <c r="AU22" i="117"/>
  <c r="AB22" i="117"/>
  <c r="AM22" i="117"/>
  <c r="BD23" i="118"/>
  <c r="BD33" i="118"/>
  <c r="BC21" i="117"/>
  <c r="BC31" i="117"/>
  <c r="AB23" i="118"/>
  <c r="BC23" i="117"/>
  <c r="BC33" i="117"/>
  <c r="AX22" i="118"/>
  <c r="AV23" i="118"/>
  <c r="BH21" i="117"/>
  <c r="BH31" i="117"/>
  <c r="BE32" i="117"/>
  <c r="BE22" i="117"/>
  <c r="AL22" i="117"/>
  <c r="AG21" i="118"/>
  <c r="BI21" i="118"/>
  <c r="BI31" i="118"/>
  <c r="AL23" i="117"/>
  <c r="BH22" i="117"/>
  <c r="BH32" i="117"/>
  <c r="BG21" i="117"/>
  <c r="BG31" i="117"/>
  <c r="BE23" i="117"/>
  <c r="BE33" i="117"/>
  <c r="AY21" i="118"/>
  <c r="AY31" i="118"/>
  <c r="BG32" i="117"/>
  <c r="BG22" i="117"/>
  <c r="BG23" i="117"/>
  <c r="BG33" i="117"/>
  <c r="AZ22" i="118"/>
  <c r="AZ32" i="118"/>
  <c r="BD21" i="117"/>
  <c r="BD31" i="117"/>
  <c r="AR23" i="118"/>
  <c r="BA22" i="117"/>
  <c r="BA32" i="117"/>
  <c r="AP23" i="117"/>
  <c r="AZ33" i="118"/>
  <c r="AZ23" i="118"/>
  <c r="AF21" i="117"/>
  <c r="BD22" i="117"/>
  <c r="BD32" i="117"/>
  <c r="BA23" i="117"/>
  <c r="BA33" i="117"/>
  <c r="BC32" i="118"/>
  <c r="BC22" i="118"/>
  <c r="BC22" i="117"/>
  <c r="BC32" i="117"/>
  <c r="BH33" i="117"/>
  <c r="BH23" i="117"/>
  <c r="BD23" i="117"/>
  <c r="BD33" i="117"/>
  <c r="AQ21" i="117"/>
  <c r="AH23" i="117"/>
  <c r="BH21" i="118"/>
  <c r="BH31" i="118"/>
  <c r="AQ22" i="117"/>
  <c r="AC23" i="118"/>
  <c r="AK22" i="118"/>
  <c r="AB21" i="117"/>
  <c r="AP21" i="118"/>
  <c r="AY32" i="117"/>
  <c r="AY22" i="117"/>
  <c r="AY32" i="118"/>
  <c r="AY22" i="118"/>
  <c r="BF33" i="118"/>
  <c r="BF23" i="118"/>
  <c r="AY33" i="118"/>
  <c r="AY23" i="118"/>
  <c r="BI34" i="117"/>
  <c r="BI24" i="117"/>
  <c r="BI9" i="117"/>
  <c r="BI10" i="117"/>
  <c r="BI8" i="117"/>
  <c r="AL21" i="117"/>
  <c r="BG21" i="118"/>
  <c r="BG31" i="118"/>
  <c r="AH21" i="117"/>
  <c r="AE21" i="117"/>
  <c r="AC21" i="118"/>
  <c r="AH22" i="117"/>
  <c r="AE22" i="117"/>
  <c r="AC22" i="118"/>
  <c r="BE21" i="118"/>
  <c r="BE31" i="118"/>
  <c r="BF21" i="118"/>
  <c r="BF31" i="118"/>
  <c r="AX23" i="118"/>
  <c r="BE21" i="117"/>
  <c r="BE31" i="117"/>
  <c r="BA21" i="117"/>
  <c r="BA31" i="117"/>
  <c r="BH33" i="118"/>
  <c r="BH23" i="118"/>
  <c r="AE21" i="118"/>
  <c r="BB21" i="118"/>
  <c r="BB31" i="118"/>
  <c r="AE22" i="118"/>
  <c r="AN22" i="117"/>
  <c r="AX23" i="117"/>
  <c r="AH21" i="118"/>
  <c r="AT23" i="118"/>
  <c r="AZ23" i="117"/>
  <c r="AZ33" i="117"/>
  <c r="BA33" i="118"/>
  <c r="BA23" i="118"/>
  <c r="BD21" i="118"/>
  <c r="BD31" i="118"/>
  <c r="BE33" i="118"/>
  <c r="BE23" i="118"/>
  <c r="AZ21" i="118"/>
  <c r="AZ31" i="118"/>
  <c r="BG22" i="118"/>
  <c r="BG32" i="118"/>
  <c r="AT22" i="118"/>
  <c r="BB32" i="118"/>
  <c r="BB22" i="118"/>
  <c r="AE23" i="118"/>
  <c r="AN23" i="117"/>
  <c r="AH22" i="118"/>
  <c r="AL21" i="118"/>
  <c r="BB21" i="117"/>
  <c r="BB31" i="117"/>
  <c r="AI21" i="118"/>
  <c r="BC33" i="118"/>
  <c r="BC23" i="118"/>
  <c r="BF32" i="118"/>
  <c r="BF22" i="118"/>
  <c r="BI23" i="118"/>
  <c r="BI33" i="118"/>
  <c r="AR21" i="118"/>
  <c r="BG33" i="118"/>
  <c r="BG23" i="118"/>
  <c r="AE23" i="117"/>
  <c r="AQ23" i="117"/>
  <c r="AK23" i="118"/>
  <c r="AZ22" i="117"/>
  <c r="AZ32" i="117"/>
  <c r="AR21" i="117"/>
  <c r="BB23" i="118"/>
  <c r="BB33" i="118"/>
  <c r="AV21" i="117"/>
  <c r="AH23" i="118"/>
  <c r="AL22" i="118"/>
  <c r="BF21" i="117"/>
  <c r="BF31" i="117"/>
  <c r="BB32" i="117"/>
  <c r="BB22" i="117"/>
  <c r="AI22" i="118"/>
  <c r="BC21" i="118"/>
  <c r="BC31" i="118"/>
  <c r="BD32" i="118"/>
  <c r="BD22" i="118"/>
  <c r="AM21" i="117"/>
  <c r="AP22" i="117"/>
  <c r="AN23" i="118"/>
  <c r="AP22" i="118"/>
  <c r="AY23" i="117"/>
  <c r="AY33" i="117"/>
  <c r="AN21" i="117"/>
  <c r="AP23" i="118"/>
  <c r="AR22" i="117"/>
  <c r="BA21" i="118"/>
  <c r="BA31" i="118"/>
  <c r="AV22" i="117"/>
  <c r="AL23" i="118"/>
  <c r="BF32" i="117"/>
  <c r="BF22" i="117"/>
  <c r="BB33" i="117"/>
  <c r="BB23" i="117"/>
  <c r="AW21" i="117"/>
  <c r="AI23" i="118"/>
  <c r="BE32" i="118"/>
  <c r="BE22" i="118"/>
  <c r="BI22" i="118"/>
  <c r="BI32" i="118"/>
  <c r="AR22" i="118"/>
  <c r="AN21" i="118"/>
  <c r="AN22" i="118"/>
  <c r="AK21" i="118"/>
  <c r="AY31" i="117"/>
  <c r="AY21" i="117"/>
  <c r="BH22" i="118"/>
  <c r="BH32" i="118"/>
  <c r="AT21" i="118"/>
  <c r="AZ21" i="117"/>
  <c r="AZ31" i="117"/>
  <c r="AB23" i="117"/>
  <c r="AR23" i="117"/>
  <c r="BA32" i="118"/>
  <c r="BA22" i="118"/>
  <c r="AV23" i="117"/>
  <c r="AW21" i="118"/>
  <c r="BF33" i="117"/>
  <c r="BF23" i="117"/>
  <c r="AW22" i="117"/>
  <c r="BI32" i="117" l="1"/>
  <c r="BI22" i="117"/>
  <c r="BI21" i="117"/>
  <c r="BI31" i="117"/>
  <c r="BI33" i="117"/>
  <c r="BI23" i="117"/>
  <c r="BI27" i="97"/>
  <c r="BH27" i="97" l="1"/>
  <c r="BG27" i="101" l="1"/>
  <c r="BI27" i="101" l="1"/>
  <c r="BG27" i="97"/>
  <c r="BH27" i="101"/>
  <c r="BF27" i="97" l="1"/>
  <c r="AQ27" i="101" l="1"/>
  <c r="AN27" i="97"/>
  <c r="AV27" i="97"/>
  <c r="AR27" i="97"/>
  <c r="AQ27" i="97"/>
  <c r="BC27" i="101"/>
  <c r="AR27" i="101"/>
  <c r="AP27" i="97"/>
  <c r="AZ27" i="97"/>
  <c r="BE27" i="97"/>
  <c r="AW27" i="101"/>
  <c r="AJ27" i="97"/>
  <c r="AJ27" i="101"/>
  <c r="AM27" i="97"/>
  <c r="AX27" i="101"/>
  <c r="AZ27" i="101"/>
  <c r="AX27" i="97"/>
  <c r="AK27" i="101" l="1"/>
  <c r="BD27" i="97"/>
  <c r="BE27" i="101"/>
  <c r="BA27" i="97"/>
  <c r="BD27" i="101"/>
  <c r="AL27" i="101"/>
  <c r="AN27" i="101"/>
  <c r="BA27" i="101"/>
  <c r="AS27" i="97"/>
  <c r="AY27" i="97"/>
  <c r="AL27" i="97"/>
  <c r="AU27" i="101"/>
  <c r="AY27" i="101"/>
  <c r="AO27" i="97"/>
  <c r="AW27" i="97"/>
  <c r="AT27" i="97"/>
  <c r="BC27" i="97"/>
  <c r="AU27" i="97"/>
  <c r="AV27" i="101"/>
  <c r="BF27" i="101"/>
  <c r="AM27" i="101"/>
  <c r="AO27" i="101"/>
  <c r="AK27" i="97"/>
  <c r="BB27" i="97"/>
  <c r="AP27" i="101" l="1"/>
  <c r="AT27" i="101"/>
  <c r="AS27" i="101"/>
  <c r="BB27" i="101"/>
  <c r="AA53" i="97" l="1"/>
  <c r="AD53" i="97"/>
  <c r="AD36" i="101"/>
  <c r="AF36" i="97"/>
  <c r="AK36" i="101"/>
  <c r="AK36" i="97"/>
  <c r="AP35" i="101"/>
  <c r="AF60" i="97" l="1"/>
  <c r="AK55" i="97"/>
  <c r="AF59" i="97"/>
  <c r="AF60" i="101"/>
  <c r="AP60" i="101"/>
  <c r="AD59" i="101"/>
  <c r="AD53" i="101"/>
  <c r="AD60" i="101"/>
  <c r="AP56" i="101"/>
  <c r="AP53" i="97"/>
  <c r="AD55" i="101"/>
  <c r="AP53" i="101"/>
  <c r="AP55" i="101"/>
  <c r="AK60" i="101"/>
  <c r="AK54" i="101"/>
  <c r="AA27" i="101"/>
  <c r="AA29" i="101"/>
  <c r="AA33" i="101"/>
  <c r="AA31" i="101"/>
  <c r="AA34" i="101"/>
  <c r="AA32" i="101"/>
  <c r="AA30" i="101"/>
  <c r="AA28" i="101"/>
  <c r="AA35" i="101"/>
  <c r="AA54" i="101"/>
  <c r="AA58" i="101"/>
  <c r="AA53" i="101"/>
  <c r="AA57" i="101"/>
  <c r="AP56" i="97"/>
  <c r="AA57" i="97"/>
  <c r="AD27" i="97"/>
  <c r="AD33" i="97"/>
  <c r="AD29" i="97"/>
  <c r="AD34" i="97"/>
  <c r="AD32" i="97"/>
  <c r="AD28" i="97"/>
  <c r="AD30" i="97"/>
  <c r="AD31" i="97"/>
  <c r="AD58" i="97"/>
  <c r="AD55" i="97"/>
  <c r="AA60" i="97"/>
  <c r="AA60" i="101"/>
  <c r="AA55" i="101"/>
  <c r="AA27" i="97"/>
  <c r="AA28" i="97"/>
  <c r="AA30" i="97"/>
  <c r="AA29" i="97"/>
  <c r="AA33" i="97"/>
  <c r="AA34" i="97"/>
  <c r="AA31" i="97"/>
  <c r="AA32" i="97"/>
  <c r="AA54" i="97"/>
  <c r="AA58" i="97"/>
  <c r="AA35" i="97"/>
  <c r="AA59" i="97"/>
  <c r="AA55" i="97"/>
  <c r="AA56" i="97"/>
  <c r="AD60" i="97"/>
  <c r="AK57" i="101"/>
  <c r="AD36" i="97"/>
  <c r="AP34" i="97"/>
  <c r="AP32" i="97"/>
  <c r="AP33" i="97"/>
  <c r="AP30" i="97"/>
  <c r="AP31" i="97"/>
  <c r="AP29" i="97"/>
  <c r="AP28" i="97"/>
  <c r="AP58" i="97"/>
  <c r="AF27" i="101"/>
  <c r="AF34" i="101"/>
  <c r="AF28" i="101"/>
  <c r="AF29" i="101"/>
  <c r="AF33" i="101"/>
  <c r="AF30" i="101"/>
  <c r="AF32" i="101"/>
  <c r="AF31" i="101"/>
  <c r="AF58" i="101"/>
  <c r="AF54" i="101"/>
  <c r="AF35" i="101"/>
  <c r="AF55" i="101"/>
  <c r="AF57" i="101"/>
  <c r="AF56" i="101"/>
  <c r="AF59" i="101"/>
  <c r="AF53" i="101"/>
  <c r="AK34" i="97"/>
  <c r="AK28" i="97"/>
  <c r="AK33" i="97"/>
  <c r="AK29" i="97"/>
  <c r="AK31" i="97"/>
  <c r="AK30" i="97"/>
  <c r="AK32" i="97"/>
  <c r="AK53" i="97"/>
  <c r="AK35" i="97"/>
  <c r="AK57" i="97"/>
  <c r="AK59" i="97"/>
  <c r="AK54" i="97"/>
  <c r="AK58" i="97"/>
  <c r="AK56" i="97"/>
  <c r="AP35" i="97"/>
  <c r="AP60" i="97"/>
  <c r="AP55" i="97"/>
  <c r="AA56" i="101"/>
  <c r="AA59" i="101"/>
  <c r="AP36" i="97"/>
  <c r="AA36" i="101"/>
  <c r="AD56" i="97"/>
  <c r="AA36" i="97"/>
  <c r="AP30" i="101"/>
  <c r="AP33" i="101"/>
  <c r="AP28" i="101"/>
  <c r="AP31" i="101"/>
  <c r="AP32" i="101"/>
  <c r="AP34" i="101"/>
  <c r="AP29" i="101"/>
  <c r="AP58" i="101"/>
  <c r="AP59" i="97"/>
  <c r="AP59" i="101"/>
  <c r="AK33" i="101"/>
  <c r="AK34" i="101"/>
  <c r="AK29" i="101"/>
  <c r="AK32" i="101"/>
  <c r="AK30" i="101"/>
  <c r="AK31" i="101"/>
  <c r="AK28" i="101"/>
  <c r="AK59" i="101"/>
  <c r="AK55" i="101"/>
  <c r="AK35" i="101"/>
  <c r="AK56" i="101"/>
  <c r="AK58" i="101"/>
  <c r="AP54" i="97"/>
  <c r="AP36" i="101"/>
  <c r="AD54" i="97"/>
  <c r="AK60" i="97"/>
  <c r="AD59" i="97"/>
  <c r="AP57" i="97"/>
  <c r="AF27" i="97"/>
  <c r="AF28" i="97"/>
  <c r="AF33" i="97"/>
  <c r="AF31" i="97"/>
  <c r="AF30" i="97"/>
  <c r="AF34" i="97"/>
  <c r="AF32" i="97"/>
  <c r="AF29" i="97"/>
  <c r="AF58" i="97"/>
  <c r="AF35" i="97"/>
  <c r="AF55" i="97"/>
  <c r="AF53" i="97"/>
  <c r="AF56" i="97"/>
  <c r="AF54" i="97"/>
  <c r="AF57" i="97"/>
  <c r="AP57" i="101"/>
  <c r="AP54" i="101"/>
  <c r="AF36" i="101"/>
  <c r="AD27" i="101"/>
  <c r="AD29" i="101"/>
  <c r="AD33" i="101"/>
  <c r="AD30" i="101"/>
  <c r="AD34" i="101"/>
  <c r="AD28" i="101"/>
  <c r="AD31" i="101"/>
  <c r="AD32" i="101"/>
  <c r="AD57" i="101"/>
  <c r="AD54" i="101"/>
  <c r="AD35" i="101"/>
  <c r="AD58" i="101"/>
  <c r="AD56" i="101"/>
  <c r="AK53" i="101"/>
  <c r="AD35" i="97"/>
  <c r="AD57" i="97"/>
  <c r="AE36" i="97"/>
  <c r="AH36" i="101"/>
  <c r="AH36" i="97"/>
  <c r="AC60" i="97"/>
  <c r="AI36" i="97"/>
  <c r="AP52" i="97" l="1"/>
  <c r="AE60" i="97"/>
  <c r="AI60" i="101"/>
  <c r="AH60" i="101"/>
  <c r="AC36" i="97"/>
  <c r="AP52" i="101"/>
  <c r="AD52" i="97"/>
  <c r="AH60" i="97"/>
  <c r="AA52" i="97"/>
  <c r="AD52" i="101"/>
  <c r="AD26" i="97"/>
  <c r="AK52" i="101"/>
  <c r="AF26" i="101"/>
  <c r="AF52" i="97"/>
  <c r="AI27" i="101"/>
  <c r="AI32" i="101"/>
  <c r="AI30" i="101"/>
  <c r="AI29" i="101"/>
  <c r="AI31" i="101"/>
  <c r="AI28" i="101"/>
  <c r="AI33" i="101"/>
  <c r="AI34" i="101"/>
  <c r="AI58" i="101"/>
  <c r="AI57" i="101"/>
  <c r="AI56" i="101"/>
  <c r="AI54" i="101"/>
  <c r="AI55" i="101"/>
  <c r="AI35" i="101"/>
  <c r="AI53" i="101"/>
  <c r="AI59" i="101"/>
  <c r="AI60" i="97"/>
  <c r="AK26" i="101"/>
  <c r="AA52" i="101"/>
  <c r="AF26" i="97"/>
  <c r="AK26" i="97"/>
  <c r="AA26" i="97"/>
  <c r="AP26" i="101"/>
  <c r="AC27" i="97"/>
  <c r="AC31" i="97"/>
  <c r="AC29" i="97"/>
  <c r="AC28" i="97"/>
  <c r="AC30" i="97"/>
  <c r="AC33" i="97"/>
  <c r="AC32" i="97"/>
  <c r="AC34" i="97"/>
  <c r="AC53" i="97"/>
  <c r="AC56" i="97"/>
  <c r="AC55" i="97"/>
  <c r="AC58" i="97"/>
  <c r="AC54" i="97"/>
  <c r="AC59" i="97"/>
  <c r="AC57" i="97"/>
  <c r="AC35" i="97"/>
  <c r="AF52" i="101"/>
  <c r="AC60" i="101"/>
  <c r="AI36" i="101"/>
  <c r="AH27" i="97"/>
  <c r="AH29" i="97"/>
  <c r="AH32" i="97"/>
  <c r="AH33" i="97"/>
  <c r="AH28" i="97"/>
  <c r="AH30" i="97"/>
  <c r="AH31" i="97"/>
  <c r="AH34" i="97"/>
  <c r="AH56" i="97"/>
  <c r="AH53" i="97"/>
  <c r="AH58" i="97"/>
  <c r="AH57" i="97"/>
  <c r="AH54" i="97"/>
  <c r="AH55" i="97"/>
  <c r="AH59" i="97"/>
  <c r="AH35" i="97"/>
  <c r="AP26" i="97"/>
  <c r="AH27" i="101"/>
  <c r="AH28" i="101"/>
  <c r="AH31" i="101"/>
  <c r="AH32" i="101"/>
  <c r="AH30" i="101"/>
  <c r="AH29" i="101"/>
  <c r="AH33" i="101"/>
  <c r="AH34" i="101"/>
  <c r="AH54" i="101"/>
  <c r="AH55" i="101"/>
  <c r="AH53" i="101"/>
  <c r="AH57" i="101"/>
  <c r="AH56" i="101"/>
  <c r="AH58" i="101"/>
  <c r="AH59" i="101"/>
  <c r="AH35" i="101"/>
  <c r="AA26" i="101"/>
  <c r="AK52" i="97"/>
  <c r="AD26" i="101"/>
  <c r="AI27" i="97"/>
  <c r="AI30" i="97"/>
  <c r="AI34" i="97"/>
  <c r="AI33" i="97"/>
  <c r="AI32" i="97"/>
  <c r="AI31" i="97"/>
  <c r="AI29" i="97"/>
  <c r="AI28" i="97"/>
  <c r="AI56" i="97"/>
  <c r="AI58" i="97"/>
  <c r="AI54" i="97"/>
  <c r="AI53" i="97"/>
  <c r="AI55" i="97"/>
  <c r="AI35" i="97"/>
  <c r="AI57" i="97"/>
  <c r="AI59" i="97"/>
  <c r="AE27" i="97"/>
  <c r="AE32" i="97"/>
  <c r="AE34" i="97"/>
  <c r="AE33" i="97"/>
  <c r="AE31" i="97"/>
  <c r="AE28" i="97"/>
  <c r="AE30" i="97"/>
  <c r="AE29" i="97"/>
  <c r="AE55" i="97"/>
  <c r="AE58" i="97"/>
  <c r="AE56" i="97"/>
  <c r="AE57" i="97"/>
  <c r="AE35" i="97"/>
  <c r="AE54" i="97"/>
  <c r="AE53" i="97"/>
  <c r="AE59" i="97"/>
  <c r="AJ36" i="97"/>
  <c r="AB36" i="101"/>
  <c r="AB36" i="97"/>
  <c r="AJ60" i="101"/>
  <c r="AG60" i="101" l="1"/>
  <c r="AG60" i="97"/>
  <c r="BI35" i="97"/>
  <c r="AJ60" i="97"/>
  <c r="AI52" i="97"/>
  <c r="BI28" i="97"/>
  <c r="BI29" i="97"/>
  <c r="BI31" i="97"/>
  <c r="BI32" i="97"/>
  <c r="BI30" i="97"/>
  <c r="BI33" i="97"/>
  <c r="BI54" i="97"/>
  <c r="BI58" i="97"/>
  <c r="BI34" i="97"/>
  <c r="BI57" i="97"/>
  <c r="BI56" i="97"/>
  <c r="BI36" i="97"/>
  <c r="BI55" i="97"/>
  <c r="BI53" i="97"/>
  <c r="BI60" i="97"/>
  <c r="AH26" i="101"/>
  <c r="AI52" i="101"/>
  <c r="AC52" i="97"/>
  <c r="AE52" i="97"/>
  <c r="AB60" i="97"/>
  <c r="AB60" i="101"/>
  <c r="AG27" i="101"/>
  <c r="AG32" i="101"/>
  <c r="AG29" i="101"/>
  <c r="AG31" i="101"/>
  <c r="AG33" i="101"/>
  <c r="AG28" i="101"/>
  <c r="AG30" i="101"/>
  <c r="AG34" i="101"/>
  <c r="AG58" i="101"/>
  <c r="AG53" i="101"/>
  <c r="AG57" i="101"/>
  <c r="AG54" i="101"/>
  <c r="AG55" i="101"/>
  <c r="AG56" i="101"/>
  <c r="AG35" i="101"/>
  <c r="AG59" i="101"/>
  <c r="AE27" i="101"/>
  <c r="AE29" i="101"/>
  <c r="AE34" i="101"/>
  <c r="AE33" i="101"/>
  <c r="AE28" i="101"/>
  <c r="AE30" i="101"/>
  <c r="AE32" i="101"/>
  <c r="AE31" i="101"/>
  <c r="AE58" i="101"/>
  <c r="AE54" i="101"/>
  <c r="AE55" i="101"/>
  <c r="AE35" i="101"/>
  <c r="AE53" i="101"/>
  <c r="AE57" i="101"/>
  <c r="AE56" i="101"/>
  <c r="AE59" i="101"/>
  <c r="AE36" i="101"/>
  <c r="AE60" i="101"/>
  <c r="AI26" i="97"/>
  <c r="AG27" i="97"/>
  <c r="AG29" i="97"/>
  <c r="AG28" i="97"/>
  <c r="AG32" i="97"/>
  <c r="AG33" i="97"/>
  <c r="AG30" i="97"/>
  <c r="AG31" i="97"/>
  <c r="AG58" i="97"/>
  <c r="AG34" i="97"/>
  <c r="AG54" i="97"/>
  <c r="AG56" i="97"/>
  <c r="AG53" i="97"/>
  <c r="AG55" i="97"/>
  <c r="AG57" i="97"/>
  <c r="AG35" i="97"/>
  <c r="AG59" i="97"/>
  <c r="AC26" i="97"/>
  <c r="BI59" i="97"/>
  <c r="AB27" i="97"/>
  <c r="AB32" i="97"/>
  <c r="AB34" i="97"/>
  <c r="AB31" i="97"/>
  <c r="AB33" i="97"/>
  <c r="AB30" i="97"/>
  <c r="AB29" i="97"/>
  <c r="AB28" i="97"/>
  <c r="AB59" i="97"/>
  <c r="AB58" i="97"/>
  <c r="AB35" i="97"/>
  <c r="AJ33" i="101"/>
  <c r="AJ32" i="101"/>
  <c r="AJ30" i="101"/>
  <c r="AJ29" i="101"/>
  <c r="AJ28" i="101"/>
  <c r="AJ31" i="101"/>
  <c r="AJ34" i="101"/>
  <c r="AJ57" i="101"/>
  <c r="AJ56" i="101"/>
  <c r="AJ53" i="101"/>
  <c r="AJ54" i="101"/>
  <c r="AJ55" i="101"/>
  <c r="AJ58" i="101"/>
  <c r="AJ35" i="101"/>
  <c r="AJ59" i="101"/>
  <c r="AJ36" i="101"/>
  <c r="AI26" i="101"/>
  <c r="AH52" i="101"/>
  <c r="AB27" i="101"/>
  <c r="AB29" i="101"/>
  <c r="AB33" i="101"/>
  <c r="AB31" i="101"/>
  <c r="AB34" i="101"/>
  <c r="AB30" i="101"/>
  <c r="AB32" i="101"/>
  <c r="AB28" i="101"/>
  <c r="AB58" i="101"/>
  <c r="AB59" i="101"/>
  <c r="AB35" i="101"/>
  <c r="AH52" i="97"/>
  <c r="AJ33" i="97"/>
  <c r="AJ29" i="97"/>
  <c r="AJ30" i="97"/>
  <c r="AJ31" i="97"/>
  <c r="AJ34" i="97"/>
  <c r="AJ32" i="97"/>
  <c r="AJ28" i="97"/>
  <c r="AJ55" i="97"/>
  <c r="AJ57" i="97"/>
  <c r="AJ54" i="97"/>
  <c r="AJ53" i="97"/>
  <c r="AJ56" i="97"/>
  <c r="AJ58" i="97"/>
  <c r="AJ35" i="97"/>
  <c r="AJ59" i="97"/>
  <c r="AH26" i="97"/>
  <c r="AG36" i="101"/>
  <c r="AG36" i="97"/>
  <c r="AE26" i="97"/>
  <c r="AC27" i="101"/>
  <c r="AC32" i="101"/>
  <c r="AC29" i="101"/>
  <c r="AC31" i="101"/>
  <c r="AC34" i="101"/>
  <c r="AC30" i="101"/>
  <c r="AC33" i="101"/>
  <c r="AC28" i="101"/>
  <c r="AC53" i="101"/>
  <c r="AC35" i="101"/>
  <c r="AC58" i="101"/>
  <c r="AC57" i="101"/>
  <c r="AC54" i="101"/>
  <c r="AC56" i="101"/>
  <c r="AC55" i="101"/>
  <c r="AC36" i="101"/>
  <c r="AC59" i="101"/>
  <c r="AL59" i="97"/>
  <c r="AL36" i="101"/>
  <c r="AJ52" i="97" l="1"/>
  <c r="AL60" i="101"/>
  <c r="AL60" i="97"/>
  <c r="AE52" i="101"/>
  <c r="AG26" i="101"/>
  <c r="BI58" i="101"/>
  <c r="BI56" i="101"/>
  <c r="BI55" i="101"/>
  <c r="BI54" i="101"/>
  <c r="BI53" i="101"/>
  <c r="BI57" i="101"/>
  <c r="BI60" i="101"/>
  <c r="BI32" i="101"/>
  <c r="BI28" i="101"/>
  <c r="BI30" i="101"/>
  <c r="BI36" i="101"/>
  <c r="BI33" i="101"/>
  <c r="BI29" i="101"/>
  <c r="BI31" i="101"/>
  <c r="BI34" i="101"/>
  <c r="BI59" i="101"/>
  <c r="AC52" i="101"/>
  <c r="AJ52" i="101"/>
  <c r="AG52" i="97"/>
  <c r="AJ26" i="101"/>
  <c r="AE26" i="101"/>
  <c r="BI52" i="97"/>
  <c r="AJ26" i="97"/>
  <c r="AG52" i="101"/>
  <c r="AG26" i="97"/>
  <c r="AL33" i="101"/>
  <c r="AL29" i="101"/>
  <c r="AL28" i="101"/>
  <c r="AL34" i="101"/>
  <c r="AL32" i="101"/>
  <c r="AL30" i="101"/>
  <c r="AL31" i="101"/>
  <c r="AL58" i="101"/>
  <c r="AL35" i="101"/>
  <c r="AB26" i="101"/>
  <c r="AC26" i="101"/>
  <c r="AL32" i="97"/>
  <c r="AL28" i="97"/>
  <c r="AL31" i="97"/>
  <c r="AL29" i="97"/>
  <c r="AL33" i="97"/>
  <c r="AL30" i="97"/>
  <c r="AL34" i="97"/>
  <c r="AL58" i="97"/>
  <c r="AL35" i="97"/>
  <c r="BI35" i="101"/>
  <c r="BI26" i="97"/>
  <c r="AL36" i="97"/>
  <c r="AL59" i="101"/>
  <c r="AB26" i="97"/>
  <c r="BI52" i="101" l="1"/>
  <c r="BI26" i="101"/>
  <c r="AL26" i="97"/>
  <c r="AL26" i="101"/>
  <c r="AM36" i="97"/>
  <c r="AM36" i="101"/>
  <c r="AM60" i="101"/>
  <c r="AM60" i="97"/>
  <c r="AM29" i="97" l="1"/>
  <c r="AM32" i="97"/>
  <c r="AM34" i="97"/>
  <c r="AM31" i="97"/>
  <c r="AM28" i="97"/>
  <c r="AM30" i="97"/>
  <c r="AM33" i="97"/>
  <c r="AM58" i="97"/>
  <c r="AM57" i="97"/>
  <c r="AM55" i="97"/>
  <c r="AM54" i="97"/>
  <c r="AM53" i="97"/>
  <c r="AM56" i="97"/>
  <c r="AM59" i="97"/>
  <c r="AM35" i="97"/>
  <c r="AM28" i="101"/>
  <c r="AM29" i="101"/>
  <c r="AM32" i="101"/>
  <c r="AM30" i="101"/>
  <c r="AM31" i="101"/>
  <c r="AM34" i="101"/>
  <c r="AM33" i="101"/>
  <c r="AM58" i="101"/>
  <c r="AM57" i="101"/>
  <c r="AM56" i="101"/>
  <c r="AM53" i="101"/>
  <c r="AM54" i="101"/>
  <c r="AM55" i="101"/>
  <c r="AM35" i="101"/>
  <c r="AM59" i="101"/>
  <c r="BG60" i="97" l="1"/>
  <c r="AM26" i="101"/>
  <c r="AN30" i="101"/>
  <c r="AN31" i="101"/>
  <c r="AN34" i="101"/>
  <c r="AN28" i="101"/>
  <c r="AN32" i="101"/>
  <c r="AN29" i="101"/>
  <c r="AN33" i="101"/>
  <c r="AN58" i="101"/>
  <c r="AN53" i="101"/>
  <c r="AN57" i="101"/>
  <c r="AN54" i="101"/>
  <c r="AN55" i="101"/>
  <c r="AN56" i="101"/>
  <c r="AN35" i="101"/>
  <c r="AN59" i="101"/>
  <c r="AN28" i="97"/>
  <c r="AN29" i="97"/>
  <c r="AN30" i="97"/>
  <c r="AN32" i="97"/>
  <c r="AN33" i="97"/>
  <c r="AN34" i="97"/>
  <c r="AN31" i="97"/>
  <c r="AN58" i="97"/>
  <c r="AN54" i="97"/>
  <c r="AN56" i="97"/>
  <c r="AN53" i="97"/>
  <c r="AN55" i="97"/>
  <c r="AN57" i="97"/>
  <c r="AN35" i="97"/>
  <c r="AN59" i="97"/>
  <c r="AM26" i="97"/>
  <c r="AN60" i="101"/>
  <c r="BG32" i="97"/>
  <c r="BG30" i="97"/>
  <c r="BG34" i="97"/>
  <c r="BG28" i="97"/>
  <c r="BG31" i="97"/>
  <c r="BG29" i="97"/>
  <c r="BG33" i="97"/>
  <c r="BG58" i="97"/>
  <c r="BG54" i="97"/>
  <c r="BG56" i="97"/>
  <c r="BG55" i="97"/>
  <c r="BG53" i="97"/>
  <c r="BG57" i="97"/>
  <c r="BG35" i="97"/>
  <c r="AN36" i="101"/>
  <c r="AM52" i="97"/>
  <c r="AM52" i="101"/>
  <c r="AO33" i="97"/>
  <c r="AO29" i="97"/>
  <c r="AO32" i="97"/>
  <c r="AO34" i="97"/>
  <c r="AO31" i="97"/>
  <c r="AO28" i="97"/>
  <c r="AO30" i="97"/>
  <c r="AO58" i="97"/>
  <c r="AO54" i="97"/>
  <c r="AO55" i="97"/>
  <c r="AO53" i="97"/>
  <c r="AO56" i="97"/>
  <c r="AO57" i="97"/>
  <c r="AO35" i="97"/>
  <c r="AO59" i="97"/>
  <c r="AO36" i="97"/>
  <c r="AN60" i="97"/>
  <c r="AO60" i="97"/>
  <c r="BG36" i="97"/>
  <c r="AN36" i="97"/>
  <c r="BG59" i="97"/>
  <c r="BG35" i="101"/>
  <c r="BG52" i="97" l="1"/>
  <c r="BG60" i="101"/>
  <c r="AN26" i="97"/>
  <c r="AN52" i="97"/>
  <c r="BG26" i="97"/>
  <c r="AO52" i="97"/>
  <c r="AN52" i="101"/>
  <c r="AO34" i="101"/>
  <c r="AO29" i="101"/>
  <c r="AO32" i="101"/>
  <c r="AO30" i="101"/>
  <c r="AO28" i="101"/>
  <c r="AO31" i="101"/>
  <c r="AO33" i="101"/>
  <c r="AO58" i="101"/>
  <c r="AO56" i="101"/>
  <c r="AO54" i="101"/>
  <c r="AO55" i="101"/>
  <c r="AO53" i="101"/>
  <c r="AO57" i="101"/>
  <c r="AO35" i="101"/>
  <c r="AO59" i="101"/>
  <c r="AO36" i="101"/>
  <c r="AO60" i="101"/>
  <c r="BH60" i="97"/>
  <c r="AN26" i="101"/>
  <c r="AO26" i="97"/>
  <c r="BG33" i="101"/>
  <c r="BG32" i="101"/>
  <c r="BG30" i="101"/>
  <c r="BG28" i="101"/>
  <c r="BG34" i="101"/>
  <c r="BG31" i="101"/>
  <c r="BG29" i="101"/>
  <c r="BG58" i="101"/>
  <c r="BG57" i="101"/>
  <c r="BG56" i="101"/>
  <c r="BG53" i="101"/>
  <c r="BG54" i="101"/>
  <c r="BG55" i="101"/>
  <c r="BG59" i="101"/>
  <c r="BG36" i="101"/>
  <c r="BH35" i="101"/>
  <c r="AQ60" i="97"/>
  <c r="BH59" i="97" l="1"/>
  <c r="AQ60" i="101"/>
  <c r="BH59" i="101"/>
  <c r="AO52" i="101"/>
  <c r="BG52" i="101"/>
  <c r="AO26" i="101"/>
  <c r="BH35" i="97"/>
  <c r="BH55" i="101"/>
  <c r="BH54" i="101"/>
  <c r="BH58" i="101"/>
  <c r="BH53" i="101"/>
  <c r="BH56" i="101"/>
  <c r="BH57" i="101"/>
  <c r="BH34" i="101"/>
  <c r="BH31" i="101"/>
  <c r="BH29" i="101"/>
  <c r="BH30" i="101"/>
  <c r="BH33" i="101"/>
  <c r="BH28" i="101"/>
  <c r="BH32" i="101"/>
  <c r="BH36" i="101"/>
  <c r="BH30" i="97"/>
  <c r="BH34" i="97"/>
  <c r="BH28" i="97"/>
  <c r="BH31" i="97"/>
  <c r="BH29" i="97"/>
  <c r="BH32" i="97"/>
  <c r="BH33" i="97"/>
  <c r="BH53" i="97"/>
  <c r="BH57" i="97"/>
  <c r="BH55" i="97"/>
  <c r="BH58" i="97"/>
  <c r="BH54" i="97"/>
  <c r="BH56" i="97"/>
  <c r="BH36" i="97"/>
  <c r="BH60" i="101"/>
  <c r="BG26" i="101"/>
  <c r="AQ31" i="101"/>
  <c r="AQ28" i="101"/>
  <c r="AQ30" i="101"/>
  <c r="AQ32" i="101"/>
  <c r="AQ34" i="101"/>
  <c r="AQ33" i="101"/>
  <c r="AQ29" i="101"/>
  <c r="AQ58" i="101"/>
  <c r="AQ54" i="101"/>
  <c r="AQ56" i="101"/>
  <c r="AQ57" i="101"/>
  <c r="AQ53" i="101"/>
  <c r="AQ55" i="101"/>
  <c r="AQ35" i="101"/>
  <c r="AQ59" i="101"/>
  <c r="AQ36" i="101"/>
  <c r="AQ28" i="97"/>
  <c r="AQ31" i="97"/>
  <c r="AQ34" i="97"/>
  <c r="AQ32" i="97"/>
  <c r="AQ30" i="97"/>
  <c r="AQ33" i="97"/>
  <c r="AQ29" i="97"/>
  <c r="AQ58" i="97"/>
  <c r="AQ56" i="97"/>
  <c r="AQ54" i="97"/>
  <c r="AQ55" i="97"/>
  <c r="AQ57" i="97"/>
  <c r="AQ53" i="97"/>
  <c r="AQ35" i="97"/>
  <c r="AQ59" i="97"/>
  <c r="AQ36" i="97"/>
  <c r="AR36" i="101"/>
  <c r="AR60" i="101" l="1"/>
  <c r="BH52" i="101"/>
  <c r="AQ52" i="101"/>
  <c r="BH26" i="97"/>
  <c r="AR33" i="97"/>
  <c r="AR30" i="97"/>
  <c r="AR28" i="97"/>
  <c r="AR31" i="97"/>
  <c r="AR29" i="97"/>
  <c r="AR32" i="97"/>
  <c r="AR34" i="97"/>
  <c r="AR58" i="97"/>
  <c r="AR53" i="97"/>
  <c r="AR54" i="97"/>
  <c r="AR55" i="97"/>
  <c r="AR57" i="97"/>
  <c r="AR56" i="97"/>
  <c r="AR35" i="97"/>
  <c r="AR59" i="97"/>
  <c r="AQ26" i="101"/>
  <c r="AQ52" i="97"/>
  <c r="AR29" i="101"/>
  <c r="AR30" i="101"/>
  <c r="AR31" i="101"/>
  <c r="AR33" i="101"/>
  <c r="AR34" i="101"/>
  <c r="AR32" i="101"/>
  <c r="AR58" i="101"/>
  <c r="AR28" i="101"/>
  <c r="AR54" i="101"/>
  <c r="AR57" i="101"/>
  <c r="AR55" i="101"/>
  <c r="AR56" i="101"/>
  <c r="AR53" i="101"/>
  <c r="AR35" i="101"/>
  <c r="AR59" i="101"/>
  <c r="AR60" i="97"/>
  <c r="AQ26" i="97"/>
  <c r="BH52" i="97"/>
  <c r="AR36" i="97"/>
  <c r="BH26" i="101"/>
  <c r="AS36" i="97"/>
  <c r="AS60" i="101" l="1"/>
  <c r="AR52" i="101"/>
  <c r="AR52" i="97"/>
  <c r="AR26" i="101"/>
  <c r="AR26" i="97"/>
  <c r="AS32" i="101"/>
  <c r="AS34" i="101"/>
  <c r="AS30" i="101"/>
  <c r="AS28" i="101"/>
  <c r="AS33" i="101"/>
  <c r="AS31" i="101"/>
  <c r="AS29" i="101"/>
  <c r="AS58" i="101"/>
  <c r="AS53" i="101"/>
  <c r="AS55" i="101"/>
  <c r="AS57" i="101"/>
  <c r="AS54" i="101"/>
  <c r="AS56" i="101"/>
  <c r="AS35" i="101"/>
  <c r="AS59" i="101"/>
  <c r="AS60" i="97"/>
  <c r="AS36" i="101"/>
  <c r="AS29" i="97"/>
  <c r="AS33" i="97"/>
  <c r="AS31" i="97"/>
  <c r="AS28" i="97"/>
  <c r="AS30" i="97"/>
  <c r="AS32" i="97"/>
  <c r="AS34" i="97"/>
  <c r="AS58" i="97"/>
  <c r="AS55" i="97"/>
  <c r="AS57" i="97"/>
  <c r="AS54" i="97"/>
  <c r="AS53" i="97"/>
  <c r="AS56" i="97"/>
  <c r="AS35" i="97"/>
  <c r="AS59" i="97"/>
  <c r="AT36" i="97"/>
  <c r="AT36" i="101"/>
  <c r="AT32" i="97" l="1"/>
  <c r="AT30" i="97"/>
  <c r="AT29" i="97"/>
  <c r="AT33" i="97"/>
  <c r="AT31" i="97"/>
  <c r="AT28" i="97"/>
  <c r="AT34" i="97"/>
  <c r="AT58" i="97"/>
  <c r="AT54" i="97"/>
  <c r="AT57" i="97"/>
  <c r="AT56" i="97"/>
  <c r="AT55" i="97"/>
  <c r="AT53" i="97"/>
  <c r="AT35" i="97"/>
  <c r="AT59" i="97"/>
  <c r="AS52" i="97"/>
  <c r="AT60" i="97"/>
  <c r="AU36" i="97"/>
  <c r="AT60" i="101"/>
  <c r="AS26" i="97"/>
  <c r="AT32" i="101"/>
  <c r="AT34" i="101"/>
  <c r="AT31" i="101"/>
  <c r="AT29" i="101"/>
  <c r="AT30" i="101"/>
  <c r="AT28" i="101"/>
  <c r="AT33" i="101"/>
  <c r="AT58" i="101"/>
  <c r="AT56" i="101"/>
  <c r="AT57" i="101"/>
  <c r="AT55" i="101"/>
  <c r="AT54" i="101"/>
  <c r="AT53" i="101"/>
  <c r="AT35" i="101"/>
  <c r="AT59" i="101"/>
  <c r="AS52" i="101"/>
  <c r="AS26" i="101"/>
  <c r="AV36" i="97"/>
  <c r="AV36" i="101"/>
  <c r="AU60" i="97"/>
  <c r="AT52" i="101" l="1"/>
  <c r="AU33" i="97"/>
  <c r="AU31" i="97"/>
  <c r="AU34" i="97"/>
  <c r="AU28" i="97"/>
  <c r="AU30" i="97"/>
  <c r="AU32" i="97"/>
  <c r="AU29" i="97"/>
  <c r="AU56" i="97"/>
  <c r="AU58" i="97"/>
  <c r="AU55" i="97"/>
  <c r="AU54" i="97"/>
  <c r="AU57" i="97"/>
  <c r="AU53" i="97"/>
  <c r="AU35" i="97"/>
  <c r="AU59" i="97"/>
  <c r="AW36" i="101"/>
  <c r="AV30" i="97"/>
  <c r="AV28" i="97"/>
  <c r="AV29" i="97"/>
  <c r="AV34" i="97"/>
  <c r="AV32" i="97"/>
  <c r="AV31" i="97"/>
  <c r="AV33" i="97"/>
  <c r="AV58" i="97"/>
  <c r="AV56" i="97"/>
  <c r="AV55" i="97"/>
  <c r="AV35" i="97"/>
  <c r="AV54" i="97"/>
  <c r="AV53" i="97"/>
  <c r="AV57" i="97"/>
  <c r="AV59" i="97"/>
  <c r="AT26" i="97"/>
  <c r="AV29" i="101"/>
  <c r="AV32" i="101"/>
  <c r="AV28" i="101"/>
  <c r="AV31" i="101"/>
  <c r="AV30" i="101"/>
  <c r="AV34" i="101"/>
  <c r="AV33" i="101"/>
  <c r="AV58" i="101"/>
  <c r="AV54" i="101"/>
  <c r="AV56" i="101"/>
  <c r="AV57" i="101"/>
  <c r="AV35" i="101"/>
  <c r="AV53" i="101"/>
  <c r="AV55" i="101"/>
  <c r="AV59" i="101"/>
  <c r="AT26" i="101"/>
  <c r="AV60" i="97"/>
  <c r="AT52" i="97"/>
  <c r="AV60" i="101"/>
  <c r="AW60" i="101"/>
  <c r="AW60" i="97" l="1"/>
  <c r="AV52" i="101"/>
  <c r="AV26" i="101"/>
  <c r="AW32" i="101"/>
  <c r="AW28" i="101"/>
  <c r="AW33" i="101"/>
  <c r="AW31" i="101"/>
  <c r="AW34" i="101"/>
  <c r="AW29" i="101"/>
  <c r="AW30" i="101"/>
  <c r="AW58" i="101"/>
  <c r="AW54" i="101"/>
  <c r="AW53" i="101"/>
  <c r="AW56" i="101"/>
  <c r="AW55" i="101"/>
  <c r="AW57" i="101"/>
  <c r="AW59" i="101"/>
  <c r="AW35" i="101"/>
  <c r="AU30" i="101"/>
  <c r="AU33" i="101"/>
  <c r="AU31" i="101"/>
  <c r="AU28" i="101"/>
  <c r="AU34" i="101"/>
  <c r="AU32" i="101"/>
  <c r="AU29" i="101"/>
  <c r="AU58" i="101"/>
  <c r="AU54" i="101"/>
  <c r="AU56" i="101"/>
  <c r="AU55" i="101"/>
  <c r="AU53" i="101"/>
  <c r="AU57" i="101"/>
  <c r="AU35" i="101"/>
  <c r="AU59" i="101"/>
  <c r="AU36" i="101"/>
  <c r="AV26" i="97"/>
  <c r="AW34" i="97"/>
  <c r="AW30" i="97"/>
  <c r="AW32" i="97"/>
  <c r="AW29" i="97"/>
  <c r="AW31" i="97"/>
  <c r="AW33" i="97"/>
  <c r="AW28" i="97"/>
  <c r="AW58" i="97"/>
  <c r="AW56" i="97"/>
  <c r="AW55" i="97"/>
  <c r="AW53" i="97"/>
  <c r="AW54" i="97"/>
  <c r="AW57" i="97"/>
  <c r="AW59" i="97"/>
  <c r="AW35" i="97"/>
  <c r="AV52" i="97"/>
  <c r="AU52" i="97"/>
  <c r="AU60" i="101"/>
  <c r="AU26" i="97"/>
  <c r="AW36" i="97"/>
  <c r="AU26" i="101" l="1"/>
  <c r="AW52" i="97"/>
  <c r="AW26" i="101"/>
  <c r="AW26" i="97"/>
  <c r="AW52" i="101"/>
  <c r="AU52" i="101"/>
  <c r="AX36" i="97"/>
  <c r="AX60" i="97"/>
  <c r="AX60" i="101"/>
  <c r="AY30" i="97" l="1"/>
  <c r="AY33" i="97"/>
  <c r="AY29" i="97"/>
  <c r="AY32" i="97"/>
  <c r="AY31" i="97"/>
  <c r="AY34" i="97"/>
  <c r="AY28" i="97"/>
  <c r="AY58" i="97"/>
  <c r="AY57" i="97"/>
  <c r="AY56" i="97"/>
  <c r="AY53" i="97"/>
  <c r="AY55" i="97"/>
  <c r="AY54" i="97"/>
  <c r="AY35" i="97"/>
  <c r="AY59" i="97"/>
  <c r="AY60" i="101"/>
  <c r="AX29" i="101"/>
  <c r="AX34" i="101"/>
  <c r="AX30" i="101"/>
  <c r="AX28" i="101"/>
  <c r="AX33" i="101"/>
  <c r="AX31" i="101"/>
  <c r="AX32" i="101"/>
  <c r="AX58" i="101"/>
  <c r="AX54" i="101"/>
  <c r="AX56" i="101"/>
  <c r="AX53" i="101"/>
  <c r="AX55" i="101"/>
  <c r="AX57" i="101"/>
  <c r="AX35" i="101"/>
  <c r="AX59" i="101"/>
  <c r="AY33" i="101"/>
  <c r="AY58" i="101"/>
  <c r="AY29" i="101"/>
  <c r="AY30" i="101"/>
  <c r="AY34" i="101"/>
  <c r="AY32" i="101"/>
  <c r="AY28" i="101"/>
  <c r="AY31" i="101"/>
  <c r="AY57" i="101"/>
  <c r="AY56" i="101"/>
  <c r="AY53" i="101"/>
  <c r="AY54" i="101"/>
  <c r="AY55" i="101"/>
  <c r="AY35" i="101"/>
  <c r="AY59" i="101"/>
  <c r="AY36" i="97"/>
  <c r="AY36" i="101"/>
  <c r="AY60" i="97"/>
  <c r="AX30" i="97"/>
  <c r="AX32" i="97"/>
  <c r="AX31" i="97"/>
  <c r="AX33" i="97"/>
  <c r="AX28" i="97"/>
  <c r="AX34" i="97"/>
  <c r="AX29" i="97"/>
  <c r="AX58" i="97"/>
  <c r="AX54" i="97"/>
  <c r="AX53" i="97"/>
  <c r="AX56" i="97"/>
  <c r="AX55" i="97"/>
  <c r="AX57" i="97"/>
  <c r="AX35" i="97"/>
  <c r="AX59" i="97"/>
  <c r="AX36" i="101"/>
  <c r="AZ36" i="101"/>
  <c r="AZ60" i="101" l="1"/>
  <c r="AX26" i="101"/>
  <c r="AZ29" i="97"/>
  <c r="AZ33" i="97"/>
  <c r="AZ31" i="97"/>
  <c r="AZ58" i="97"/>
  <c r="AZ30" i="97"/>
  <c r="AZ34" i="97"/>
  <c r="AZ32" i="97"/>
  <c r="AZ28" i="97"/>
  <c r="AZ55" i="97"/>
  <c r="AZ57" i="97"/>
  <c r="AZ54" i="97"/>
  <c r="AZ53" i="97"/>
  <c r="AZ56" i="97"/>
  <c r="AZ35" i="97"/>
  <c r="AZ59" i="97"/>
  <c r="AY26" i="97"/>
  <c r="AZ60" i="97"/>
  <c r="AY26" i="101"/>
  <c r="AY52" i="97"/>
  <c r="AX26" i="97"/>
  <c r="AZ32" i="101"/>
  <c r="AZ30" i="101"/>
  <c r="AZ34" i="101"/>
  <c r="AZ33" i="101"/>
  <c r="AZ29" i="101"/>
  <c r="AZ31" i="101"/>
  <c r="AZ28" i="101"/>
  <c r="AZ58" i="101"/>
  <c r="AZ54" i="101"/>
  <c r="AZ55" i="101"/>
  <c r="AZ56" i="101"/>
  <c r="AZ53" i="101"/>
  <c r="AZ57" i="101"/>
  <c r="AZ35" i="101"/>
  <c r="AZ59" i="101"/>
  <c r="AY52" i="101"/>
  <c r="AX52" i="97"/>
  <c r="AZ36" i="97"/>
  <c r="AX52" i="101"/>
  <c r="BA36" i="97"/>
  <c r="BA33" i="101" l="1"/>
  <c r="BA31" i="101"/>
  <c r="BA28" i="101"/>
  <c r="BA29" i="101"/>
  <c r="BA32" i="101"/>
  <c r="BA34" i="101"/>
  <c r="BA30" i="101"/>
  <c r="BA58" i="101"/>
  <c r="BA57" i="101"/>
  <c r="BA53" i="101"/>
  <c r="BA55" i="101"/>
  <c r="BA54" i="101"/>
  <c r="BA56" i="101"/>
  <c r="BA35" i="101"/>
  <c r="BA59" i="101"/>
  <c r="BA32" i="97"/>
  <c r="BA29" i="97"/>
  <c r="BA31" i="97"/>
  <c r="BA33" i="97"/>
  <c r="BA34" i="97"/>
  <c r="BA28" i="97"/>
  <c r="BA30" i="97"/>
  <c r="BA58" i="97"/>
  <c r="BA56" i="97"/>
  <c r="BA53" i="97"/>
  <c r="BA57" i="97"/>
  <c r="BA55" i="97"/>
  <c r="BA54" i="97"/>
  <c r="BA35" i="97"/>
  <c r="BA59" i="97"/>
  <c r="BA60" i="101"/>
  <c r="BA36" i="101"/>
  <c r="AZ52" i="97"/>
  <c r="AZ52" i="101"/>
  <c r="AZ26" i="97"/>
  <c r="BA60" i="97"/>
  <c r="AZ26" i="101"/>
  <c r="BB36" i="97"/>
  <c r="BB36" i="101"/>
  <c r="BB60" i="97" l="1"/>
  <c r="BA26" i="97"/>
  <c r="BB60" i="101"/>
  <c r="BA52" i="101"/>
  <c r="BB32" i="97"/>
  <c r="BB28" i="97"/>
  <c r="BB30" i="97"/>
  <c r="BB29" i="97"/>
  <c r="BB33" i="97"/>
  <c r="BB31" i="97"/>
  <c r="BB34" i="97"/>
  <c r="BB58" i="97"/>
  <c r="BB54" i="97"/>
  <c r="BB56" i="97"/>
  <c r="BB55" i="97"/>
  <c r="BB57" i="97"/>
  <c r="BB53" i="97"/>
  <c r="BB35" i="97"/>
  <c r="BB59" i="97"/>
  <c r="BB34" i="101"/>
  <c r="BB30" i="101"/>
  <c r="BB28" i="101"/>
  <c r="BB33" i="101"/>
  <c r="BB31" i="101"/>
  <c r="BB32" i="101"/>
  <c r="BB29" i="101"/>
  <c r="BB58" i="101"/>
  <c r="BB57" i="101"/>
  <c r="BB53" i="101"/>
  <c r="BB54" i="101"/>
  <c r="BB56" i="101"/>
  <c r="BB55" i="101"/>
  <c r="BB35" i="101"/>
  <c r="BB59" i="101"/>
  <c r="BA26" i="101"/>
  <c r="BA52" i="97"/>
  <c r="BC36" i="97"/>
  <c r="BC60" i="101" l="1"/>
  <c r="BB26" i="101"/>
  <c r="BC60" i="97"/>
  <c r="BC28" i="101"/>
  <c r="BC34" i="101"/>
  <c r="BC31" i="101"/>
  <c r="BC29" i="101"/>
  <c r="BC33" i="101"/>
  <c r="BC32" i="101"/>
  <c r="BC30" i="101"/>
  <c r="BC58" i="101"/>
  <c r="BC57" i="101"/>
  <c r="BC54" i="101"/>
  <c r="BC55" i="101"/>
  <c r="BC56" i="101"/>
  <c r="BC53" i="101"/>
  <c r="BC35" i="101"/>
  <c r="BC59" i="101"/>
  <c r="BB52" i="97"/>
  <c r="BC28" i="97"/>
  <c r="BC29" i="97"/>
  <c r="BC34" i="97"/>
  <c r="BC32" i="97"/>
  <c r="BC30" i="97"/>
  <c r="BC31" i="97"/>
  <c r="BC33" i="97"/>
  <c r="BC58" i="97"/>
  <c r="BC53" i="97"/>
  <c r="BC55" i="97"/>
  <c r="BC54" i="97"/>
  <c r="BC57" i="97"/>
  <c r="BC56" i="97"/>
  <c r="BC35" i="97"/>
  <c r="BC59" i="97"/>
  <c r="BC36" i="101"/>
  <c r="BB52" i="101"/>
  <c r="BB26" i="97"/>
  <c r="AB53" i="101"/>
  <c r="AB55" i="97"/>
  <c r="AB54" i="97"/>
  <c r="AB56" i="101"/>
  <c r="AB57" i="97"/>
  <c r="BD28" i="97" l="1"/>
  <c r="BD29" i="97"/>
  <c r="BD33" i="97"/>
  <c r="BD34" i="97"/>
  <c r="BD31" i="97"/>
  <c r="BD30" i="97"/>
  <c r="BD32" i="97"/>
  <c r="BD58" i="97"/>
  <c r="BD55" i="97"/>
  <c r="BD56" i="97"/>
  <c r="BD53" i="97"/>
  <c r="BD57" i="97"/>
  <c r="BD54" i="97"/>
  <c r="BD35" i="97"/>
  <c r="BD59" i="97"/>
  <c r="BD29" i="101"/>
  <c r="BD28" i="101"/>
  <c r="BD32" i="101"/>
  <c r="BD34" i="101"/>
  <c r="BD33" i="101"/>
  <c r="BD31" i="101"/>
  <c r="BD30" i="101"/>
  <c r="BD58" i="101"/>
  <c r="BD55" i="101"/>
  <c r="BD53" i="101"/>
  <c r="BD56" i="101"/>
  <c r="BD54" i="101"/>
  <c r="BD57" i="101"/>
  <c r="BD35" i="101"/>
  <c r="BD59" i="101"/>
  <c r="BC52" i="101"/>
  <c r="BD60" i="101"/>
  <c r="BD36" i="97"/>
  <c r="BC26" i="97"/>
  <c r="BC52" i="97"/>
  <c r="BC26" i="101"/>
  <c r="BD60" i="97"/>
  <c r="BD36" i="101"/>
  <c r="BE36" i="97"/>
  <c r="AB56" i="97"/>
  <c r="AB54" i="101"/>
  <c r="AB57" i="101"/>
  <c r="AB55" i="101"/>
  <c r="AB53" i="97"/>
  <c r="AB52" i="101" l="1"/>
  <c r="BE60" i="101"/>
  <c r="BD26" i="101"/>
  <c r="AB52" i="97"/>
  <c r="BE34" i="101"/>
  <c r="BE29" i="101"/>
  <c r="BE32" i="101"/>
  <c r="BE28" i="101"/>
  <c r="BE33" i="101"/>
  <c r="BE30" i="101"/>
  <c r="BE31" i="101"/>
  <c r="BE54" i="101"/>
  <c r="BE57" i="101"/>
  <c r="BE58" i="101"/>
  <c r="BE56" i="101"/>
  <c r="BE55" i="101"/>
  <c r="BE53" i="101"/>
  <c r="BE35" i="101"/>
  <c r="BE59" i="101"/>
  <c r="BD26" i="97"/>
  <c r="BE36" i="101"/>
  <c r="BD52" i="97"/>
  <c r="BE60" i="97"/>
  <c r="BE29" i="97"/>
  <c r="BE31" i="97"/>
  <c r="BE33" i="97"/>
  <c r="BE30" i="97"/>
  <c r="BE32" i="97"/>
  <c r="BE34" i="97"/>
  <c r="BE28" i="97"/>
  <c r="BE56" i="97"/>
  <c r="BE53" i="97"/>
  <c r="BE58" i="97"/>
  <c r="BE55" i="97"/>
  <c r="BE57" i="97"/>
  <c r="BE54" i="97"/>
  <c r="BE35" i="97"/>
  <c r="BE59" i="97"/>
  <c r="BD52" i="101"/>
  <c r="AL53" i="97"/>
  <c r="AL54" i="101"/>
  <c r="AL55" i="97"/>
  <c r="AL56" i="101"/>
  <c r="AL57" i="97"/>
  <c r="BF60" i="101" l="1"/>
  <c r="BF30" i="101"/>
  <c r="BF29" i="101"/>
  <c r="BF31" i="101"/>
  <c r="BF28" i="101"/>
  <c r="BF33" i="101"/>
  <c r="BF34" i="101"/>
  <c r="BF32" i="101"/>
  <c r="BF58" i="101"/>
  <c r="BF55" i="101"/>
  <c r="BF53" i="101"/>
  <c r="BF56" i="101"/>
  <c r="BF54" i="101"/>
  <c r="BF57" i="101"/>
  <c r="BF35" i="101"/>
  <c r="BF59" i="101"/>
  <c r="BE26" i="101"/>
  <c r="BF34" i="97"/>
  <c r="BF31" i="97"/>
  <c r="BF33" i="97"/>
  <c r="BF30" i="97"/>
  <c r="BF28" i="97"/>
  <c r="BF29" i="97"/>
  <c r="BF32" i="97"/>
  <c r="BF56" i="97"/>
  <c r="BF55" i="97"/>
  <c r="BF58" i="97"/>
  <c r="BF53" i="97"/>
  <c r="BF54" i="97"/>
  <c r="BF57" i="97"/>
  <c r="BF35" i="97"/>
  <c r="BF59" i="97"/>
  <c r="BE52" i="101"/>
  <c r="BE52" i="97"/>
  <c r="BF36" i="97"/>
  <c r="BE26" i="97"/>
  <c r="BF60" i="97"/>
  <c r="BF36" i="101"/>
  <c r="AL54" i="97"/>
  <c r="AL57" i="101"/>
  <c r="AL56" i="97"/>
  <c r="AL55" i="101"/>
  <c r="AL53" i="101"/>
  <c r="AL52" i="97" l="1"/>
  <c r="AL52" i="101"/>
  <c r="BF26" i="97"/>
  <c r="BF52" i="101"/>
  <c r="BF26" i="101"/>
  <c r="BF52" i="97"/>
</calcChain>
</file>

<file path=xl/sharedStrings.xml><?xml version="1.0" encoding="utf-8"?>
<sst xmlns="http://schemas.openxmlformats.org/spreadsheetml/2006/main" count="3443" uniqueCount="1173">
  <si>
    <t>Total</t>
  </si>
  <si>
    <t>GWP</t>
  </si>
  <si>
    <t>Note</t>
    <phoneticPr fontId="10"/>
  </si>
  <si>
    <t>LPG</t>
  </si>
  <si>
    <t>Total</t>
    <phoneticPr fontId="10"/>
  </si>
  <si>
    <t>0.Contents</t>
    <phoneticPr fontId="10"/>
  </si>
  <si>
    <t>1,000,000,000,000 g</t>
    <phoneticPr fontId="10"/>
  </si>
  <si>
    <t>1 Mt</t>
    <phoneticPr fontId="10"/>
  </si>
  <si>
    <t>1,000,000,000 g</t>
    <phoneticPr fontId="10"/>
  </si>
  <si>
    <t>1 kt</t>
    <phoneticPr fontId="10"/>
  </si>
  <si>
    <t>1,000,000 g</t>
    <phoneticPr fontId="10"/>
  </si>
  <si>
    <t>1 t</t>
    <phoneticPr fontId="10"/>
  </si>
  <si>
    <t>1,000 g</t>
    <phoneticPr fontId="10"/>
  </si>
  <si>
    <t>―</t>
    <phoneticPr fontId="10"/>
  </si>
  <si>
    <t>1 g</t>
    <phoneticPr fontId="10"/>
  </si>
  <si>
    <t>HFCs</t>
    <phoneticPr fontId="10"/>
  </si>
  <si>
    <t>PFCs</t>
    <phoneticPr fontId="10"/>
  </si>
  <si>
    <t xml:space="preserve"> </t>
    <phoneticPr fontId="10"/>
  </si>
  <si>
    <r>
      <rPr>
        <sz val="11"/>
        <rFont val="ＭＳ 明朝"/>
        <family val="1"/>
        <charset val="128"/>
      </rPr>
      <t>備考</t>
    </r>
    <rPh sb="0" eb="2">
      <t>ビコウ</t>
    </rPh>
    <phoneticPr fontId="10"/>
  </si>
  <si>
    <t>1 Tg</t>
    <phoneticPr fontId="10"/>
  </si>
  <si>
    <t>1 Gg</t>
    <phoneticPr fontId="10"/>
  </si>
  <si>
    <t>1 Mg</t>
    <phoneticPr fontId="10"/>
  </si>
  <si>
    <t>1 kg</t>
    <phoneticPr fontId="10"/>
  </si>
  <si>
    <r>
      <rPr>
        <sz val="11"/>
        <rFont val="ＭＳ 明朝"/>
        <family val="1"/>
        <charset val="128"/>
      </rPr>
      <t>合計</t>
    </r>
    <rPh sb="0" eb="2">
      <t>ゴウケイ</t>
    </rPh>
    <phoneticPr fontId="10"/>
  </si>
  <si>
    <r>
      <rPr>
        <sz val="11"/>
        <rFont val="ＭＳ 明朝"/>
        <family val="1"/>
        <charset val="128"/>
      </rPr>
      <t>合計</t>
    </r>
    <rPh sb="0" eb="2">
      <t>ゴウケイ</t>
    </rPh>
    <phoneticPr fontId="11"/>
  </si>
  <si>
    <r>
      <t xml:space="preserve">F-gas </t>
    </r>
    <r>
      <rPr>
        <sz val="11"/>
        <rFont val="ＭＳ 明朝"/>
        <family val="1"/>
        <charset val="128"/>
      </rPr>
      <t>合計</t>
    </r>
    <phoneticPr fontId="10"/>
  </si>
  <si>
    <r>
      <rPr>
        <sz val="11"/>
        <rFont val="ＭＳ 明朝"/>
        <family val="1"/>
        <charset val="128"/>
      </rPr>
      <t>温室効果ガス</t>
    </r>
  </si>
  <si>
    <r>
      <rPr>
        <sz val="11"/>
        <rFont val="ＭＳ 明朝"/>
        <family val="1"/>
        <charset val="128"/>
      </rPr>
      <t>エネルギー起源</t>
    </r>
    <rPh sb="5" eb="7">
      <t>キゲン</t>
    </rPh>
    <phoneticPr fontId="9"/>
  </si>
  <si>
    <r>
      <rPr>
        <sz val="12"/>
        <rFont val="ＭＳ 明朝"/>
        <family val="1"/>
        <charset val="128"/>
      </rPr>
      <t>代替フロン等４ガス</t>
    </r>
    <rPh sb="0" eb="2">
      <t>ダイタイ</t>
    </rPh>
    <rPh sb="5" eb="6">
      <t>トウ</t>
    </rPh>
    <phoneticPr fontId="9"/>
  </si>
  <si>
    <r>
      <rPr>
        <sz val="11"/>
        <rFont val="ＭＳ 明朝"/>
        <family val="1"/>
        <charset val="128"/>
      </rPr>
      <t>計</t>
    </r>
  </si>
  <si>
    <t>-</t>
    <phoneticPr fontId="10"/>
  </si>
  <si>
    <r>
      <rPr>
        <sz val="11"/>
        <rFont val="ＭＳ 明朝"/>
        <family val="1"/>
        <charset val="128"/>
      </rPr>
      <t>内容</t>
    </r>
    <rPh sb="0" eb="2">
      <t>ナイヨウ</t>
    </rPh>
    <phoneticPr fontId="10"/>
  </si>
  <si>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10"/>
  </si>
  <si>
    <r>
      <rPr>
        <sz val="12"/>
        <rFont val="ＭＳ 明朝"/>
        <family val="1"/>
        <charset val="128"/>
      </rPr>
      <t>温室効果ガス</t>
    </r>
    <rPh sb="0" eb="2">
      <t>オンシツ</t>
    </rPh>
    <rPh sb="2" eb="4">
      <t>コウカ</t>
    </rPh>
    <phoneticPr fontId="9"/>
  </si>
  <si>
    <r>
      <rPr>
        <sz val="12"/>
        <rFont val="ＭＳ 明朝"/>
        <family val="1"/>
        <charset val="128"/>
      </rPr>
      <t>計</t>
    </r>
    <rPh sb="0" eb="1">
      <t>ケイ</t>
    </rPh>
    <phoneticPr fontId="9"/>
  </si>
  <si>
    <r>
      <rPr>
        <sz val="11"/>
        <rFont val="ＭＳ 明朝"/>
        <family val="1"/>
        <charset val="128"/>
      </rPr>
      <t>■前年度比</t>
    </r>
    <rPh sb="1" eb="2">
      <t>ゼン</t>
    </rPh>
    <rPh sb="2" eb="4">
      <t>ネンド</t>
    </rPh>
    <rPh sb="4" eb="5">
      <t>ヒ</t>
    </rPh>
    <phoneticPr fontId="10"/>
  </si>
  <si>
    <r>
      <rPr>
        <b/>
        <sz val="11"/>
        <rFont val="ＭＳ 明朝"/>
        <family val="1"/>
        <charset val="128"/>
      </rPr>
      <t>エネルギー転換部門</t>
    </r>
  </si>
  <si>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</si>
  <si>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10"/>
  </si>
  <si>
    <r>
      <rPr>
        <sz val="11"/>
        <rFont val="ＭＳ 明朝"/>
        <family val="1"/>
        <charset val="128"/>
      </rPr>
      <t>鉱業他</t>
    </r>
    <rPh sb="0" eb="2">
      <t>コウギョウ</t>
    </rPh>
    <rPh sb="2" eb="3">
      <t>タ</t>
    </rPh>
    <phoneticPr fontId="10"/>
  </si>
  <si>
    <r>
      <rPr>
        <sz val="11"/>
        <rFont val="ＭＳ 明朝"/>
        <family val="1"/>
        <charset val="128"/>
      </rPr>
      <t>建設業</t>
    </r>
    <phoneticPr fontId="10"/>
  </si>
  <si>
    <r>
      <rPr>
        <b/>
        <sz val="11"/>
        <rFont val="ＭＳ 明朝"/>
        <family val="1"/>
        <charset val="128"/>
      </rPr>
      <t>製造業</t>
    </r>
    <rPh sb="0" eb="3">
      <t>セイゾウギョウ</t>
    </rPh>
    <phoneticPr fontId="10"/>
  </si>
  <si>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</si>
  <si>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</si>
  <si>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明朝"/>
        <family val="1"/>
        <charset val="128"/>
      </rPr>
      <t>卸小売・金融保険・不動産業</t>
    </r>
    <rPh sb="4" eb="6">
      <t>キンユウ</t>
    </rPh>
    <rPh sb="6" eb="8">
      <t>ホケン</t>
    </rPh>
    <rPh sb="9" eb="12">
      <t>フドウサン</t>
    </rPh>
    <rPh sb="12" eb="13">
      <t>ギョウ</t>
    </rPh>
    <phoneticPr fontId="10"/>
  </si>
  <si>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10"/>
  </si>
  <si>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10"/>
  </si>
  <si>
    <r>
      <rPr>
        <b/>
        <sz val="11"/>
        <rFont val="ＭＳ 明朝"/>
        <family val="1"/>
        <charset val="128"/>
      </rPr>
      <t>鉱物産業</t>
    </r>
    <rPh sb="0" eb="2">
      <t>コウブツ</t>
    </rPh>
    <rPh sb="2" eb="4">
      <t>サンギョウ</t>
    </rPh>
    <phoneticPr fontId="10"/>
  </si>
  <si>
    <r>
      <rPr>
        <b/>
        <sz val="11"/>
        <rFont val="ＭＳ 明朝"/>
        <family val="1"/>
        <charset val="128"/>
      </rPr>
      <t>化学産業</t>
    </r>
    <rPh sb="0" eb="2">
      <t>カガク</t>
    </rPh>
    <rPh sb="2" eb="4">
      <t>サンギョウ</t>
    </rPh>
    <phoneticPr fontId="10"/>
  </si>
  <si>
    <r>
      <rPr>
        <b/>
        <sz val="11"/>
        <rFont val="ＭＳ 明朝"/>
        <family val="1"/>
        <charset val="128"/>
      </rPr>
      <t>廃棄物</t>
    </r>
    <rPh sb="0" eb="3">
      <t>ハイキブツ</t>
    </rPh>
    <phoneticPr fontId="10"/>
  </si>
  <si>
    <r>
      <rPr>
        <sz val="11"/>
        <rFont val="ＭＳ 明朝"/>
        <family val="1"/>
        <charset val="128"/>
      </rPr>
      <t>廃棄物のエネルギー利用</t>
    </r>
    <rPh sb="0" eb="2">
      <t>ハイキ</t>
    </rPh>
    <rPh sb="2" eb="3">
      <t>ブツ</t>
    </rPh>
    <rPh sb="9" eb="11">
      <t>リヨウ</t>
    </rPh>
    <phoneticPr fontId="10"/>
  </si>
  <si>
    <r>
      <rPr>
        <b/>
        <sz val="11"/>
        <rFont val="ＭＳ 明朝"/>
        <family val="1"/>
        <charset val="128"/>
      </rPr>
      <t>農業</t>
    </r>
    <rPh sb="0" eb="2">
      <t>ノウギョウ</t>
    </rPh>
    <phoneticPr fontId="10"/>
  </si>
  <si>
    <r>
      <rPr>
        <sz val="11"/>
        <rFont val="ＭＳ 明朝"/>
        <family val="1"/>
        <charset val="128"/>
      </rPr>
      <t>石灰施用</t>
    </r>
    <rPh sb="0" eb="2">
      <t>セッカイ</t>
    </rPh>
    <rPh sb="2" eb="4">
      <t>セヨウ</t>
    </rPh>
    <phoneticPr fontId="10"/>
  </si>
  <si>
    <r>
      <rPr>
        <sz val="11"/>
        <rFont val="ＭＳ 明朝"/>
        <family val="1"/>
        <charset val="128"/>
      </rPr>
      <t>尿素施肥</t>
    </r>
    <rPh sb="0" eb="2">
      <t>ニョウソ</t>
    </rPh>
    <rPh sb="2" eb="4">
      <t>セヒ</t>
    </rPh>
    <phoneticPr fontId="10"/>
  </si>
  <si>
    <r>
      <rPr>
        <sz val="11"/>
        <rFont val="ＭＳ 明朝"/>
        <family val="1"/>
        <charset val="128"/>
      </rPr>
      <t>燃料からの漏出他</t>
    </r>
    <rPh sb="0" eb="2">
      <t>ネンリョウ</t>
    </rPh>
    <rPh sb="5" eb="7">
      <t>ロウシュツ</t>
    </rPh>
    <rPh sb="7" eb="8">
      <t>ホカ</t>
    </rPh>
    <phoneticPr fontId="10"/>
  </si>
  <si>
    <r>
      <rPr>
        <sz val="11"/>
        <rFont val="ＭＳ 明朝"/>
        <family val="1"/>
        <charset val="128"/>
      </rPr>
      <t>合計</t>
    </r>
    <r>
      <rPr>
        <sz val="11"/>
        <color rgb="FFFF0000"/>
        <rFont val="ＭＳ 明朝"/>
        <family val="1"/>
        <charset val="128"/>
      </rPr>
      <t/>
    </r>
    <rPh sb="0" eb="2">
      <t>ゴウケイ</t>
    </rPh>
    <phoneticPr fontId="10"/>
  </si>
  <si>
    <r>
      <rPr>
        <sz val="11"/>
        <rFont val="ＭＳ 明朝"/>
        <family val="1"/>
        <charset val="128"/>
      </rPr>
      <t>エネルギー転換部門</t>
    </r>
    <rPh sb="5" eb="7">
      <t>テンカン</t>
    </rPh>
    <rPh sb="7" eb="9">
      <t>ブモン</t>
    </rPh>
    <phoneticPr fontId="10"/>
  </si>
  <si>
    <r>
      <rPr>
        <sz val="11"/>
        <rFont val="ＭＳ 明朝"/>
        <family val="1"/>
        <charset val="128"/>
      </rPr>
      <t>産業部門</t>
    </r>
    <rPh sb="0" eb="2">
      <t>サンギョウ</t>
    </rPh>
    <rPh sb="2" eb="4">
      <t>ブモン</t>
    </rPh>
    <phoneticPr fontId="10"/>
  </si>
  <si>
    <r>
      <rPr>
        <sz val="11"/>
        <rFont val="ＭＳ 明朝"/>
        <family val="1"/>
        <charset val="128"/>
      </rPr>
      <t>運輸部門</t>
    </r>
    <rPh sb="0" eb="2">
      <t>ウンユ</t>
    </rPh>
    <rPh sb="2" eb="4">
      <t>ブモン</t>
    </rPh>
    <phoneticPr fontId="10"/>
  </si>
  <si>
    <r>
      <rPr>
        <sz val="11"/>
        <rFont val="ＭＳ 明朝"/>
        <family val="1"/>
        <charset val="128"/>
      </rPr>
      <t>業務その他部門</t>
    </r>
    <rPh sb="0" eb="2">
      <t>ギョウム</t>
    </rPh>
    <rPh sb="4" eb="5">
      <t>タ</t>
    </rPh>
    <rPh sb="5" eb="7">
      <t>ブモン</t>
    </rPh>
    <phoneticPr fontId="10"/>
  </si>
  <si>
    <r>
      <rPr>
        <sz val="11"/>
        <rFont val="ＭＳ 明朝"/>
        <family val="1"/>
        <charset val="128"/>
      </rPr>
      <t>家庭部門</t>
    </r>
    <rPh sb="0" eb="2">
      <t>カテイ</t>
    </rPh>
    <rPh sb="2" eb="4">
      <t>ブモン</t>
    </rPh>
    <phoneticPr fontId="10"/>
  </si>
  <si>
    <r>
      <rPr>
        <sz val="11"/>
        <rFont val="ＭＳ 明朝"/>
        <family val="1"/>
        <charset val="128"/>
      </rPr>
      <t>廃棄物</t>
    </r>
    <rPh sb="0" eb="3">
      <t>ハイキブツ</t>
    </rPh>
    <phoneticPr fontId="10"/>
  </si>
  <si>
    <r>
      <rPr>
        <sz val="11"/>
        <rFont val="ＭＳ 明朝"/>
        <family val="1"/>
        <charset val="128"/>
      </rPr>
      <t>■シェア</t>
    </r>
    <phoneticPr fontId="10"/>
  </si>
  <si>
    <r>
      <rPr>
        <sz val="11"/>
        <rFont val="ＭＳ 明朝"/>
        <family val="1"/>
        <charset val="128"/>
      </rPr>
      <t>単位</t>
    </r>
    <rPh sb="0" eb="2">
      <t>タンイ</t>
    </rPh>
    <phoneticPr fontId="10"/>
  </si>
  <si>
    <r>
      <rPr>
        <sz val="11"/>
        <rFont val="ＭＳ 明朝"/>
        <family val="1"/>
        <charset val="128"/>
      </rPr>
      <t>十億円</t>
    </r>
    <rPh sb="0" eb="2">
      <t>ジュウオク</t>
    </rPh>
    <rPh sb="2" eb="3">
      <t>エン</t>
    </rPh>
    <phoneticPr fontId="10"/>
  </si>
  <si>
    <r>
      <rPr>
        <sz val="11"/>
        <rFont val="ＭＳ 明朝"/>
        <family val="1"/>
        <charset val="128"/>
      </rPr>
      <t>■排出量および人口</t>
    </r>
    <rPh sb="7" eb="9">
      <t>ジンコウ</t>
    </rPh>
    <phoneticPr fontId="10"/>
  </si>
  <si>
    <r>
      <rPr>
        <sz val="11"/>
        <rFont val="ＭＳ 明朝"/>
        <family val="1"/>
        <charset val="128"/>
      </rPr>
      <t>千人</t>
    </r>
    <rPh sb="0" eb="2">
      <t>センニン</t>
    </rPh>
    <phoneticPr fontId="10"/>
  </si>
  <si>
    <r>
      <rPr>
        <sz val="11"/>
        <rFont val="ＭＳ 明朝"/>
        <family val="1"/>
        <charset val="128"/>
      </rPr>
      <t>人口</t>
    </r>
    <r>
      <rPr>
        <sz val="10"/>
        <rFont val="Century"/>
        <family val="1"/>
      </rPr>
      <t/>
    </r>
    <rPh sb="0" eb="2">
      <t>ジンコウ</t>
    </rPh>
    <phoneticPr fontId="10"/>
  </si>
  <si>
    <r>
      <rPr>
        <sz val="11"/>
        <rFont val="ＭＳ 明朝"/>
        <family val="1"/>
        <charset val="128"/>
      </rPr>
      <t>人口</t>
    </r>
    <rPh sb="0" eb="2">
      <t>ジンコウ</t>
    </rPh>
    <phoneticPr fontId="10"/>
  </si>
  <si>
    <r>
      <t>2013</t>
    </r>
    <r>
      <rPr>
        <sz val="14"/>
        <rFont val="ＭＳ 明朝"/>
        <family val="1"/>
        <charset val="128"/>
      </rPr>
      <t>年度</t>
    </r>
    <rPh sb="4" eb="5">
      <t>ネン</t>
    </rPh>
    <rPh sb="5" eb="6">
      <t>ド</t>
    </rPh>
    <phoneticPr fontId="10"/>
  </si>
  <si>
    <r>
      <rPr>
        <sz val="14"/>
        <rFont val="ＭＳ 明朝"/>
        <family val="1"/>
        <charset val="128"/>
      </rPr>
      <t>■【電気・熱配分後】</t>
    </r>
    <rPh sb="8" eb="9">
      <t>ゴ</t>
    </rPh>
    <phoneticPr fontId="10"/>
  </si>
  <si>
    <r>
      <rPr>
        <sz val="11"/>
        <rFont val="ＭＳ 明朝"/>
        <family val="1"/>
        <charset val="128"/>
      </rPr>
      <t>ガス製造</t>
    </r>
    <phoneticPr fontId="10"/>
  </si>
  <si>
    <r>
      <rPr>
        <sz val="11"/>
        <rFont val="ＭＳ 明朝"/>
        <family val="1"/>
        <charset val="128"/>
      </rPr>
      <t>事業用発電</t>
    </r>
    <phoneticPr fontId="10"/>
  </si>
  <si>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</si>
  <si>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</si>
  <si>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</si>
  <si>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</si>
  <si>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</si>
  <si>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</si>
  <si>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</si>
  <si>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</si>
  <si>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</si>
  <si>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1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</si>
  <si>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</si>
  <si>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</si>
  <si>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</si>
  <si>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</si>
  <si>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</si>
  <si>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</si>
  <si>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</si>
  <si>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</si>
  <si>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</si>
  <si>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</si>
  <si>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</si>
  <si>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</si>
  <si>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10"/>
  </si>
  <si>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</si>
  <si>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</si>
  <si>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</si>
  <si>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10"/>
  </si>
  <si>
    <r>
      <rPr>
        <sz val="11"/>
        <rFont val="ＭＳ 明朝"/>
        <family val="1"/>
        <charset val="128"/>
      </rPr>
      <t>情報通信業</t>
    </r>
    <phoneticPr fontId="10"/>
  </si>
  <si>
    <r>
      <rPr>
        <sz val="11"/>
        <rFont val="ＭＳ 明朝"/>
        <family val="1"/>
        <charset val="128"/>
      </rPr>
      <t>運輸業･郵便業</t>
    </r>
    <phoneticPr fontId="10"/>
  </si>
  <si>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</si>
  <si>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</si>
  <si>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</si>
  <si>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10"/>
  </si>
  <si>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</si>
  <si>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</si>
  <si>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</si>
  <si>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</si>
  <si>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</si>
  <si>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</si>
  <si>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分類不能･内訳推計誤差</t>
    </r>
  </si>
  <si>
    <r>
      <rPr>
        <b/>
        <sz val="11"/>
        <rFont val="ＭＳ 明朝"/>
        <family val="1"/>
        <charset val="128"/>
      </rPr>
      <t>旅客</t>
    </r>
    <rPh sb="0" eb="2">
      <t>リョキャク</t>
    </rPh>
    <phoneticPr fontId="10"/>
  </si>
  <si>
    <r>
      <rPr>
        <sz val="11"/>
        <rFont val="ＭＳ 明朝"/>
        <family val="1"/>
        <charset val="128"/>
      </rPr>
      <t>　乗用車</t>
    </r>
    <rPh sb="1" eb="4">
      <t>ジョウヨウシャ</t>
    </rPh>
    <phoneticPr fontId="10"/>
  </si>
  <si>
    <r>
      <rPr>
        <sz val="11"/>
        <rFont val="ＭＳ 明朝"/>
        <family val="1"/>
        <charset val="128"/>
      </rPr>
      <t>　　自家用車</t>
    </r>
    <rPh sb="2" eb="6">
      <t>ジカヨウシャ</t>
    </rPh>
    <phoneticPr fontId="10"/>
  </si>
  <si>
    <r>
      <rPr>
        <sz val="11"/>
        <rFont val="ＭＳ 明朝"/>
        <family val="1"/>
        <charset val="128"/>
      </rPr>
      <t>　　　　家計利用分</t>
    </r>
    <rPh sb="4" eb="6">
      <t>カケイ</t>
    </rPh>
    <rPh sb="6" eb="8">
      <t>リヨウ</t>
    </rPh>
    <rPh sb="8" eb="9">
      <t>ブン</t>
    </rPh>
    <phoneticPr fontId="10"/>
  </si>
  <si>
    <r>
      <rPr>
        <sz val="11"/>
        <rFont val="ＭＳ 明朝"/>
        <family val="1"/>
        <charset val="128"/>
      </rPr>
      <t>　バス</t>
    </r>
    <phoneticPr fontId="10"/>
  </si>
  <si>
    <r>
      <rPr>
        <sz val="11"/>
        <rFont val="ＭＳ 明朝"/>
        <family val="1"/>
        <charset val="128"/>
      </rPr>
      <t>　　自家用</t>
    </r>
    <phoneticPr fontId="10"/>
  </si>
  <si>
    <r>
      <rPr>
        <sz val="11"/>
        <rFont val="ＭＳ 明朝"/>
        <family val="1"/>
        <charset val="128"/>
      </rPr>
      <t>　　営業用　</t>
    </r>
    <phoneticPr fontId="10"/>
  </si>
  <si>
    <r>
      <rPr>
        <sz val="11"/>
        <rFont val="ＭＳ 明朝"/>
        <family val="1"/>
        <charset val="128"/>
      </rPr>
      <t>　二輪車</t>
    </r>
    <rPh sb="1" eb="4">
      <t>ニリンシャ</t>
    </rPh>
    <phoneticPr fontId="10"/>
  </si>
  <si>
    <r>
      <rPr>
        <sz val="11"/>
        <rFont val="ＭＳ 明朝"/>
        <family val="1"/>
        <charset val="128"/>
      </rPr>
      <t>鉄道</t>
    </r>
    <rPh sb="0" eb="2">
      <t>テツドウ</t>
    </rPh>
    <phoneticPr fontId="10"/>
  </si>
  <si>
    <r>
      <rPr>
        <sz val="11"/>
        <rFont val="ＭＳ 明朝"/>
        <family val="1"/>
        <charset val="128"/>
      </rPr>
      <t>　営業用</t>
    </r>
    <phoneticPr fontId="10"/>
  </si>
  <si>
    <r>
      <rPr>
        <sz val="11"/>
        <rFont val="ＭＳ 明朝"/>
        <family val="1"/>
        <charset val="128"/>
      </rPr>
      <t>　自家用</t>
    </r>
    <phoneticPr fontId="10"/>
  </si>
  <si>
    <r>
      <rPr>
        <sz val="11"/>
        <rFont val="ＭＳ 明朝"/>
        <family val="1"/>
        <charset val="128"/>
      </rPr>
      <t>　　貨物輸送寄与</t>
    </r>
    <phoneticPr fontId="10"/>
  </si>
  <si>
    <r>
      <rPr>
        <sz val="11"/>
        <rFont val="ＭＳ 明朝"/>
        <family val="1"/>
        <charset val="128"/>
      </rPr>
      <t>　　乗員輸送寄与</t>
    </r>
    <phoneticPr fontId="10"/>
  </si>
  <si>
    <r>
      <rPr>
        <sz val="11"/>
        <rFont val="ＭＳ 明朝"/>
        <family val="1"/>
        <charset val="128"/>
      </rPr>
      <t>地域内訳推計誤差等</t>
    </r>
    <rPh sb="8" eb="9">
      <t>トウ</t>
    </rPh>
    <phoneticPr fontId="10"/>
  </si>
  <si>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</si>
  <si>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廃棄物のエネルギー利用</t>
    </r>
    <rPh sb="0" eb="3">
      <t>ハイキブツ</t>
    </rPh>
    <rPh sb="9" eb="11">
      <t>リヨウ</t>
    </rPh>
    <phoneticPr fontId="10"/>
  </si>
  <si>
    <r>
      <rPr>
        <sz val="11"/>
        <rFont val="ＭＳ 明朝"/>
        <family val="1"/>
        <charset val="128"/>
      </rPr>
      <t>■前年比</t>
    </r>
    <rPh sb="1" eb="3">
      <t>ゼンネン</t>
    </rPh>
    <phoneticPr fontId="10"/>
  </si>
  <si>
    <r>
      <rPr>
        <sz val="11"/>
        <rFont val="ＭＳ 明朝"/>
        <family val="1"/>
        <charset val="128"/>
      </rPr>
      <t>年度</t>
    </r>
    <rPh sb="0" eb="2">
      <t>ネンド</t>
    </rPh>
    <phoneticPr fontId="10"/>
  </si>
  <si>
    <r>
      <rPr>
        <sz val="11"/>
        <rFont val="ＭＳ 明朝"/>
        <family val="1"/>
        <charset val="128"/>
      </rPr>
      <t>世帯数</t>
    </r>
    <rPh sb="0" eb="3">
      <t>セタイスウ</t>
    </rPh>
    <phoneticPr fontId="10"/>
  </si>
  <si>
    <r>
      <rPr>
        <sz val="11"/>
        <rFont val="ＭＳ 明朝"/>
        <family val="1"/>
        <charset val="128"/>
      </rPr>
      <t>合計</t>
    </r>
  </si>
  <si>
    <r>
      <rPr>
        <sz val="11"/>
        <rFont val="ＭＳ 明朝"/>
        <family val="1"/>
        <charset val="128"/>
      </rPr>
      <t>石炭等</t>
    </r>
    <rPh sb="2" eb="3">
      <t>トウ</t>
    </rPh>
    <phoneticPr fontId="13"/>
  </si>
  <si>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</si>
  <si>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</si>
  <si>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3"/>
  </si>
  <si>
    <r>
      <rPr>
        <sz val="11"/>
        <rFont val="ＭＳ 明朝"/>
        <family val="1"/>
        <charset val="128"/>
      </rPr>
      <t>熱</t>
    </r>
    <rPh sb="0" eb="1">
      <t>ネツ</t>
    </rPh>
    <phoneticPr fontId="13"/>
  </si>
  <si>
    <r>
      <rPr>
        <sz val="11"/>
        <rFont val="ＭＳ 明朝"/>
        <family val="1"/>
        <charset val="128"/>
      </rPr>
      <t>ガソリン</t>
    </r>
  </si>
  <si>
    <r>
      <rPr>
        <sz val="11"/>
        <rFont val="ＭＳ 明朝"/>
        <family val="1"/>
        <charset val="128"/>
      </rPr>
      <t>軽油</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</si>
  <si>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</si>
  <si>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3"/>
  </si>
  <si>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</si>
  <si>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</si>
  <si>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</si>
  <si>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</si>
  <si>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</si>
  <si>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3"/>
  </si>
  <si>
    <r>
      <rPr>
        <sz val="11"/>
        <rFont val="ＭＳ 明朝"/>
        <family val="1"/>
        <charset val="128"/>
      </rPr>
      <t>排出吸収源</t>
    </r>
    <rPh sb="0" eb="2">
      <t>ハイシュツ</t>
    </rPh>
    <rPh sb="2" eb="4">
      <t>キュウシュウ</t>
    </rPh>
    <rPh sb="4" eb="5">
      <t>ゲン</t>
    </rPh>
    <phoneticPr fontId="10"/>
  </si>
  <si>
    <r>
      <t xml:space="preserve">1.A.1. </t>
    </r>
    <r>
      <rPr>
        <sz val="11"/>
        <rFont val="ＭＳ 明朝"/>
        <family val="1"/>
        <charset val="128"/>
      </rPr>
      <t>エネルギー産業</t>
    </r>
    <rPh sb="12" eb="14">
      <t>サンギョウ</t>
    </rPh>
    <phoneticPr fontId="10"/>
  </si>
  <si>
    <r>
      <t xml:space="preserve">1.A.3. </t>
    </r>
    <r>
      <rPr>
        <sz val="11"/>
        <rFont val="ＭＳ 明朝"/>
        <family val="1"/>
        <charset val="128"/>
      </rPr>
      <t>運輸</t>
    </r>
    <rPh sb="7" eb="9">
      <t>ウンユ</t>
    </rPh>
    <phoneticPr fontId="10"/>
  </si>
  <si>
    <r>
      <t xml:space="preserve">3. </t>
    </r>
    <r>
      <rPr>
        <b/>
        <sz val="11"/>
        <rFont val="ＭＳ 明朝"/>
        <family val="1"/>
        <charset val="128"/>
      </rPr>
      <t>農業</t>
    </r>
    <rPh sb="3" eb="5">
      <t>ノウギョウ</t>
    </rPh>
    <phoneticPr fontId="10"/>
  </si>
  <si>
    <t>-</t>
    <phoneticPr fontId="10"/>
  </si>
  <si>
    <t>-</t>
    <phoneticPr fontId="10"/>
  </si>
  <si>
    <t>F-gases</t>
    <phoneticPr fontId="9"/>
  </si>
  <si>
    <t>Hydrofluorocarbons (HFCs)</t>
    <phoneticPr fontId="9"/>
  </si>
  <si>
    <t>Perfluorocarbons (PFCs)</t>
    <phoneticPr fontId="9"/>
  </si>
  <si>
    <t>Total</t>
    <phoneticPr fontId="9"/>
  </si>
  <si>
    <t>Manufacture of Coal Products</t>
    <phoneticPr fontId="10"/>
  </si>
  <si>
    <t>Oil Products</t>
  </si>
  <si>
    <t>Gas Conversion and Production</t>
    <phoneticPr fontId="10"/>
  </si>
  <si>
    <t xml:space="preserve">Industry </t>
  </si>
  <si>
    <t>Agriculture, Fishery, Mining and Construction</t>
    <phoneticPr fontId="10"/>
  </si>
  <si>
    <t>Manufacturing</t>
  </si>
  <si>
    <t>Food, Beverages, Tobacco and Feed</t>
    <phoneticPr fontId="10"/>
  </si>
  <si>
    <t>Textile Mill Products</t>
    <phoneticPr fontId="10"/>
  </si>
  <si>
    <t>Pulp, Paper and Paper Products</t>
    <phoneticPr fontId="10"/>
  </si>
  <si>
    <t>Iron and Steel</t>
    <phoneticPr fontId="10"/>
  </si>
  <si>
    <t>Machinery (incl. Fabricated Metal Products)</t>
    <phoneticPr fontId="10"/>
  </si>
  <si>
    <t>Passenger</t>
    <phoneticPr fontId="10"/>
  </si>
  <si>
    <t>Road Transportation</t>
    <phoneticPr fontId="10"/>
  </si>
  <si>
    <t>Freight</t>
    <phoneticPr fontId="10"/>
  </si>
  <si>
    <t>Residential</t>
    <phoneticPr fontId="10"/>
  </si>
  <si>
    <t>Mineral Products</t>
  </si>
  <si>
    <t>Cement Production</t>
  </si>
  <si>
    <t>Lime Production</t>
  </si>
  <si>
    <t>Glass Production</t>
    <phoneticPr fontId="10"/>
  </si>
  <si>
    <t>Other Process Uses of Carbonates</t>
    <phoneticPr fontId="10"/>
  </si>
  <si>
    <t>Chemical Industry</t>
  </si>
  <si>
    <t>Non-energy Products from Fuels and Solvent Use</t>
    <phoneticPr fontId="10"/>
  </si>
  <si>
    <t>Waste</t>
    <phoneticPr fontId="10"/>
  </si>
  <si>
    <t>Waste for Energy Purposes</t>
    <phoneticPr fontId="10"/>
  </si>
  <si>
    <t>Agriculture</t>
    <phoneticPr fontId="10"/>
  </si>
  <si>
    <t>Liming</t>
    <phoneticPr fontId="10"/>
  </si>
  <si>
    <t>Fugitive Emissions from Fuel, etc.</t>
    <phoneticPr fontId="10"/>
  </si>
  <si>
    <t>Residential</t>
  </si>
  <si>
    <t>Waste</t>
  </si>
  <si>
    <t>Greenhouse Gas Inventory Office of Japan, National Institute for Environmental Studies</t>
    <phoneticPr fontId="10"/>
  </si>
  <si>
    <t>Contents</t>
    <phoneticPr fontId="10"/>
  </si>
  <si>
    <t>This sheet</t>
    <phoneticPr fontId="10"/>
  </si>
  <si>
    <t>Fuel Combustion</t>
    <phoneticPr fontId="11"/>
  </si>
  <si>
    <t>Manufacture of Coal Products</t>
    <phoneticPr fontId="10"/>
  </si>
  <si>
    <t>Gas Conversion and Production</t>
    <phoneticPr fontId="10"/>
  </si>
  <si>
    <t>Agriculture, Fishery, Mining and Construction</t>
    <phoneticPr fontId="10"/>
  </si>
  <si>
    <t>Food, Beverages, Tobacco and Feed</t>
    <phoneticPr fontId="10"/>
  </si>
  <si>
    <t>Textile Mill Products</t>
    <phoneticPr fontId="10"/>
  </si>
  <si>
    <t>Pulp, Paper and Paper Products</t>
    <phoneticPr fontId="10"/>
  </si>
  <si>
    <t>Iron and Steel</t>
    <phoneticPr fontId="10"/>
  </si>
  <si>
    <t>Passenger</t>
    <phoneticPr fontId="10"/>
  </si>
  <si>
    <t>Road Transportation</t>
    <phoneticPr fontId="10"/>
  </si>
  <si>
    <t>Freight</t>
    <phoneticPr fontId="10"/>
  </si>
  <si>
    <t>Total</t>
    <phoneticPr fontId="10"/>
  </si>
  <si>
    <t>Agriculture</t>
  </si>
  <si>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</si>
  <si>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</si>
  <si>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</si>
  <si>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</si>
  <si>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</si>
  <si>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</si>
  <si>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</si>
  <si>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</si>
  <si>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</si>
  <si>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</si>
  <si>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</si>
  <si>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</si>
  <si>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</si>
  <si>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</si>
  <si>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</si>
  <si>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</si>
  <si>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</si>
  <si>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</si>
  <si>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</si>
  <si>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Lumber and Wood Products, except Furniture and Fixtures</t>
  </si>
  <si>
    <t>Furniture and Fixtures</t>
  </si>
  <si>
    <t>Rubber Products</t>
  </si>
  <si>
    <t>Leather Tanning, Leather Products and Fur Skins</t>
  </si>
  <si>
    <t>Miscellaneous Manufacturing Industry</t>
    <phoneticPr fontId="10"/>
  </si>
  <si>
    <t>Information and Communications</t>
    <phoneticPr fontId="10"/>
  </si>
  <si>
    <t>Transport and Postal Activities</t>
    <phoneticPr fontId="10"/>
  </si>
  <si>
    <t>Wholesale and Retail Trade</t>
    <phoneticPr fontId="10"/>
  </si>
  <si>
    <t>Finance and Insurance</t>
    <phoneticPr fontId="10"/>
  </si>
  <si>
    <t>Real Estate and Goods Rental and Leasing</t>
    <phoneticPr fontId="10"/>
  </si>
  <si>
    <t>Scientific Research, Professional and Technical Services</t>
    <phoneticPr fontId="10"/>
  </si>
  <si>
    <t>Accommodations, Eating and Drinking Services</t>
    <phoneticPr fontId="10"/>
  </si>
  <si>
    <t>Living Related and Personal Services and Amusement Services</t>
    <phoneticPr fontId="10"/>
  </si>
  <si>
    <t>Education, Learning Support</t>
  </si>
  <si>
    <t>Medical, Health Care and Welfare</t>
    <phoneticPr fontId="10"/>
  </si>
  <si>
    <t>Compound Services</t>
    <phoneticPr fontId="10"/>
  </si>
  <si>
    <t>Unable to Classify</t>
  </si>
  <si>
    <t>Railways</t>
  </si>
  <si>
    <t>Domestic Aviation</t>
    <phoneticPr fontId="10"/>
  </si>
  <si>
    <t xml:space="preserve">Truck and Lorry </t>
    <phoneticPr fontId="10"/>
  </si>
  <si>
    <t>Hokkaido District</t>
    <phoneticPr fontId="10"/>
  </si>
  <si>
    <t>Tohoku District</t>
    <phoneticPr fontId="10"/>
  </si>
  <si>
    <t>Kanto District</t>
    <phoneticPr fontId="10"/>
  </si>
  <si>
    <t>Hokuriku District</t>
    <phoneticPr fontId="10"/>
  </si>
  <si>
    <t>Tokai District</t>
    <phoneticPr fontId="10"/>
  </si>
  <si>
    <t>Kansai District</t>
    <phoneticPr fontId="10"/>
  </si>
  <si>
    <t>Chugoku District</t>
    <phoneticPr fontId="10"/>
  </si>
  <si>
    <t>Shikoku District</t>
    <phoneticPr fontId="10"/>
  </si>
  <si>
    <t>Kyushu District</t>
    <phoneticPr fontId="10"/>
  </si>
  <si>
    <t>Okinawa District</t>
    <phoneticPr fontId="10"/>
  </si>
  <si>
    <t>Population</t>
    <phoneticPr fontId="10"/>
  </si>
  <si>
    <t>Thousand</t>
    <phoneticPr fontId="10"/>
  </si>
  <si>
    <t xml:space="preserve">Population </t>
    <phoneticPr fontId="10"/>
  </si>
  <si>
    <t>Unit</t>
    <phoneticPr fontId="10"/>
  </si>
  <si>
    <t>Billion yen</t>
    <phoneticPr fontId="10"/>
  </si>
  <si>
    <t>GDP</t>
    <phoneticPr fontId="10"/>
  </si>
  <si>
    <t>Total</t>
    <phoneticPr fontId="11"/>
  </si>
  <si>
    <t>Total</t>
    <phoneticPr fontId="11"/>
  </si>
  <si>
    <t>FY2013</t>
    <phoneticPr fontId="10"/>
  </si>
  <si>
    <t>Residential</t>
    <phoneticPr fontId="10"/>
  </si>
  <si>
    <t>Waste</t>
    <phoneticPr fontId="10"/>
  </si>
  <si>
    <t>Total</t>
    <phoneticPr fontId="10"/>
  </si>
  <si>
    <t>FY2013</t>
    <phoneticPr fontId="10"/>
  </si>
  <si>
    <t xml:space="preserve">
</t>
    <phoneticPr fontId="10"/>
  </si>
  <si>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10"/>
  </si>
  <si>
    <r>
      <rPr>
        <sz val="10"/>
        <rFont val="ＭＳ 明朝"/>
        <family val="1"/>
        <charset val="128"/>
      </rPr>
      <t>※電気熱配分誤差を含む</t>
    </r>
    <rPh sb="1" eb="3">
      <t>デンキ</t>
    </rPh>
    <rPh sb="3" eb="4">
      <t>ネツ</t>
    </rPh>
    <rPh sb="4" eb="6">
      <t>ハイブン</t>
    </rPh>
    <rPh sb="6" eb="8">
      <t>ゴサ</t>
    </rPh>
    <rPh sb="9" eb="10">
      <t>フク</t>
    </rPh>
    <phoneticPr fontId="10"/>
  </si>
  <si>
    <t>3. Agriculture</t>
    <phoneticPr fontId="10"/>
  </si>
  <si>
    <t>5. Waste</t>
    <phoneticPr fontId="10"/>
  </si>
  <si>
    <r>
      <rPr>
        <sz val="14"/>
        <rFont val="ＭＳ 明朝"/>
        <family val="1"/>
        <charset val="128"/>
      </rPr>
      <t>■【電気・熱配分前】</t>
    </r>
    <phoneticPr fontId="10"/>
  </si>
  <si>
    <r>
      <rPr>
        <b/>
        <sz val="11"/>
        <rFont val="ＭＳ 明朝"/>
        <family val="1"/>
        <charset val="128"/>
      </rPr>
      <t>電気熱配分誤差</t>
    </r>
    <phoneticPr fontId="10"/>
  </si>
  <si>
    <r>
      <rPr>
        <sz val="11"/>
        <rFont val="ＭＳ 明朝"/>
        <family val="1"/>
        <charset val="128"/>
      </rPr>
      <t>■シェア</t>
    </r>
    <phoneticPr fontId="9"/>
  </si>
  <si>
    <t>Total</t>
    <phoneticPr fontId="11"/>
  </si>
  <si>
    <t>Total</t>
    <phoneticPr fontId="11"/>
  </si>
  <si>
    <t>PFCs</t>
    <phoneticPr fontId="10"/>
  </si>
  <si>
    <t>Other</t>
    <phoneticPr fontId="10"/>
  </si>
  <si>
    <t>Aluminum Production</t>
  </si>
  <si>
    <t>Liquid Crystals</t>
  </si>
  <si>
    <t xml:space="preserve">Total F-gases </t>
    <phoneticPr fontId="10"/>
  </si>
  <si>
    <t xml:space="preserve">Total F-gases </t>
    <phoneticPr fontId="10"/>
  </si>
  <si>
    <t>PFCs</t>
    <phoneticPr fontId="10"/>
  </si>
  <si>
    <t>Coal</t>
  </si>
  <si>
    <t>Kerosene</t>
  </si>
  <si>
    <t>Electricity</t>
  </si>
  <si>
    <t>Heat</t>
  </si>
  <si>
    <t>Gasoline</t>
  </si>
  <si>
    <t>Diesel Oil</t>
  </si>
  <si>
    <t>Municipal Solid Waste</t>
  </si>
  <si>
    <t>Heating</t>
  </si>
  <si>
    <t>Cooling</t>
    <phoneticPr fontId="13"/>
  </si>
  <si>
    <t>Hot Water</t>
    <phoneticPr fontId="13"/>
  </si>
  <si>
    <t>Cooking</t>
    <phoneticPr fontId="13"/>
  </si>
  <si>
    <t>Car</t>
    <phoneticPr fontId="13"/>
  </si>
  <si>
    <t>Municipal Solid Waste</t>
    <phoneticPr fontId="13"/>
  </si>
  <si>
    <t>Number of Households</t>
    <phoneticPr fontId="10"/>
  </si>
  <si>
    <t>Fiscal Year</t>
    <phoneticPr fontId="10"/>
  </si>
  <si>
    <t>Car</t>
    <phoneticPr fontId="13"/>
  </si>
  <si>
    <t>Cooling</t>
    <phoneticPr fontId="13"/>
  </si>
  <si>
    <t>Cooking</t>
    <phoneticPr fontId="13"/>
  </si>
  <si>
    <t>Municipal Solid Waste</t>
    <phoneticPr fontId="13"/>
  </si>
  <si>
    <t>1.A.1. Energy Industries</t>
    <phoneticPr fontId="10"/>
  </si>
  <si>
    <t>1.A.2. Manufacturing Industries and Construction</t>
    <phoneticPr fontId="10"/>
  </si>
  <si>
    <t>1.A.3. Transport</t>
    <phoneticPr fontId="10"/>
  </si>
  <si>
    <t>Domestic Navigation</t>
    <phoneticPr fontId="10"/>
  </si>
  <si>
    <t>4. Land-Use, Land-Use Change, and Forestry (LULUCF)</t>
    <phoneticPr fontId="10"/>
  </si>
  <si>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</si>
  <si>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</si>
  <si>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1.B. Fugitive Emissions from Fuels</t>
    <phoneticPr fontId="10"/>
  </si>
  <si>
    <t>Including Waste for Energy Purposes</t>
  </si>
  <si>
    <t>Deforestation</t>
    <phoneticPr fontId="10"/>
  </si>
  <si>
    <t>Fiscal Year</t>
    <phoneticPr fontId="10"/>
  </si>
  <si>
    <t>Hot Water</t>
    <phoneticPr fontId="13"/>
  </si>
  <si>
    <r>
      <t>GDP</t>
    </r>
    <r>
      <rPr>
        <sz val="10"/>
        <rFont val="Century"/>
        <family val="1"/>
      </rPr>
      <t/>
    </r>
    <phoneticPr fontId="10"/>
  </si>
  <si>
    <t>Notes</t>
    <phoneticPr fontId="10"/>
  </si>
  <si>
    <t>Cement Production</t>
    <phoneticPr fontId="10"/>
  </si>
  <si>
    <t>Lime Production</t>
    <phoneticPr fontId="10"/>
  </si>
  <si>
    <t>Chemical Industry</t>
    <phoneticPr fontId="10"/>
  </si>
  <si>
    <r>
      <t xml:space="preserve">5. </t>
    </r>
    <r>
      <rPr>
        <b/>
        <sz val="11"/>
        <rFont val="ＭＳ 明朝"/>
        <family val="1"/>
        <charset val="128"/>
      </rPr>
      <t>廃棄物</t>
    </r>
    <rPh sb="3" eb="6">
      <t>ハイキブツ</t>
    </rPh>
    <phoneticPr fontId="10"/>
  </si>
  <si>
    <t>*Including "Statistical discrepancy from power and heat allocation"</t>
    <phoneticPr fontId="10"/>
  </si>
  <si>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10"/>
  </si>
  <si>
    <t>2. Industrial Processes and Product Use</t>
    <phoneticPr fontId="10"/>
  </si>
  <si>
    <t>Industrial Processes and Product Use</t>
    <phoneticPr fontId="10"/>
  </si>
  <si>
    <t>Industrial Processes and Product Use</t>
    <phoneticPr fontId="10"/>
  </si>
  <si>
    <t>The difference between them is to which sector the emissions from fuel combustion for power and heat generation are allocated.</t>
    <phoneticPr fontId="10"/>
  </si>
  <si>
    <t>Population*</t>
    <phoneticPr fontId="10"/>
  </si>
  <si>
    <t>City Gas</t>
    <phoneticPr fontId="10"/>
  </si>
  <si>
    <t>Afforestation, reforestation</t>
    <phoneticPr fontId="10"/>
  </si>
  <si>
    <t>Energy Transformation</t>
  </si>
  <si>
    <t>Energy Transformation</t>
    <phoneticPr fontId="10"/>
  </si>
  <si>
    <t>Energy Transformation</t>
    <phoneticPr fontId="10"/>
  </si>
  <si>
    <t>Energy Transformation*</t>
    <phoneticPr fontId="10"/>
  </si>
  <si>
    <r>
      <t xml:space="preserve">1.A.2. </t>
    </r>
    <r>
      <rPr>
        <sz val="11"/>
        <rFont val="ＭＳ 明朝"/>
        <family val="1"/>
        <charset val="128"/>
      </rPr>
      <t>製造業・建設業</t>
    </r>
    <phoneticPr fontId="10"/>
  </si>
  <si>
    <t>⃝</t>
    <phoneticPr fontId="10"/>
  </si>
  <si>
    <r>
      <t xml:space="preserve">1.A.4. </t>
    </r>
    <r>
      <rPr>
        <sz val="11"/>
        <rFont val="ＭＳ 明朝"/>
        <family val="1"/>
        <charset val="128"/>
      </rPr>
      <t>その他部門</t>
    </r>
    <rPh sb="9" eb="10">
      <t>タ</t>
    </rPh>
    <rPh sb="10" eb="12">
      <t>ブモン</t>
    </rPh>
    <phoneticPr fontId="10"/>
  </si>
  <si>
    <r>
      <rPr>
        <sz val="11"/>
        <rFont val="ＭＳ 明朝"/>
        <family val="1"/>
        <charset val="128"/>
      </rPr>
      <t>人口</t>
    </r>
    <r>
      <rPr>
        <vertAlign val="superscript"/>
        <sz val="11"/>
        <rFont val="ＭＳ 明朝"/>
        <family val="1"/>
        <charset val="128"/>
      </rPr>
      <t>※</t>
    </r>
    <rPh sb="0" eb="2">
      <t>ジンコウ</t>
    </rPh>
    <phoneticPr fontId="10"/>
  </si>
  <si>
    <r>
      <t xml:space="preserve">3.D. </t>
    </r>
    <r>
      <rPr>
        <sz val="11"/>
        <rFont val="ＭＳ 明朝"/>
        <family val="1"/>
        <charset val="128"/>
      </rPr>
      <t>農用地の土壌</t>
    </r>
    <rPh sb="5" eb="8">
      <t>ノウヨウチ</t>
    </rPh>
    <rPh sb="9" eb="11">
      <t>ドジョウ</t>
    </rPh>
    <phoneticPr fontId="10"/>
  </si>
  <si>
    <r>
      <t xml:space="preserve">5.B. </t>
    </r>
    <r>
      <rPr>
        <sz val="11"/>
        <rFont val="ＭＳ 明朝"/>
        <family val="1"/>
        <charset val="128"/>
      </rPr>
      <t>固形廃棄物の生物処理</t>
    </r>
    <rPh sb="5" eb="7">
      <t>コケイ</t>
    </rPh>
    <rPh sb="7" eb="10">
      <t>ハイキブツ</t>
    </rPh>
    <rPh sb="11" eb="13">
      <t>セイブツ</t>
    </rPh>
    <rPh sb="13" eb="15">
      <t>ショリ</t>
    </rPh>
    <phoneticPr fontId="10"/>
  </si>
  <si>
    <r>
      <t xml:space="preserve">5.D. </t>
    </r>
    <r>
      <rPr>
        <sz val="11"/>
        <rFont val="ＭＳ 明朝"/>
        <family val="1"/>
        <charset val="128"/>
      </rPr>
      <t>排水の処理と放出</t>
    </r>
    <rPh sb="5" eb="7">
      <t>ハイスイ</t>
    </rPh>
    <rPh sb="8" eb="10">
      <t>ショリ</t>
    </rPh>
    <rPh sb="11" eb="13">
      <t>ホウシュツ</t>
    </rPh>
    <phoneticPr fontId="10"/>
  </si>
  <si>
    <r>
      <t xml:space="preserve">1.A. </t>
    </r>
    <r>
      <rPr>
        <sz val="11"/>
        <rFont val="ＭＳ 明朝"/>
        <family val="1"/>
        <charset val="128"/>
      </rPr>
      <t>燃料の燃焼</t>
    </r>
    <rPh sb="5" eb="7">
      <t>ネンリョウ</t>
    </rPh>
    <rPh sb="8" eb="10">
      <t>ネンショウ</t>
    </rPh>
    <phoneticPr fontId="10"/>
  </si>
  <si>
    <t>1.A. Fuel Combustion</t>
    <phoneticPr fontId="10"/>
  </si>
  <si>
    <t>3.B. Manure Management</t>
    <phoneticPr fontId="10"/>
  </si>
  <si>
    <t>3.D. Agricultural Soils</t>
    <phoneticPr fontId="10"/>
  </si>
  <si>
    <t>5.B. Biological Treatment of Solid Waste</t>
    <phoneticPr fontId="10"/>
  </si>
  <si>
    <t>5.D. Wastewater Treatment and Discharge</t>
    <phoneticPr fontId="10"/>
  </si>
  <si>
    <r>
      <t xml:space="preserve">2.B. </t>
    </r>
    <r>
      <rPr>
        <sz val="11"/>
        <rFont val="ＭＳ 明朝"/>
        <family val="1"/>
        <charset val="128"/>
      </rPr>
      <t>化学産業</t>
    </r>
    <rPh sb="5" eb="7">
      <t>カガク</t>
    </rPh>
    <rPh sb="7" eb="9">
      <t>サンギョウ</t>
    </rPh>
    <phoneticPr fontId="10"/>
  </si>
  <si>
    <r>
      <t xml:space="preserve">3.A. </t>
    </r>
    <r>
      <rPr>
        <sz val="11"/>
        <rFont val="ＭＳ 明朝"/>
        <family val="1"/>
        <charset val="128"/>
      </rPr>
      <t>消化管内発酵</t>
    </r>
    <rPh sb="5" eb="7">
      <t>ショウカ</t>
    </rPh>
    <rPh sb="7" eb="9">
      <t>カンナイ</t>
    </rPh>
    <rPh sb="9" eb="11">
      <t>ハッコウ</t>
    </rPh>
    <phoneticPr fontId="10"/>
  </si>
  <si>
    <r>
      <t xml:space="preserve">3.C. </t>
    </r>
    <r>
      <rPr>
        <sz val="11"/>
        <rFont val="ＭＳ 明朝"/>
        <family val="1"/>
        <charset val="128"/>
      </rPr>
      <t>稲作</t>
    </r>
    <rPh sb="5" eb="7">
      <t>イナサク</t>
    </rPh>
    <phoneticPr fontId="10"/>
  </si>
  <si>
    <r>
      <t xml:space="preserve">5.A. </t>
    </r>
    <r>
      <rPr>
        <sz val="11"/>
        <rFont val="ＭＳ 明朝"/>
        <family val="1"/>
        <charset val="128"/>
      </rPr>
      <t>固形廃棄物の処分</t>
    </r>
    <rPh sb="5" eb="7">
      <t>コケイ</t>
    </rPh>
    <rPh sb="7" eb="10">
      <t>ハイキブツ</t>
    </rPh>
    <rPh sb="11" eb="13">
      <t>ショブン</t>
    </rPh>
    <phoneticPr fontId="10"/>
  </si>
  <si>
    <t>2.B. Chemical Industry</t>
    <phoneticPr fontId="10"/>
  </si>
  <si>
    <t>3.A. Enteric Fermentation</t>
    <phoneticPr fontId="10"/>
  </si>
  <si>
    <t>3.C. Rice Cultivation</t>
    <phoneticPr fontId="10"/>
  </si>
  <si>
    <t>5.A. Solid Waste Disposal</t>
    <phoneticPr fontId="10"/>
  </si>
  <si>
    <t>5.C. Incineration and Open Burning of Waste (excluding waste for energy purposes)</t>
    <phoneticPr fontId="10"/>
  </si>
  <si>
    <t>Chemical and Allied Products, Oil and Coal Products</t>
  </si>
  <si>
    <t>Printing and Allied Industries</t>
    <phoneticPr fontId="10"/>
  </si>
  <si>
    <t>Urea Application</t>
    <phoneticPr fontId="10"/>
  </si>
  <si>
    <r>
      <rPr>
        <sz val="11"/>
        <rFont val="ＭＳ 明朝"/>
        <family val="1"/>
        <charset val="128"/>
      </rPr>
      <t>自動車（旅客）</t>
    </r>
  </si>
  <si>
    <r>
      <rPr>
        <sz val="11"/>
        <rFont val="ＭＳ 明朝"/>
        <family val="1"/>
        <charset val="128"/>
      </rPr>
      <t>パルプ･紙･紙加工品</t>
    </r>
    <phoneticPr fontId="10"/>
  </si>
  <si>
    <t>Agriculture, Forestry and Fishery</t>
  </si>
  <si>
    <t>Mining, Quarrying of Stone and Gravel</t>
  </si>
  <si>
    <t>Construction Work Industry</t>
  </si>
  <si>
    <t>Electricity, Gas, Heat Supply, Water, Information and Communication and Transport and Postal Activities</t>
    <phoneticPr fontId="10"/>
  </si>
  <si>
    <t>Wholesale and Retail Trade, Finance and Insurance, Real Estate and Goods Rental and Leasing</t>
    <phoneticPr fontId="10"/>
  </si>
  <si>
    <t>Professional and Technical Service, Accommodations, Eating and Drinking Service, Living Related and Personal Services and Amusement Services</t>
    <phoneticPr fontId="10"/>
  </si>
  <si>
    <t>Education, Learning Support, Medical, Health Care and Welfare,  Compound and Miscellaneous Services</t>
    <phoneticPr fontId="10"/>
  </si>
  <si>
    <t>Railways</t>
    <phoneticPr fontId="10"/>
  </si>
  <si>
    <t>Domestic Navigation</t>
  </si>
  <si>
    <r>
      <t xml:space="preserve">1.A. </t>
    </r>
    <r>
      <rPr>
        <b/>
        <sz val="11"/>
        <rFont val="ＭＳ 明朝"/>
        <family val="1"/>
        <charset val="128"/>
      </rPr>
      <t>燃料の燃焼</t>
    </r>
    <rPh sb="5" eb="7">
      <t>ネンリョウ</t>
    </rPh>
    <rPh sb="8" eb="10">
      <t>ネンショウ</t>
    </rPh>
    <phoneticPr fontId="10"/>
  </si>
  <si>
    <r>
      <t xml:space="preserve">1.B. </t>
    </r>
    <r>
      <rPr>
        <b/>
        <sz val="11"/>
        <rFont val="ＭＳ 明朝"/>
        <family val="1"/>
        <charset val="128"/>
      </rPr>
      <t>燃料からの漏出</t>
    </r>
    <rPh sb="5" eb="7">
      <t>ネンリョウ</t>
    </rPh>
    <rPh sb="10" eb="12">
      <t>ロウシュツ</t>
    </rPh>
    <phoneticPr fontId="10"/>
  </si>
  <si>
    <r>
      <t xml:space="preserve">2.A. </t>
    </r>
    <r>
      <rPr>
        <sz val="11"/>
        <rFont val="ＭＳ 明朝"/>
        <family val="1"/>
        <charset val="128"/>
      </rPr>
      <t>鉱物産業</t>
    </r>
    <rPh sb="5" eb="7">
      <t>コウブツ</t>
    </rPh>
    <rPh sb="7" eb="9">
      <t>サンギョウ</t>
    </rPh>
    <phoneticPr fontId="10"/>
  </si>
  <si>
    <r>
      <t xml:space="preserve">2.D. </t>
    </r>
    <r>
      <rPr>
        <sz val="11"/>
        <rFont val="ＭＳ 明朝"/>
        <family val="1"/>
        <charset val="128"/>
      </rPr>
      <t>燃料からの非エネルギー製品及び溶剤の使用</t>
    </r>
    <rPh sb="5" eb="7">
      <t>ネンリョウ</t>
    </rPh>
    <rPh sb="10" eb="11">
      <t>ヒ</t>
    </rPh>
    <rPh sb="16" eb="18">
      <t>セイヒン</t>
    </rPh>
    <rPh sb="18" eb="19">
      <t>オヨ</t>
    </rPh>
    <rPh sb="20" eb="22">
      <t>ヨウザイ</t>
    </rPh>
    <rPh sb="23" eb="25">
      <t>シヨウ</t>
    </rPh>
    <phoneticPr fontId="10"/>
  </si>
  <si>
    <r>
      <t xml:space="preserve">3.G. </t>
    </r>
    <r>
      <rPr>
        <sz val="11"/>
        <rFont val="ＭＳ 明朝"/>
        <family val="1"/>
        <charset val="128"/>
      </rPr>
      <t>石灰施用</t>
    </r>
    <rPh sb="5" eb="7">
      <t>セッカイ</t>
    </rPh>
    <rPh sb="7" eb="9">
      <t>セヨウ</t>
    </rPh>
    <phoneticPr fontId="10"/>
  </si>
  <si>
    <r>
      <t xml:space="preserve">4.A. </t>
    </r>
    <r>
      <rPr>
        <sz val="11"/>
        <rFont val="ＭＳ 明朝"/>
        <family val="1"/>
        <charset val="128"/>
      </rPr>
      <t>森林</t>
    </r>
    <rPh sb="5" eb="7">
      <t>シンリン</t>
    </rPh>
    <phoneticPr fontId="10"/>
  </si>
  <si>
    <r>
      <t xml:space="preserve">4.B. </t>
    </r>
    <r>
      <rPr>
        <sz val="11"/>
        <rFont val="ＭＳ 明朝"/>
        <family val="1"/>
        <charset val="128"/>
      </rPr>
      <t>農地</t>
    </r>
    <rPh sb="5" eb="7">
      <t>ノウチ</t>
    </rPh>
    <phoneticPr fontId="10"/>
  </si>
  <si>
    <r>
      <t xml:space="preserve">4.C. </t>
    </r>
    <r>
      <rPr>
        <sz val="11"/>
        <rFont val="ＭＳ 明朝"/>
        <family val="1"/>
        <charset val="128"/>
      </rPr>
      <t>草地</t>
    </r>
    <rPh sb="5" eb="7">
      <t>クサチ</t>
    </rPh>
    <phoneticPr fontId="10"/>
  </si>
  <si>
    <r>
      <t xml:space="preserve">4.D. </t>
    </r>
    <r>
      <rPr>
        <sz val="11"/>
        <rFont val="ＭＳ 明朝"/>
        <family val="1"/>
        <charset val="128"/>
      </rPr>
      <t>湿地</t>
    </r>
    <rPh sb="5" eb="7">
      <t>シッチ</t>
    </rPh>
    <phoneticPr fontId="10"/>
  </si>
  <si>
    <r>
      <t xml:space="preserve">4.E. </t>
    </r>
    <r>
      <rPr>
        <sz val="11"/>
        <rFont val="ＭＳ 明朝"/>
        <family val="1"/>
        <charset val="128"/>
      </rPr>
      <t>開発地</t>
    </r>
    <rPh sb="5" eb="7">
      <t>カイハツ</t>
    </rPh>
    <rPh sb="7" eb="8">
      <t>チ</t>
    </rPh>
    <phoneticPr fontId="10"/>
  </si>
  <si>
    <r>
      <t xml:space="preserve">4.F. </t>
    </r>
    <r>
      <rPr>
        <sz val="11"/>
        <rFont val="ＭＳ 明朝"/>
        <family val="1"/>
        <charset val="128"/>
      </rPr>
      <t>その他の土地</t>
    </r>
    <rPh sb="7" eb="8">
      <t>タ</t>
    </rPh>
    <rPh sb="9" eb="11">
      <t>トチ</t>
    </rPh>
    <phoneticPr fontId="10"/>
  </si>
  <si>
    <r>
      <t xml:space="preserve">4.G. </t>
    </r>
    <r>
      <rPr>
        <sz val="11"/>
        <rFont val="ＭＳ 明朝"/>
        <family val="1"/>
        <charset val="128"/>
      </rPr>
      <t>伐採木材製品</t>
    </r>
    <rPh sb="5" eb="7">
      <t>バッサイ</t>
    </rPh>
    <rPh sb="7" eb="9">
      <t>モクザイ</t>
    </rPh>
    <rPh sb="9" eb="11">
      <t>セイヒン</t>
    </rPh>
    <phoneticPr fontId="10"/>
  </si>
  <si>
    <t>2.D. Non-energy Products from Fuels and Solvent Use</t>
    <phoneticPr fontId="10"/>
  </si>
  <si>
    <t>3.G. Liming</t>
    <phoneticPr fontId="10"/>
  </si>
  <si>
    <t>3.H. Urea Application</t>
    <phoneticPr fontId="10"/>
  </si>
  <si>
    <t>4.B. Cropland</t>
    <phoneticPr fontId="10"/>
  </si>
  <si>
    <t>4.C. Grassland</t>
    <phoneticPr fontId="10"/>
  </si>
  <si>
    <t>4.D. Wetlands</t>
    <phoneticPr fontId="10"/>
  </si>
  <si>
    <t>4.E. Settlements</t>
    <phoneticPr fontId="10"/>
  </si>
  <si>
    <t>4.G. Harvest Wood Products</t>
    <phoneticPr fontId="10"/>
  </si>
  <si>
    <r>
      <t xml:space="preserve">5.C. </t>
    </r>
    <r>
      <rPr>
        <sz val="11"/>
        <rFont val="ＭＳ 明朝"/>
        <family val="1"/>
        <charset val="128"/>
      </rPr>
      <t>廃棄物の焼却と野焼き（エネルギー利用を含まない）</t>
    </r>
    <rPh sb="5" eb="8">
      <t>ハイキブツ</t>
    </rPh>
    <rPh sb="9" eb="11">
      <t>ショウキャク</t>
    </rPh>
    <rPh sb="12" eb="14">
      <t>ノヤ</t>
    </rPh>
    <rPh sb="21" eb="23">
      <t>リヨウ</t>
    </rPh>
    <rPh sb="24" eb="25">
      <t>フク</t>
    </rPh>
    <phoneticPr fontId="10"/>
  </si>
  <si>
    <r>
      <rPr>
        <b/>
        <sz val="11"/>
        <rFont val="ＭＳ 明朝"/>
        <family val="1"/>
        <charset val="128"/>
      </rPr>
      <t>旅客</t>
    </r>
    <rPh sb="0" eb="2">
      <t>リョカク</t>
    </rPh>
    <phoneticPr fontId="10"/>
  </si>
  <si>
    <r>
      <rPr>
        <b/>
        <sz val="11"/>
        <rFont val="ＭＳ 明朝"/>
        <family val="1"/>
        <charset val="128"/>
      </rPr>
      <t>貨物</t>
    </r>
    <phoneticPr fontId="10"/>
  </si>
  <si>
    <r>
      <t xml:space="preserve">1.B. </t>
    </r>
    <r>
      <rPr>
        <sz val="11"/>
        <rFont val="ＭＳ 明朝"/>
        <family val="1"/>
        <charset val="128"/>
      </rPr>
      <t>燃料からの漏出</t>
    </r>
    <rPh sb="5" eb="7">
      <t>ネンリョウ</t>
    </rPh>
    <rPh sb="10" eb="12">
      <t>ロウシュツ</t>
    </rPh>
    <phoneticPr fontId="10"/>
  </si>
  <si>
    <t>2.Industrial Processes and Product Use</t>
    <phoneticPr fontId="10"/>
  </si>
  <si>
    <t>8.F-gas</t>
    <phoneticPr fontId="10"/>
  </si>
  <si>
    <t>9.GHG-capita</t>
    <phoneticPr fontId="10"/>
  </si>
  <si>
    <t>10.GHG-GDP</t>
    <phoneticPr fontId="10"/>
  </si>
  <si>
    <t>11.Household (per household)</t>
    <phoneticPr fontId="10"/>
  </si>
  <si>
    <t>12.Household (per capita)</t>
    <phoneticPr fontId="10"/>
  </si>
  <si>
    <t>Emissions are represented as plus (+) values, and removals are represented as minus (-) values.</t>
  </si>
  <si>
    <t xml:space="preserve">Metal Industry </t>
  </si>
  <si>
    <t xml:space="preserve">2.C. Metal Industry </t>
  </si>
  <si>
    <t>Note</t>
  </si>
  <si>
    <t>https://www.nies.go.jp/gio/copyright/index.html</t>
    <phoneticPr fontId="10"/>
  </si>
  <si>
    <t>https://www.nies.go.jp/gio/en/copyright/index.html</t>
  </si>
  <si>
    <t>Other</t>
  </si>
  <si>
    <t>13.NDC-LULUCF</t>
    <phoneticPr fontId="10"/>
  </si>
  <si>
    <t>1.Summary</t>
    <phoneticPr fontId="10"/>
  </si>
  <si>
    <t>Forest management</t>
    <phoneticPr fontId="10"/>
  </si>
  <si>
    <t>Forest</t>
    <phoneticPr fontId="10"/>
  </si>
  <si>
    <t>Harvested wood products</t>
    <phoneticPr fontId="10"/>
  </si>
  <si>
    <t>Cropland management</t>
    <phoneticPr fontId="10"/>
  </si>
  <si>
    <t>Grazing Land management</t>
    <phoneticPr fontId="10"/>
  </si>
  <si>
    <t>Urban greening</t>
    <phoneticPr fontId="10"/>
  </si>
  <si>
    <r>
      <rPr>
        <sz val="11"/>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10"/>
  </si>
  <si>
    <t>Note:</t>
    <phoneticPr fontId="10"/>
  </si>
  <si>
    <t>Removals by Measures for Forest and Other Carbon Sinks</t>
    <phoneticPr fontId="10"/>
  </si>
  <si>
    <t xml:space="preserve">*5: Values of LULUCF in this table are under the convention and different from emissions and removals in the LULUCF sector in the NDC. </t>
    <phoneticPr fontId="10"/>
  </si>
  <si>
    <t>Emissions</t>
    <phoneticPr fontId="9"/>
  </si>
  <si>
    <r>
      <t>GHG</t>
    </r>
    <r>
      <rPr>
        <sz val="11"/>
        <rFont val="ＭＳ 明朝"/>
        <family val="1"/>
        <charset val="128"/>
      </rPr>
      <t>排出量</t>
    </r>
    <rPh sb="3" eb="5">
      <t>ハイシュツ</t>
    </rPh>
    <rPh sb="5" eb="6">
      <t>リョウ</t>
    </rPh>
    <phoneticPr fontId="10"/>
  </si>
  <si>
    <r>
      <t>GHG</t>
    </r>
    <r>
      <rPr>
        <sz val="11"/>
        <rFont val="ＭＳ 明朝"/>
        <family val="1"/>
        <charset val="128"/>
      </rPr>
      <t>排出量に対する比率</t>
    </r>
    <rPh sb="3" eb="5">
      <t>ハイシュツ</t>
    </rPh>
    <rPh sb="5" eb="6">
      <t>リョウ</t>
    </rPh>
    <rPh sb="7" eb="8">
      <t>タイ</t>
    </rPh>
    <rPh sb="10" eb="12">
      <t>ヒリツ</t>
    </rPh>
    <phoneticPr fontId="10"/>
  </si>
  <si>
    <t>Note) Emissions from international bunker are reported as reference and not included in national emissions.</t>
    <phoneticPr fontId="10"/>
  </si>
  <si>
    <t>excluded to avoid double counting.</t>
    <phoneticPr fontId="10"/>
  </si>
  <si>
    <r>
      <rPr>
        <sz val="11"/>
        <rFont val="ＭＳ 明朝"/>
        <family val="1"/>
        <charset val="128"/>
      </rPr>
      <t>国際航空</t>
    </r>
    <rPh sb="0" eb="4">
      <t>コクサイコウクウ</t>
    </rPh>
    <phoneticPr fontId="10"/>
  </si>
  <si>
    <r>
      <rPr>
        <sz val="11"/>
        <rFont val="ＭＳ 明朝"/>
        <family val="1"/>
        <charset val="128"/>
      </rPr>
      <t>国際船舶</t>
    </r>
    <rPh sb="0" eb="2">
      <t>コクサイ</t>
    </rPh>
    <phoneticPr fontId="10"/>
  </si>
  <si>
    <r>
      <t xml:space="preserve">3.B. </t>
    </r>
    <r>
      <rPr>
        <sz val="11"/>
        <rFont val="ＭＳ 明朝"/>
        <family val="1"/>
        <charset val="128"/>
      </rPr>
      <t>家畜排せつ物の管理</t>
    </r>
    <rPh sb="5" eb="7">
      <t>カチク</t>
    </rPh>
    <rPh sb="7" eb="8">
      <t>ハイ</t>
    </rPh>
    <rPh sb="10" eb="11">
      <t>ブツ</t>
    </rPh>
    <rPh sb="12" eb="14">
      <t>カンリ</t>
    </rPh>
    <phoneticPr fontId="10"/>
  </si>
  <si>
    <r>
      <rPr>
        <sz val="11"/>
        <rFont val="ＭＳ 明朝"/>
        <family val="1"/>
        <charset val="128"/>
      </rPr>
      <t>■本データをご利用の際は以下のページをお読みください。</t>
    </r>
    <rPh sb="1" eb="2">
      <t>ホン</t>
    </rPh>
    <rPh sb="7" eb="9">
      <t>リヨウ</t>
    </rPh>
    <rPh sb="10" eb="11">
      <t>サイ</t>
    </rPh>
    <rPh sb="12" eb="14">
      <t>イカ</t>
    </rPh>
    <rPh sb="20" eb="21">
      <t>ヨ</t>
    </rPh>
    <phoneticPr fontId="10"/>
  </si>
  <si>
    <r>
      <rPr>
        <sz val="11"/>
        <rFont val="ＭＳ 明朝"/>
        <family val="1"/>
        <charset val="128"/>
      </rPr>
      <t>シート名／</t>
    </r>
    <r>
      <rPr>
        <sz val="11"/>
        <rFont val="Times New Roman"/>
        <family val="1"/>
      </rPr>
      <t>Sheets</t>
    </r>
    <rPh sb="3" eb="4">
      <t>メイ</t>
    </rPh>
    <phoneticPr fontId="10"/>
  </si>
  <si>
    <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の部門別排出量のシェア（電気・熱配分前後のシェア）</t>
    </r>
    <rPh sb="5" eb="8">
      <t>ブモンベツ</t>
    </rPh>
    <phoneticPr fontId="10"/>
  </si>
  <si>
    <r>
      <t>5.CO</t>
    </r>
    <r>
      <rPr>
        <vertAlign val="subscript"/>
        <sz val="11"/>
        <rFont val="Times New Roman"/>
        <family val="1"/>
      </rPr>
      <t>2</t>
    </r>
    <r>
      <rPr>
        <sz val="11"/>
        <rFont val="Times New Roman"/>
        <family val="1"/>
      </rPr>
      <t>-fuel</t>
    </r>
    <phoneticPr fontId="10"/>
  </si>
  <si>
    <r>
      <t>6.CH</t>
    </r>
    <r>
      <rPr>
        <vertAlign val="subscript"/>
        <sz val="11"/>
        <rFont val="Times New Roman"/>
        <family val="1"/>
      </rPr>
      <t>4</t>
    </r>
    <phoneticPr fontId="10"/>
  </si>
  <si>
    <r>
      <t>7.N</t>
    </r>
    <r>
      <rPr>
        <vertAlign val="subscript"/>
        <sz val="11"/>
        <rFont val="Times New Roman"/>
        <family val="1"/>
      </rPr>
      <t>2</t>
    </r>
    <r>
      <rPr>
        <sz val="11"/>
        <rFont val="Times New Roman"/>
        <family val="1"/>
      </rPr>
      <t>O</t>
    </r>
    <phoneticPr fontId="10"/>
  </si>
  <si>
    <r>
      <t>N</t>
    </r>
    <r>
      <rPr>
        <u/>
        <vertAlign val="subscript"/>
        <sz val="11"/>
        <color indexed="12"/>
        <rFont val="Times New Roman"/>
        <family val="1"/>
      </rPr>
      <t>2</t>
    </r>
    <r>
      <rPr>
        <u/>
        <sz val="11"/>
        <color indexed="12"/>
        <rFont val="Times New Roman"/>
        <family val="1"/>
      </rPr>
      <t xml:space="preserve">O </t>
    </r>
    <r>
      <rPr>
        <u/>
        <sz val="11"/>
        <color indexed="12"/>
        <rFont val="ＭＳ 明朝"/>
        <family val="1"/>
        <charset val="128"/>
      </rPr>
      <t>排出量</t>
    </r>
    <rPh sb="4" eb="7">
      <t>ハイシュツリョウ</t>
    </rPh>
    <phoneticPr fontId="10"/>
  </si>
  <si>
    <r>
      <t>F-gas</t>
    </r>
    <r>
      <rPr>
        <u/>
        <sz val="11"/>
        <color indexed="12"/>
        <rFont val="ＭＳ 明朝"/>
        <family val="1"/>
        <charset val="128"/>
      </rPr>
      <t>（</t>
    </r>
    <r>
      <rPr>
        <u/>
        <sz val="11"/>
        <color indexed="12"/>
        <rFont val="Times New Roman"/>
        <family val="1"/>
      </rPr>
      <t>HFCs, PFCs, SF</t>
    </r>
    <r>
      <rPr>
        <u/>
        <vertAlign val="subscript"/>
        <sz val="11"/>
        <color indexed="12"/>
        <rFont val="Times New Roman"/>
        <family val="1"/>
      </rPr>
      <t>6</t>
    </r>
    <r>
      <rPr>
        <u/>
        <sz val="11"/>
        <color indexed="12"/>
        <rFont val="Times New Roman"/>
        <family val="1"/>
      </rPr>
      <t>, NF</t>
    </r>
    <r>
      <rPr>
        <u/>
        <vertAlign val="subscript"/>
        <sz val="11"/>
        <color indexed="12"/>
        <rFont val="Times New Roman"/>
        <family val="1"/>
      </rPr>
      <t>3</t>
    </r>
    <r>
      <rPr>
        <u/>
        <sz val="11"/>
        <color indexed="12"/>
        <rFont val="ＭＳ 明朝"/>
        <family val="1"/>
        <charset val="128"/>
      </rPr>
      <t>）排出量</t>
    </r>
    <rPh sb="27" eb="30">
      <t>ハイシュツリョウ</t>
    </rPh>
    <phoneticPr fontId="10"/>
  </si>
  <si>
    <r>
      <t>SF</t>
    </r>
    <r>
      <rPr>
        <vertAlign val="subscript"/>
        <sz val="11"/>
        <rFont val="Times New Roman"/>
        <family val="1"/>
      </rPr>
      <t>6</t>
    </r>
    <phoneticPr fontId="10"/>
  </si>
  <si>
    <r>
      <t>NF</t>
    </r>
    <r>
      <rPr>
        <vertAlign val="subscript"/>
        <sz val="11"/>
        <rFont val="Times New Roman"/>
        <family val="1"/>
      </rPr>
      <t>3</t>
    </r>
    <phoneticPr fontId="10"/>
  </si>
  <si>
    <r>
      <rPr>
        <sz val="11"/>
        <rFont val="ＭＳ 明朝"/>
        <family val="1"/>
        <charset val="128"/>
      </rPr>
      <t>国内航空</t>
    </r>
    <rPh sb="0" eb="2">
      <t>コクナイ</t>
    </rPh>
    <rPh sb="2" eb="4">
      <t>コウクウ</t>
    </rPh>
    <phoneticPr fontId="10"/>
  </si>
  <si>
    <r>
      <rPr>
        <sz val="11"/>
        <rFont val="ＭＳ 明朝"/>
        <family val="1"/>
        <charset val="128"/>
      </rPr>
      <t>一部の潤滑油の利用を含む</t>
    </r>
    <rPh sb="0" eb="2">
      <t>イチブ</t>
    </rPh>
    <rPh sb="3" eb="6">
      <t>ジュンカツユ</t>
    </rPh>
    <rPh sb="7" eb="9">
      <t>リヨウ</t>
    </rPh>
    <rPh sb="10" eb="11">
      <t>フク</t>
    </rPh>
    <phoneticPr fontId="10"/>
  </si>
  <si>
    <r>
      <rPr>
        <sz val="11"/>
        <rFont val="ＭＳ 明朝"/>
        <family val="1"/>
        <charset val="128"/>
      </rPr>
      <t>国内船舶</t>
    </r>
    <rPh sb="0" eb="2">
      <t>コクナイ</t>
    </rPh>
    <rPh sb="2" eb="4">
      <t>センパク</t>
    </rPh>
    <phoneticPr fontId="10"/>
  </si>
  <si>
    <r>
      <rPr>
        <sz val="11"/>
        <rFont val="ＭＳ 明朝"/>
        <family val="1"/>
        <charset val="128"/>
      </rPr>
      <t>一部の潤滑油の利用を含む</t>
    </r>
    <phoneticPr fontId="10"/>
  </si>
  <si>
    <r>
      <rPr>
        <sz val="11"/>
        <rFont val="ＭＳ 明朝"/>
        <family val="1"/>
        <charset val="128"/>
      </rPr>
      <t>アンモニア製造</t>
    </r>
    <rPh sb="5" eb="7">
      <t>セイゾウ</t>
    </rPh>
    <phoneticPr fontId="10"/>
  </si>
  <si>
    <r>
      <t xml:space="preserve">4. </t>
    </r>
    <r>
      <rPr>
        <b/>
        <sz val="11"/>
        <rFont val="ＭＳ 明朝"/>
        <family val="1"/>
        <charset val="128"/>
      </rPr>
      <t>土地利用、土地利用変化および林業（</t>
    </r>
    <r>
      <rPr>
        <b/>
        <sz val="11"/>
        <rFont val="Times New Roman"/>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10"/>
  </si>
  <si>
    <r>
      <rPr>
        <b/>
        <sz val="11"/>
        <rFont val="ＭＳ 明朝"/>
        <family val="1"/>
        <charset val="128"/>
      </rPr>
      <t>間接</t>
    </r>
    <r>
      <rPr>
        <b/>
        <sz val="11"/>
        <rFont val="Times New Roman"/>
        <family val="1"/>
      </rPr>
      <t>CO</t>
    </r>
    <r>
      <rPr>
        <b/>
        <vertAlign val="subscript"/>
        <sz val="11"/>
        <rFont val="Times New Roman"/>
        <family val="1"/>
      </rPr>
      <t>2</t>
    </r>
    <rPh sb="0" eb="2">
      <t>カンセツ</t>
    </rPh>
    <phoneticPr fontId="10"/>
  </si>
  <si>
    <r>
      <rPr>
        <b/>
        <sz val="11"/>
        <rFont val="ＭＳ 明朝"/>
        <family val="1"/>
        <charset val="128"/>
      </rPr>
      <t>合計（</t>
    </r>
    <r>
      <rPr>
        <b/>
        <sz val="11"/>
        <rFont val="Times New Roman"/>
        <family val="1"/>
      </rPr>
      <t>LULUCF</t>
    </r>
    <r>
      <rPr>
        <b/>
        <sz val="11"/>
        <rFont val="ＭＳ 明朝"/>
        <family val="1"/>
        <charset val="128"/>
      </rPr>
      <t>分野含む、間接</t>
    </r>
    <r>
      <rPr>
        <b/>
        <sz val="11"/>
        <rFont val="Times New Roman"/>
        <family val="1"/>
      </rPr>
      <t>CO</t>
    </r>
    <r>
      <rPr>
        <b/>
        <vertAlign val="subscript"/>
        <sz val="11"/>
        <rFont val="Times New Roman"/>
        <family val="1"/>
      </rPr>
      <t>2</t>
    </r>
    <r>
      <rPr>
        <b/>
        <sz val="11"/>
        <rFont val="ＭＳ 明朝"/>
        <family val="1"/>
        <charset val="128"/>
      </rPr>
      <t>を除く。）</t>
    </r>
    <rPh sb="0" eb="2">
      <t>ゴウケイ</t>
    </rPh>
    <rPh sb="9" eb="11">
      <t>ブンヤ</t>
    </rPh>
    <rPh sb="11" eb="12">
      <t>フク</t>
    </rPh>
    <rPh sb="14" eb="16">
      <t>カンセツ</t>
    </rPh>
    <rPh sb="20" eb="21">
      <t>ノゾ</t>
    </rPh>
    <phoneticPr fontId="10"/>
  </si>
  <si>
    <r>
      <rPr>
        <b/>
        <sz val="11"/>
        <rFont val="ＭＳ 明朝"/>
        <family val="1"/>
        <charset val="128"/>
      </rPr>
      <t>合計（</t>
    </r>
    <r>
      <rPr>
        <b/>
        <sz val="11"/>
        <rFont val="Times New Roman"/>
        <family val="1"/>
      </rPr>
      <t>LULUCF</t>
    </r>
    <r>
      <rPr>
        <b/>
        <sz val="11"/>
        <rFont val="ＭＳ 明朝"/>
        <family val="1"/>
        <charset val="128"/>
      </rPr>
      <t>分野を除く、間接</t>
    </r>
    <r>
      <rPr>
        <b/>
        <sz val="11"/>
        <rFont val="Times New Roman"/>
        <family val="1"/>
      </rPr>
      <t>CO</t>
    </r>
    <r>
      <rPr>
        <b/>
        <vertAlign val="subscript"/>
        <sz val="11"/>
        <rFont val="Times New Roman"/>
        <family val="1"/>
      </rPr>
      <t>2</t>
    </r>
    <r>
      <rPr>
        <b/>
        <sz val="11"/>
        <rFont val="ＭＳ 明朝"/>
        <family val="1"/>
        <charset val="128"/>
      </rPr>
      <t>を含む。）</t>
    </r>
    <rPh sb="0" eb="2">
      <t>ゴウケイ</t>
    </rPh>
    <rPh sb="9" eb="11">
      <t>ブンヤ</t>
    </rPh>
    <rPh sb="12" eb="13">
      <t>ノゾ</t>
    </rPh>
    <rPh sb="15" eb="17">
      <t>カンセツ</t>
    </rPh>
    <rPh sb="21" eb="22">
      <t>フク</t>
    </rPh>
    <phoneticPr fontId="10"/>
  </si>
  <si>
    <r>
      <rPr>
        <b/>
        <sz val="11"/>
        <rFont val="ＭＳ 明朝"/>
        <family val="1"/>
        <charset val="128"/>
      </rPr>
      <t>合計（</t>
    </r>
    <r>
      <rPr>
        <b/>
        <sz val="11"/>
        <rFont val="Times New Roman"/>
        <family val="1"/>
      </rPr>
      <t>LULUCF</t>
    </r>
    <r>
      <rPr>
        <b/>
        <sz val="11"/>
        <rFont val="ＭＳ 明朝"/>
        <family val="1"/>
        <charset val="128"/>
      </rPr>
      <t>分野含む、間接</t>
    </r>
    <r>
      <rPr>
        <b/>
        <sz val="11"/>
        <rFont val="Times New Roman"/>
        <family val="1"/>
      </rPr>
      <t>CO</t>
    </r>
    <r>
      <rPr>
        <b/>
        <vertAlign val="subscript"/>
        <sz val="11"/>
        <rFont val="Times New Roman"/>
        <family val="1"/>
      </rPr>
      <t>2</t>
    </r>
    <r>
      <rPr>
        <b/>
        <sz val="11"/>
        <rFont val="ＭＳ 明朝"/>
        <family val="1"/>
        <charset val="128"/>
      </rPr>
      <t>を含む。）</t>
    </r>
    <rPh sb="0" eb="2">
      <t>ゴウケイ</t>
    </rPh>
    <rPh sb="9" eb="11">
      <t>ブンヤ</t>
    </rPh>
    <rPh sb="11" eb="12">
      <t>フク</t>
    </rPh>
    <rPh sb="14" eb="16">
      <t>カンセツ</t>
    </rPh>
    <rPh sb="20" eb="21">
      <t>フク</t>
    </rPh>
    <phoneticPr fontId="10"/>
  </si>
  <si>
    <r>
      <rPr>
        <sz val="11"/>
        <rFont val="ＭＳ 明朝"/>
        <family val="1"/>
        <charset val="128"/>
      </rPr>
      <t>※</t>
    </r>
    <r>
      <rPr>
        <sz val="11"/>
        <rFont val="Times New Roman"/>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10"/>
  </si>
  <si>
    <r>
      <rPr>
        <sz val="11"/>
        <rFont val="ＭＳ 明朝"/>
        <family val="1"/>
        <charset val="128"/>
      </rPr>
      <t>※</t>
    </r>
    <r>
      <rPr>
        <sz val="11"/>
        <rFont val="Times New Roman"/>
        <family val="1"/>
      </rPr>
      <t>4</t>
    </r>
    <r>
      <rPr>
        <sz val="11"/>
        <rFont val="ＭＳ 明朝"/>
        <family val="1"/>
        <charset val="128"/>
      </rPr>
      <t>：合計（</t>
    </r>
    <r>
      <rPr>
        <sz val="11"/>
        <rFont val="Times New Roman"/>
        <family val="1"/>
      </rPr>
      <t>LULUCF</t>
    </r>
    <r>
      <rPr>
        <sz val="11"/>
        <rFont val="ＭＳ 明朝"/>
        <family val="1"/>
        <charset val="128"/>
      </rPr>
      <t>を除く、間接</t>
    </r>
    <r>
      <rPr>
        <sz val="11"/>
        <rFont val="Times New Roman"/>
        <family val="1"/>
      </rPr>
      <t>CO</t>
    </r>
    <r>
      <rPr>
        <vertAlign val="subscript"/>
        <sz val="11"/>
        <rFont val="Times New Roman"/>
        <family val="1"/>
      </rPr>
      <t>2</t>
    </r>
    <r>
      <rPr>
        <sz val="11"/>
        <rFont val="ＭＳ 明朝"/>
        <family val="1"/>
        <charset val="128"/>
      </rPr>
      <t>を含む）は国内公表の</t>
    </r>
    <r>
      <rPr>
        <sz val="11"/>
        <rFont val="Times New Roman"/>
        <family val="1"/>
      </rPr>
      <t>CO</t>
    </r>
    <r>
      <rPr>
        <vertAlign val="subscript"/>
        <sz val="11"/>
        <rFont val="Times New Roman"/>
        <family val="1"/>
      </rPr>
      <t>2</t>
    </r>
    <r>
      <rPr>
        <sz val="11"/>
        <rFont val="ＭＳ 明朝"/>
        <family val="1"/>
        <charset val="128"/>
      </rPr>
      <t>排出量と等しい。</t>
    </r>
    <rPh sb="3" eb="5">
      <t>ゴウケイ</t>
    </rPh>
    <rPh sb="13" eb="14">
      <t>ノゾ</t>
    </rPh>
    <rPh sb="16" eb="18">
      <t>カンセツ</t>
    </rPh>
    <rPh sb="22" eb="23">
      <t>フク</t>
    </rPh>
    <rPh sb="26" eb="28">
      <t>コクナイ</t>
    </rPh>
    <rPh sb="28" eb="30">
      <t>コウヒョウ</t>
    </rPh>
    <rPh sb="34" eb="36">
      <t>ハイシュツ</t>
    </rPh>
    <rPh sb="36" eb="37">
      <t>リョウ</t>
    </rPh>
    <rPh sb="38" eb="39">
      <t>ヒト</t>
    </rPh>
    <phoneticPr fontId="10"/>
  </si>
  <si>
    <r>
      <rPr>
        <sz val="11"/>
        <rFont val="ＭＳ 明朝"/>
        <family val="1"/>
        <charset val="128"/>
      </rPr>
      <t>■排出量　</t>
    </r>
    <r>
      <rPr>
        <sz val="11"/>
        <rFont val="Times New Roman"/>
        <family val="1"/>
      </rPr>
      <t>[Mt CO</t>
    </r>
    <r>
      <rPr>
        <vertAlign val="subscript"/>
        <sz val="11"/>
        <rFont val="Times New Roman"/>
        <family val="1"/>
      </rPr>
      <t>2</t>
    </r>
    <r>
      <rPr>
        <sz val="11"/>
        <rFont val="Times New Roman"/>
        <family val="1"/>
      </rPr>
      <t>]</t>
    </r>
    <phoneticPr fontId="10"/>
  </si>
  <si>
    <r>
      <rPr>
        <sz val="11"/>
        <rFont val="ＭＳ 明朝"/>
        <family val="1"/>
        <charset val="128"/>
      </rPr>
      <t>注）国際バンカー油起源の</t>
    </r>
    <r>
      <rPr>
        <sz val="11"/>
        <rFont val="Times New Roman"/>
        <family val="1"/>
      </rPr>
      <t>GHG</t>
    </r>
    <r>
      <rPr>
        <sz val="11"/>
        <rFont val="ＭＳ 明朝"/>
        <family val="1"/>
        <charset val="128"/>
      </rPr>
      <t>排出量は参考値として報告しており、国の排出量に含まれない。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クニ</t>
    </rPh>
    <rPh sb="34" eb="36">
      <t>ハイシュツ</t>
    </rPh>
    <rPh sb="36" eb="37">
      <t>リョウ</t>
    </rPh>
    <rPh sb="38" eb="39">
      <t>フク</t>
    </rPh>
    <phoneticPr fontId="10"/>
  </si>
  <si>
    <r>
      <rPr>
        <sz val="11"/>
        <rFont val="ＭＳ 明朝"/>
        <family val="1"/>
        <charset val="128"/>
      </rPr>
      <t>■人口　</t>
    </r>
    <r>
      <rPr>
        <sz val="11"/>
        <rFont val="Times New Roman"/>
        <family val="1"/>
      </rPr>
      <t>[</t>
    </r>
    <r>
      <rPr>
        <sz val="11"/>
        <rFont val="ＭＳ 明朝"/>
        <family val="1"/>
        <charset val="128"/>
      </rPr>
      <t>千人</t>
    </r>
    <r>
      <rPr>
        <sz val="11"/>
        <rFont val="Times New Roman"/>
        <family val="1"/>
      </rPr>
      <t>]</t>
    </r>
    <rPh sb="1" eb="3">
      <t>ジンコウ</t>
    </rPh>
    <rPh sb="6" eb="7">
      <t>ニン</t>
    </rPh>
    <phoneticPr fontId="10"/>
  </si>
  <si>
    <r>
      <rPr>
        <sz val="11"/>
        <rFont val="ＭＳ 明朝"/>
        <family val="1"/>
        <charset val="128"/>
      </rPr>
      <t>ごみ処理</t>
    </r>
  </si>
  <si>
    <r>
      <rPr>
        <sz val="11"/>
        <rFont val="ＭＳ 明朝"/>
        <family val="1"/>
        <charset val="128"/>
      </rPr>
      <t>※</t>
    </r>
    <r>
      <rPr>
        <sz val="11"/>
        <rFont val="Times New Roman"/>
        <family val="1"/>
      </rPr>
      <t xml:space="preserve">1 </t>
    </r>
    <r>
      <rPr>
        <sz val="11"/>
        <rFont val="ＭＳ 明朝"/>
        <family val="1"/>
        <charset val="128"/>
      </rPr>
      <t>　電気を使用し、他の用途に含まれないものが含まれる。例：照明、冷蔵庫、掃除機、テレビなど。</t>
    </r>
    <phoneticPr fontId="10"/>
  </si>
  <si>
    <r>
      <rPr>
        <sz val="11"/>
        <rFont val="ＭＳ 明朝"/>
        <family val="1"/>
        <charset val="128"/>
      </rPr>
      <t>※</t>
    </r>
    <r>
      <rPr>
        <sz val="11"/>
        <rFont val="Times New Roman"/>
        <family val="1"/>
      </rPr>
      <t xml:space="preserve">2 </t>
    </r>
    <r>
      <rPr>
        <sz val="11"/>
        <rFont val="ＭＳ 明朝"/>
        <family val="1"/>
        <charset val="128"/>
      </rPr>
      <t>　本シートにおける家庭からの</t>
    </r>
    <r>
      <rPr>
        <sz val="11"/>
        <rFont val="Times New Roman"/>
        <family val="1"/>
      </rPr>
      <t>CO</t>
    </r>
    <r>
      <rPr>
        <vertAlign val="subscript"/>
        <sz val="11"/>
        <rFont val="Times New Roman"/>
        <family val="1"/>
      </rPr>
      <t>2</t>
    </r>
    <r>
      <rPr>
        <sz val="11"/>
        <rFont val="ＭＳ 明朝"/>
        <family val="1"/>
        <charset val="128"/>
      </rPr>
      <t>排出量は、インベントリの家庭部門に加え、自家用乗用車、ごみ処理及び水道からの排出量を足し合わせたもの。</t>
    </r>
    <phoneticPr fontId="10"/>
  </si>
  <si>
    <r>
      <rPr>
        <sz val="11"/>
        <rFont val="ＭＳ 明朝"/>
        <family val="1"/>
        <charset val="128"/>
      </rPr>
      <t>ごみ処理</t>
    </r>
    <rPh sb="2" eb="4">
      <t>ショリ</t>
    </rPh>
    <phoneticPr fontId="10"/>
  </si>
  <si>
    <r>
      <rPr>
        <sz val="11"/>
        <rFont val="ＭＳ 明朝"/>
        <family val="1"/>
        <charset val="128"/>
      </rPr>
      <t>給湯</t>
    </r>
    <phoneticPr fontId="10"/>
  </si>
  <si>
    <r>
      <rPr>
        <sz val="11"/>
        <rFont val="ＭＳ 明朝"/>
        <family val="1"/>
        <charset val="128"/>
      </rPr>
      <t>動力他</t>
    </r>
    <r>
      <rPr>
        <vertAlign val="superscript"/>
        <sz val="11"/>
        <rFont val="ＭＳ 明朝"/>
        <family val="1"/>
        <charset val="128"/>
      </rPr>
      <t>※</t>
    </r>
    <r>
      <rPr>
        <vertAlign val="superscript"/>
        <sz val="11"/>
        <rFont val="Times New Roman"/>
        <family val="1"/>
      </rPr>
      <t>1</t>
    </r>
    <phoneticPr fontId="10"/>
  </si>
  <si>
    <r>
      <rPr>
        <sz val="11"/>
        <rFont val="ＭＳ 明朝"/>
        <family val="1"/>
        <charset val="128"/>
      </rPr>
      <t>自家用乗用車</t>
    </r>
    <r>
      <rPr>
        <vertAlign val="superscript"/>
        <sz val="11"/>
        <rFont val="ＭＳ 明朝"/>
        <family val="1"/>
        <charset val="128"/>
      </rPr>
      <t>※</t>
    </r>
    <r>
      <rPr>
        <vertAlign val="superscript"/>
        <sz val="11"/>
        <rFont val="Times New Roman"/>
        <family val="1"/>
      </rPr>
      <t>2</t>
    </r>
    <phoneticPr fontId="10"/>
  </si>
  <si>
    <r>
      <rPr>
        <sz val="11"/>
        <rFont val="ＭＳ 明朝"/>
        <family val="1"/>
        <charset val="128"/>
      </rPr>
      <t>ごみ処理</t>
    </r>
    <r>
      <rPr>
        <vertAlign val="superscript"/>
        <sz val="11"/>
        <rFont val="ＭＳ 明朝"/>
        <family val="1"/>
        <charset val="128"/>
      </rPr>
      <t>※</t>
    </r>
    <r>
      <rPr>
        <vertAlign val="superscript"/>
        <sz val="11"/>
        <rFont val="Times New Roman"/>
        <family val="1"/>
      </rPr>
      <t>2</t>
    </r>
    <rPh sb="2" eb="4">
      <t>ショリ</t>
    </rPh>
    <phoneticPr fontId="10"/>
  </si>
  <si>
    <r>
      <rPr>
        <sz val="11"/>
        <rFont val="ＭＳ 明朝"/>
        <family val="1"/>
        <charset val="128"/>
      </rPr>
      <t>水道</t>
    </r>
    <r>
      <rPr>
        <vertAlign val="superscript"/>
        <sz val="11"/>
        <rFont val="ＭＳ 明朝"/>
        <family val="1"/>
        <charset val="128"/>
      </rPr>
      <t>※</t>
    </r>
    <r>
      <rPr>
        <vertAlign val="superscript"/>
        <sz val="11"/>
        <rFont val="Times New Roman"/>
        <family val="1"/>
      </rPr>
      <t>2</t>
    </r>
    <phoneticPr fontId="10"/>
  </si>
  <si>
    <r>
      <rPr>
        <sz val="11"/>
        <rFont val="ＭＳ 明朝"/>
        <family val="1"/>
        <charset val="128"/>
      </rPr>
      <t>■排出量および</t>
    </r>
    <r>
      <rPr>
        <sz val="11"/>
        <rFont val="Times New Roman"/>
        <family val="1"/>
      </rPr>
      <t>GDP</t>
    </r>
    <phoneticPr fontId="10"/>
  </si>
  <si>
    <r>
      <t>CO</t>
    </r>
    <r>
      <rPr>
        <vertAlign val="subscript"/>
        <sz val="11"/>
        <rFont val="Times New Roman"/>
        <family val="1"/>
      </rPr>
      <t xml:space="preserve">2 </t>
    </r>
    <r>
      <rPr>
        <sz val="11"/>
        <rFont val="ＭＳ 明朝"/>
        <family val="1"/>
        <charset val="128"/>
      </rPr>
      <t>排出量</t>
    </r>
    <r>
      <rPr>
        <sz val="11"/>
        <rFont val="Times New Roman"/>
        <family val="1"/>
      </rPr>
      <t xml:space="preserve"> </t>
    </r>
    <phoneticPr fontId="10"/>
  </si>
  <si>
    <r>
      <t>Mt CO</t>
    </r>
    <r>
      <rPr>
        <vertAlign val="subscript"/>
        <sz val="11"/>
        <rFont val="Times New Roman"/>
        <family val="1"/>
      </rPr>
      <t>2</t>
    </r>
    <phoneticPr fontId="10"/>
  </si>
  <si>
    <r>
      <rPr>
        <sz val="11"/>
        <rFont val="ＭＳ 明朝"/>
        <family val="1"/>
        <charset val="128"/>
      </rPr>
      <t>エネルギー起源</t>
    </r>
    <r>
      <rPr>
        <sz val="11"/>
        <rFont val="Times New Roman"/>
        <family val="1"/>
      </rPr>
      <t>CO</t>
    </r>
    <r>
      <rPr>
        <vertAlign val="subscript"/>
        <sz val="11"/>
        <rFont val="Times New Roman"/>
        <family val="1"/>
      </rPr>
      <t xml:space="preserve">2 </t>
    </r>
    <r>
      <rPr>
        <sz val="11"/>
        <rFont val="ＭＳ 明朝"/>
        <family val="1"/>
        <charset val="128"/>
      </rPr>
      <t>排出量</t>
    </r>
    <r>
      <rPr>
        <sz val="11"/>
        <rFont val="Times New Roman"/>
        <family val="1"/>
      </rPr>
      <t xml:space="preserve"> </t>
    </r>
    <rPh sb="5" eb="7">
      <t>キゲン</t>
    </rPh>
    <phoneticPr fontId="10"/>
  </si>
  <si>
    <r>
      <t>t CO</t>
    </r>
    <r>
      <rPr>
        <vertAlign val="subscript"/>
        <sz val="11"/>
        <rFont val="Times New Roman"/>
        <family val="1"/>
      </rPr>
      <t xml:space="preserve">2 </t>
    </r>
    <r>
      <rPr>
        <sz val="11"/>
        <rFont val="ＭＳ 明朝"/>
        <family val="1"/>
        <charset val="128"/>
      </rPr>
      <t>換算</t>
    </r>
    <r>
      <rPr>
        <sz val="11"/>
        <rFont val="Times New Roman"/>
        <family val="1"/>
      </rPr>
      <t>/</t>
    </r>
    <r>
      <rPr>
        <sz val="11"/>
        <rFont val="ＭＳ 明朝"/>
        <family val="1"/>
        <charset val="128"/>
      </rPr>
      <t>百万円</t>
    </r>
    <rPh sb="6" eb="8">
      <t>カンサン</t>
    </rPh>
    <phoneticPr fontId="10"/>
  </si>
  <si>
    <r>
      <t>t CO</t>
    </r>
    <r>
      <rPr>
        <vertAlign val="subscript"/>
        <sz val="11"/>
        <rFont val="Times New Roman"/>
        <family val="1"/>
      </rPr>
      <t>2</t>
    </r>
    <r>
      <rPr>
        <sz val="11"/>
        <rFont val="Times New Roman"/>
        <family val="1"/>
      </rPr>
      <t>/</t>
    </r>
    <r>
      <rPr>
        <sz val="11"/>
        <rFont val="ＭＳ 明朝"/>
        <family val="1"/>
        <charset val="128"/>
      </rPr>
      <t>百万円</t>
    </r>
    <phoneticPr fontId="10"/>
  </si>
  <si>
    <r>
      <t>GDP</t>
    </r>
    <r>
      <rPr>
        <vertAlign val="superscript"/>
        <sz val="11"/>
        <rFont val="ＭＳ 明朝"/>
        <family val="1"/>
        <charset val="128"/>
      </rPr>
      <t>※</t>
    </r>
    <r>
      <rPr>
        <sz val="11"/>
        <rFont val="Times New Roman"/>
        <family val="1"/>
      </rPr>
      <t xml:space="preserve">
</t>
    </r>
    <r>
      <rPr>
        <sz val="11"/>
        <rFont val="ＭＳ 明朝"/>
        <family val="1"/>
        <charset val="128"/>
      </rPr>
      <t>（支出側、実質：連鎖方式</t>
    </r>
    <r>
      <rPr>
        <sz val="11"/>
        <rFont val="Times New Roman"/>
        <family val="1"/>
      </rPr>
      <t>[2015</t>
    </r>
    <r>
      <rPr>
        <sz val="11"/>
        <rFont val="ＭＳ 明朝"/>
        <family val="1"/>
        <charset val="128"/>
      </rPr>
      <t>年基準</t>
    </r>
    <r>
      <rPr>
        <sz val="11"/>
        <rFont val="Times New Roman"/>
        <family val="1"/>
      </rPr>
      <t>]</t>
    </r>
    <r>
      <rPr>
        <sz val="11"/>
        <rFont val="ＭＳ 明朝"/>
        <family val="1"/>
        <charset val="128"/>
      </rPr>
      <t>）</t>
    </r>
    <phoneticPr fontId="10"/>
  </si>
  <si>
    <r>
      <rPr>
        <sz val="11"/>
        <rFont val="ＭＳ 明朝"/>
        <family val="1"/>
        <charset val="128"/>
      </rPr>
      <t>※出典：
内閣府「国民経済計算」</t>
    </r>
    <rPh sb="1" eb="3">
      <t>シュッテン</t>
    </rPh>
    <phoneticPr fontId="10"/>
  </si>
  <si>
    <r>
      <rPr>
        <sz val="11"/>
        <rFont val="ＭＳ 明朝"/>
        <family val="1"/>
        <charset val="128"/>
      </rPr>
      <t>■</t>
    </r>
    <r>
      <rPr>
        <sz val="11"/>
        <rFont val="Times New Roman"/>
        <family val="1"/>
      </rPr>
      <t>2013</t>
    </r>
    <r>
      <rPr>
        <sz val="11"/>
        <rFont val="ＭＳ 明朝"/>
        <family val="1"/>
        <charset val="128"/>
      </rPr>
      <t>年度比</t>
    </r>
    <rPh sb="5" eb="7">
      <t>ネンド</t>
    </rPh>
    <rPh sb="7" eb="8">
      <t>ヒ</t>
    </rPh>
    <phoneticPr fontId="9"/>
  </si>
  <si>
    <r>
      <t>t CO</t>
    </r>
    <r>
      <rPr>
        <vertAlign val="subscript"/>
        <sz val="11"/>
        <rFont val="Times New Roman"/>
        <family val="1"/>
      </rPr>
      <t>2</t>
    </r>
    <r>
      <rPr>
        <sz val="11"/>
        <rFont val="Times New Roman"/>
        <family val="1"/>
      </rPr>
      <t xml:space="preserve">/ </t>
    </r>
    <r>
      <rPr>
        <sz val="11"/>
        <rFont val="ＭＳ 明朝"/>
        <family val="1"/>
        <charset val="128"/>
      </rPr>
      <t>一人</t>
    </r>
    <rPh sb="7" eb="9">
      <t>ヒトリ</t>
    </rPh>
    <phoneticPr fontId="10"/>
  </si>
  <si>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phoneticPr fontId="10"/>
  </si>
  <si>
    <r>
      <rPr>
        <sz val="11"/>
        <rFont val="ＭＳ 明朝"/>
        <family val="1"/>
        <charset val="128"/>
      </rPr>
      <t>■</t>
    </r>
    <r>
      <rPr>
        <sz val="11"/>
        <rFont val="Times New Roman"/>
        <family val="1"/>
      </rPr>
      <t>2013</t>
    </r>
    <r>
      <rPr>
        <sz val="11"/>
        <rFont val="ＭＳ 明朝"/>
        <family val="1"/>
        <charset val="128"/>
      </rPr>
      <t>年比</t>
    </r>
    <rPh sb="5" eb="7">
      <t>ネンヒ</t>
    </rPh>
    <phoneticPr fontId="10"/>
  </si>
  <si>
    <r>
      <t>N</t>
    </r>
    <r>
      <rPr>
        <b/>
        <vertAlign val="subscript"/>
        <sz val="16"/>
        <rFont val="Times New Roman"/>
        <family val="1"/>
      </rPr>
      <t>2</t>
    </r>
    <r>
      <rPr>
        <b/>
        <sz val="16"/>
        <rFont val="Times New Roman"/>
        <family val="1"/>
      </rPr>
      <t>O</t>
    </r>
    <r>
      <rPr>
        <b/>
        <vertAlign val="subscript"/>
        <sz val="16"/>
        <rFont val="Times New Roman"/>
        <family val="1"/>
      </rPr>
      <t xml:space="preserve"> </t>
    </r>
    <r>
      <rPr>
        <b/>
        <sz val="16"/>
        <rFont val="ＭＳ 明朝"/>
        <family val="1"/>
        <charset val="128"/>
      </rPr>
      <t>排出量</t>
    </r>
    <phoneticPr fontId="10"/>
  </si>
  <si>
    <r>
      <rPr>
        <sz val="11"/>
        <rFont val="ＭＳ 明朝"/>
        <family val="1"/>
        <charset val="128"/>
      </rPr>
      <t>■</t>
    </r>
    <r>
      <rPr>
        <sz val="11"/>
        <rFont val="Times New Roman"/>
        <family val="1"/>
      </rPr>
      <t>2013</t>
    </r>
    <r>
      <rPr>
        <sz val="11"/>
        <rFont val="ＭＳ 明朝"/>
        <family val="1"/>
        <charset val="128"/>
      </rPr>
      <t>年度比</t>
    </r>
    <rPh sb="5" eb="7">
      <t>ネンド</t>
    </rPh>
    <rPh sb="7" eb="8">
      <t>ヒ</t>
    </rPh>
    <phoneticPr fontId="10"/>
  </si>
  <si>
    <r>
      <t>CH</t>
    </r>
    <r>
      <rPr>
        <b/>
        <vertAlign val="subscript"/>
        <sz val="16"/>
        <rFont val="Times New Roman"/>
        <family val="1"/>
      </rPr>
      <t xml:space="preserve">4 </t>
    </r>
    <r>
      <rPr>
        <b/>
        <sz val="16"/>
        <rFont val="ＭＳ 明朝"/>
        <family val="1"/>
        <charset val="128"/>
      </rPr>
      <t>排出量</t>
    </r>
    <phoneticPr fontId="10"/>
  </si>
  <si>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rPh sb="13" eb="15">
      <t>カンサン</t>
    </rPh>
    <phoneticPr fontId="10"/>
  </si>
  <si>
    <r>
      <rPr>
        <sz val="11"/>
        <rFont val="ＭＳ 明朝"/>
        <family val="1"/>
        <charset val="128"/>
      </rPr>
      <t>■排出量　</t>
    </r>
    <r>
      <rPr>
        <sz val="11"/>
        <rFont val="Times New Roman"/>
        <family val="1"/>
      </rPr>
      <t>[kt CO</t>
    </r>
    <r>
      <rPr>
        <vertAlign val="subscript"/>
        <sz val="11"/>
        <rFont val="Times New Roman"/>
        <family val="1"/>
      </rPr>
      <t>2</t>
    </r>
    <r>
      <rPr>
        <sz val="11"/>
        <rFont val="Times New Roman"/>
        <family val="1"/>
      </rPr>
      <t>]</t>
    </r>
    <phoneticPr fontId="10"/>
  </si>
  <si>
    <r>
      <t>CO</t>
    </r>
    <r>
      <rPr>
        <b/>
        <vertAlign val="subscript"/>
        <sz val="16"/>
        <rFont val="Times New Roman"/>
        <family val="1"/>
      </rPr>
      <t xml:space="preserve">2 </t>
    </r>
    <r>
      <rPr>
        <b/>
        <sz val="16"/>
        <rFont val="ＭＳ 明朝"/>
        <family val="1"/>
        <charset val="128"/>
      </rPr>
      <t>の部門別排出量のシェア（電気・熱配分前後のシェア）</t>
    </r>
    <rPh sb="16" eb="18">
      <t>デンキ</t>
    </rPh>
    <rPh sb="19" eb="20">
      <t>ネツ</t>
    </rPh>
    <rPh sb="20" eb="22">
      <t>ハイブン</t>
    </rPh>
    <rPh sb="22" eb="24">
      <t>ゼンゴ</t>
    </rPh>
    <phoneticPr fontId="10"/>
  </si>
  <si>
    <r>
      <rPr>
        <sz val="11"/>
        <rFont val="ＭＳ 明朝"/>
        <family val="1"/>
        <charset val="128"/>
      </rPr>
      <t xml:space="preserve">排出量
</t>
    </r>
    <r>
      <rPr>
        <sz val="11"/>
        <rFont val="Times New Roman"/>
        <family val="1"/>
      </rPr>
      <t>[kt CO</t>
    </r>
    <r>
      <rPr>
        <vertAlign val="subscript"/>
        <sz val="11"/>
        <rFont val="Times New Roman"/>
        <family val="1"/>
      </rPr>
      <t>2</t>
    </r>
    <r>
      <rPr>
        <sz val="11"/>
        <rFont val="Times New Roman"/>
        <family val="1"/>
      </rPr>
      <t>]</t>
    </r>
    <rPh sb="0" eb="2">
      <t>ハイシュツ</t>
    </rPh>
    <rPh sb="2" eb="3">
      <t>リョウ</t>
    </rPh>
    <phoneticPr fontId="10"/>
  </si>
  <si>
    <r>
      <rPr>
        <sz val="11"/>
        <rFont val="ＭＳ 明朝"/>
        <family val="1"/>
        <charset val="128"/>
      </rPr>
      <t>工業プロセス及び製品の使用</t>
    </r>
    <rPh sb="0" eb="2">
      <t>コウギョウ</t>
    </rPh>
    <rPh sb="6" eb="7">
      <t>オヨ</t>
    </rPh>
    <rPh sb="8" eb="10">
      <t>セイヒン</t>
    </rPh>
    <rPh sb="11" eb="13">
      <t>シヨウ</t>
    </rPh>
    <phoneticPr fontId="10"/>
  </si>
  <si>
    <r>
      <rPr>
        <sz val="11"/>
        <rFont val="ＭＳ 明朝"/>
        <family val="1"/>
        <charset val="128"/>
      </rPr>
      <t>その他（間接</t>
    </r>
    <r>
      <rPr>
        <sz val="11"/>
        <rFont val="Times New Roman"/>
        <family val="1"/>
      </rPr>
      <t>CO</t>
    </r>
    <r>
      <rPr>
        <vertAlign val="subscript"/>
        <sz val="11"/>
        <rFont val="Times New Roman"/>
        <family val="1"/>
      </rPr>
      <t>2</t>
    </r>
    <r>
      <rPr>
        <sz val="11"/>
        <rFont val="ＭＳ 明朝"/>
        <family val="1"/>
        <charset val="128"/>
      </rPr>
      <t>等）</t>
    </r>
    <rPh sb="2" eb="3">
      <t>タ</t>
    </rPh>
    <rPh sb="4" eb="6">
      <t>カンセツ</t>
    </rPh>
    <rPh sb="9" eb="10">
      <t>トウ</t>
    </rPh>
    <phoneticPr fontId="10"/>
  </si>
  <si>
    <r>
      <t>CO</t>
    </r>
    <r>
      <rPr>
        <b/>
        <vertAlign val="subscript"/>
        <sz val="16"/>
        <rFont val="Times New Roman"/>
        <family val="1"/>
      </rPr>
      <t xml:space="preserve">2 </t>
    </r>
    <r>
      <rPr>
        <b/>
        <sz val="16"/>
        <rFont val="ＭＳ 明朝"/>
        <family val="1"/>
        <charset val="128"/>
      </rPr>
      <t>の部門別排出量【電気・熱配分後】</t>
    </r>
    <phoneticPr fontId="10"/>
  </si>
  <si>
    <r>
      <rPr>
        <b/>
        <sz val="11"/>
        <rFont val="ＭＳ 明朝"/>
        <family val="1"/>
        <charset val="128"/>
      </rPr>
      <t>発電所・製油所等</t>
    </r>
    <rPh sb="4" eb="7">
      <t>セイユジョ</t>
    </rPh>
    <rPh sb="7" eb="8">
      <t>トウ</t>
    </rPh>
    <phoneticPr fontId="10"/>
  </si>
  <si>
    <r>
      <rPr>
        <sz val="11"/>
        <rFont val="ＭＳ 明朝"/>
        <family val="1"/>
        <charset val="128"/>
      </rPr>
      <t>石炭製品製造（コークス製造）</t>
    </r>
    <phoneticPr fontId="10"/>
  </si>
  <si>
    <r>
      <rPr>
        <sz val="11"/>
        <rFont val="ＭＳ 明朝"/>
        <family val="1"/>
        <charset val="128"/>
      </rPr>
      <t>石油製品製造（石油精製）</t>
    </r>
    <phoneticPr fontId="10"/>
  </si>
  <si>
    <r>
      <rPr>
        <b/>
        <sz val="11"/>
        <rFont val="ＭＳ 明朝"/>
        <family val="1"/>
        <charset val="128"/>
      </rPr>
      <t>電気熱配分誤差</t>
    </r>
    <rPh sb="0" eb="2">
      <t>デンキ</t>
    </rPh>
    <rPh sb="2" eb="3">
      <t>ネツ</t>
    </rPh>
    <rPh sb="3" eb="5">
      <t>ハイブン</t>
    </rPh>
    <phoneticPr fontId="10"/>
  </si>
  <si>
    <r>
      <rPr>
        <sz val="11"/>
        <rFont val="ＭＳ 明朝"/>
        <family val="1"/>
        <charset val="128"/>
      </rPr>
      <t>食品飲料</t>
    </r>
    <phoneticPr fontId="8"/>
  </si>
  <si>
    <r>
      <rPr>
        <sz val="11"/>
        <rFont val="ＭＳ 明朝"/>
        <family val="1"/>
        <charset val="128"/>
      </rPr>
      <t>化学（含石油石炭製品）</t>
    </r>
    <rPh sb="0" eb="2">
      <t>カガク</t>
    </rPh>
    <rPh sb="3" eb="4">
      <t>フク</t>
    </rPh>
    <rPh sb="4" eb="6">
      <t>セキユ</t>
    </rPh>
    <rPh sb="6" eb="8">
      <t>セキタン</t>
    </rPh>
    <rPh sb="8" eb="10">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</si>
  <si>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</si>
  <si>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窯業･土石製品（セメント焼成等）</t>
    </r>
    <rPh sb="0" eb="2">
      <t>ヨウギョウ</t>
    </rPh>
    <rPh sb="3" eb="5">
      <t>ドセキ</t>
    </rPh>
    <rPh sb="5" eb="7">
      <t>セイヒン</t>
    </rPh>
    <rPh sb="12" eb="14">
      <t>ショウセイ</t>
    </rPh>
    <rPh sb="14" eb="15">
      <t>トウ</t>
    </rPh>
    <phoneticPr fontId="0"/>
  </si>
  <si>
    <r>
      <rPr>
        <sz val="11"/>
        <rFont val="ＭＳ 明朝"/>
        <family val="1"/>
        <charset val="128"/>
      </rPr>
      <t>非鉄金属（銅精錬等）</t>
    </r>
    <rPh sb="5" eb="6">
      <t>ドウ</t>
    </rPh>
    <rPh sb="6" eb="8">
      <t>セイレン</t>
    </rPh>
    <rPh sb="8" eb="9">
      <t>トウ</t>
    </rPh>
    <phoneticPr fontId="1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</si>
  <si>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</si>
  <si>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情報通信・運輸郵便・電気ガス熱水道業</t>
    </r>
    <rPh sb="0" eb="2">
      <t>ジョウホウ</t>
    </rPh>
    <rPh sb="2" eb="4">
      <t>ツウシン</t>
    </rPh>
    <rPh sb="5" eb="7">
      <t>ウンユ</t>
    </rPh>
    <rPh sb="7" eb="9">
      <t>ユウビン</t>
    </rPh>
    <rPh sb="14" eb="15">
      <t>ネツ</t>
    </rPh>
    <phoneticPr fontId="10"/>
  </si>
  <si>
    <r>
      <rPr>
        <sz val="11"/>
        <rFont val="ＭＳ 明朝"/>
        <family val="1"/>
        <charset val="128"/>
      </rPr>
      <t>　　　　企業利用寄与他</t>
    </r>
    <rPh sb="10" eb="11">
      <t>ホカ</t>
    </rPh>
    <phoneticPr fontId="10"/>
  </si>
  <si>
    <r>
      <rPr>
        <sz val="11"/>
        <rFont val="ＭＳ 明朝"/>
        <family val="1"/>
        <charset val="128"/>
      </rPr>
      <t>　　営業用</t>
    </r>
    <r>
      <rPr>
        <sz val="11"/>
        <rFont val="Times New Roman"/>
        <family val="1"/>
      </rPr>
      <t>/</t>
    </r>
    <r>
      <rPr>
        <sz val="11"/>
        <rFont val="ＭＳ 明朝"/>
        <family val="1"/>
        <charset val="128"/>
      </rPr>
      <t>タクシー</t>
    </r>
    <phoneticPr fontId="10"/>
  </si>
  <si>
    <r>
      <rPr>
        <sz val="11"/>
        <rFont val="ＭＳ 明朝"/>
        <family val="1"/>
        <charset val="128"/>
      </rPr>
      <t>貨物自動車</t>
    </r>
    <r>
      <rPr>
        <sz val="11"/>
        <rFont val="Times New Roman"/>
        <family val="1"/>
      </rPr>
      <t xml:space="preserve">/ </t>
    </r>
    <r>
      <rPr>
        <sz val="11"/>
        <rFont val="ＭＳ 明朝"/>
        <family val="1"/>
        <charset val="128"/>
      </rPr>
      <t>トラック</t>
    </r>
    <phoneticPr fontId="10"/>
  </si>
  <si>
    <r>
      <rPr>
        <b/>
        <sz val="11"/>
        <rFont val="ＭＳ 明朝"/>
        <family val="1"/>
        <charset val="128"/>
      </rPr>
      <t>非エネルギー起源</t>
    </r>
    <phoneticPr fontId="10"/>
  </si>
  <si>
    <r>
      <rPr>
        <b/>
        <sz val="11"/>
        <rFont val="ＭＳ 明朝"/>
        <family val="1"/>
        <charset val="128"/>
      </rPr>
      <t>工業プロセス及び製品の使用</t>
    </r>
    <rPh sb="0" eb="2">
      <t>コウギョウ</t>
    </rPh>
    <rPh sb="6" eb="7">
      <t>オヨ</t>
    </rPh>
    <rPh sb="8" eb="10">
      <t>セイヒン</t>
    </rPh>
    <rPh sb="11" eb="13">
      <t>シヨウ</t>
    </rPh>
    <phoneticPr fontId="10"/>
  </si>
  <si>
    <r>
      <rPr>
        <sz val="11"/>
        <rFont val="ＭＳ 明朝"/>
        <family val="1"/>
        <charset val="128"/>
      </rPr>
      <t>セメント製造</t>
    </r>
    <rPh sb="4" eb="6">
      <t>セイゾウ</t>
    </rPh>
    <phoneticPr fontId="10"/>
  </si>
  <si>
    <r>
      <rPr>
        <sz val="11"/>
        <rFont val="ＭＳ 明朝"/>
        <family val="1"/>
        <charset val="128"/>
      </rPr>
      <t>石灰製造</t>
    </r>
    <rPh sb="2" eb="4">
      <t>セイゾウ</t>
    </rPh>
    <phoneticPr fontId="10"/>
  </si>
  <si>
    <r>
      <rPr>
        <sz val="11"/>
        <rFont val="ＭＳ 明朝"/>
        <family val="1"/>
        <charset val="128"/>
      </rPr>
      <t>ガラス製造</t>
    </r>
    <rPh sb="3" eb="5">
      <t>セイゾウ</t>
    </rPh>
    <phoneticPr fontId="10"/>
  </si>
  <si>
    <r>
      <rPr>
        <b/>
        <sz val="11"/>
        <rFont val="ＭＳ 明朝"/>
        <family val="1"/>
        <charset val="128"/>
      </rPr>
      <t>燃料からの非エネルギー製品及び溶剤の使用</t>
    </r>
    <rPh sb="0" eb="2">
      <t>ネンリョウ</t>
    </rPh>
    <rPh sb="5" eb="6">
      <t>ヒ</t>
    </rPh>
    <rPh sb="11" eb="13">
      <t>セイヒン</t>
    </rPh>
    <rPh sb="13" eb="14">
      <t>オヨ</t>
    </rPh>
    <rPh sb="15" eb="17">
      <t>ヨウザイ</t>
    </rPh>
    <rPh sb="18" eb="20">
      <t>シヨウ</t>
    </rPh>
    <phoneticPr fontId="10"/>
  </si>
  <si>
    <r>
      <rPr>
        <sz val="11"/>
        <rFont val="ＭＳ 明朝"/>
        <family val="1"/>
        <charset val="128"/>
      </rPr>
      <t>廃棄物の焼却と野焼き（エネルギー利用を含まない）</t>
    </r>
    <rPh sb="0" eb="3">
      <t>ハイキブツ</t>
    </rPh>
    <rPh sb="4" eb="6">
      <t>ショウキャク</t>
    </rPh>
    <rPh sb="7" eb="9">
      <t>ノヤ</t>
    </rPh>
    <rPh sb="16" eb="18">
      <t>リヨウ</t>
    </rPh>
    <rPh sb="19" eb="20">
      <t>フク</t>
    </rPh>
    <phoneticPr fontId="10"/>
  </si>
  <si>
    <r>
      <rPr>
        <sz val="11"/>
        <rFont val="ＭＳ 明朝"/>
        <family val="1"/>
        <charset val="128"/>
      </rPr>
      <t>間接</t>
    </r>
    <r>
      <rPr>
        <sz val="11"/>
        <rFont val="Times New Roman"/>
        <family val="1"/>
      </rPr>
      <t>CO</t>
    </r>
    <r>
      <rPr>
        <vertAlign val="subscript"/>
        <sz val="11"/>
        <rFont val="Times New Roman"/>
        <family val="1"/>
      </rPr>
      <t>2</t>
    </r>
    <phoneticPr fontId="10"/>
  </si>
  <si>
    <r>
      <rPr>
        <sz val="11"/>
        <rFont val="ＭＳ 明朝"/>
        <family val="1"/>
        <charset val="128"/>
      </rPr>
      <t>エネルギー転換部門
（電気熱配分統計誤差を除く）</t>
    </r>
    <rPh sb="5" eb="7">
      <t>テンカン</t>
    </rPh>
    <rPh sb="7" eb="9">
      <t>ブモン</t>
    </rPh>
    <phoneticPr fontId="10"/>
  </si>
  <si>
    <r>
      <rPr>
        <sz val="11"/>
        <rFont val="ＭＳ 明朝"/>
        <family val="1"/>
        <charset val="128"/>
      </rPr>
      <t>業務他部門</t>
    </r>
    <rPh sb="0" eb="2">
      <t>ギョウム</t>
    </rPh>
    <rPh sb="2" eb="3">
      <t>タ</t>
    </rPh>
    <rPh sb="3" eb="5">
      <t>ブモン</t>
    </rPh>
    <phoneticPr fontId="10"/>
  </si>
  <si>
    <r>
      <rPr>
        <sz val="11"/>
        <rFont val="ＭＳ 明朝"/>
        <family val="1"/>
        <charset val="128"/>
      </rPr>
      <t>製造業（上記を除く）</t>
    </r>
    <rPh sb="0" eb="2">
      <t>セイゾウ</t>
    </rPh>
    <rPh sb="2" eb="3">
      <t>ギョウ</t>
    </rPh>
    <rPh sb="4" eb="6">
      <t>ジョウキ</t>
    </rPh>
    <rPh sb="7" eb="8">
      <t>ノゾ</t>
    </rPh>
    <phoneticPr fontId="10"/>
  </si>
  <si>
    <r>
      <rPr>
        <sz val="11"/>
        <rFont val="ＭＳ 明朝"/>
        <family val="1"/>
        <charset val="128"/>
      </rPr>
      <t>教育･学習支援・医療・保健衛生・社会福祉他</t>
    </r>
    <rPh sb="8" eb="10">
      <t>イリョウ</t>
    </rPh>
    <rPh sb="11" eb="13">
      <t>ホケン</t>
    </rPh>
    <rPh sb="13" eb="15">
      <t>エイセイ</t>
    </rPh>
    <rPh sb="16" eb="18">
      <t>シャカイ</t>
    </rPh>
    <rPh sb="18" eb="20">
      <t>フクシ</t>
    </rPh>
    <rPh sb="20" eb="21">
      <t>ホカ</t>
    </rPh>
    <phoneticPr fontId="10"/>
  </si>
  <si>
    <r>
      <rPr>
        <sz val="11"/>
        <rFont val="ＭＳ 明朝"/>
        <family val="1"/>
        <charset val="128"/>
      </rPr>
      <t>自動車（旅客）</t>
    </r>
    <phoneticPr fontId="10"/>
  </si>
  <si>
    <r>
      <rPr>
        <sz val="11"/>
        <rFont val="ＭＳ 明朝"/>
        <family val="1"/>
        <charset val="128"/>
      </rPr>
      <t>鉄道・国内船舶・国内航空（旅客）</t>
    </r>
    <rPh sb="3" eb="5">
      <t>コクナイ</t>
    </rPh>
    <rPh sb="5" eb="7">
      <t>センパク</t>
    </rPh>
    <rPh sb="8" eb="10">
      <t>コクナイ</t>
    </rPh>
    <rPh sb="10" eb="12">
      <t>コウクウ</t>
    </rPh>
    <phoneticPr fontId="10"/>
  </si>
  <si>
    <r>
      <rPr>
        <sz val="11"/>
        <rFont val="ＭＳ 明朝"/>
        <family val="1"/>
        <charset val="128"/>
      </rPr>
      <t>自動車（貨物）</t>
    </r>
    <rPh sb="4" eb="6">
      <t>カモツ</t>
    </rPh>
    <phoneticPr fontId="10"/>
  </si>
  <si>
    <r>
      <rPr>
        <sz val="11"/>
        <rFont val="ＭＳ 明朝"/>
        <family val="1"/>
        <charset val="128"/>
      </rPr>
      <t>鉄道・国内船舶・国内航空（貨物）</t>
    </r>
    <rPh sb="3" eb="5">
      <t>コクナイ</t>
    </rPh>
    <rPh sb="5" eb="7">
      <t>センパク</t>
    </rPh>
    <rPh sb="8" eb="10">
      <t>コクナイ</t>
    </rPh>
    <rPh sb="10" eb="12">
      <t>コウクウ</t>
    </rPh>
    <phoneticPr fontId="10"/>
  </si>
  <si>
    <r>
      <rPr>
        <sz val="11"/>
        <rFont val="ＭＳ 明朝"/>
        <family val="1"/>
        <charset val="128"/>
      </rPr>
      <t>■排出量　</t>
    </r>
    <r>
      <rPr>
        <sz val="11"/>
        <rFont val="Times New Roman"/>
        <family val="1"/>
      </rPr>
      <t>[</t>
    </r>
    <r>
      <rPr>
        <sz val="11"/>
        <rFont val="ＭＳ 明朝"/>
        <family val="1"/>
        <charset val="128"/>
      </rPr>
      <t>百万トン</t>
    </r>
    <r>
      <rPr>
        <sz val="11"/>
        <rFont val="Times New Roman"/>
        <family val="1"/>
      </rPr>
      <t>CO</t>
    </r>
    <r>
      <rPr>
        <vertAlign val="subscript"/>
        <sz val="11"/>
        <rFont val="Times New Roman"/>
        <family val="1"/>
      </rPr>
      <t>2</t>
    </r>
    <r>
      <rPr>
        <sz val="11"/>
        <rFont val="ＭＳ 明朝"/>
        <family val="1"/>
        <charset val="128"/>
      </rPr>
      <t>換算</t>
    </r>
    <r>
      <rPr>
        <sz val="11"/>
        <rFont val="Times New Roman"/>
        <family val="1"/>
      </rPr>
      <t>]</t>
    </r>
    <phoneticPr fontId="9"/>
  </si>
  <si>
    <r>
      <rPr>
        <sz val="12"/>
        <rFont val="ＭＳ 明朝"/>
        <family val="1"/>
        <charset val="128"/>
      </rPr>
      <t>二酸化炭素（</t>
    </r>
    <r>
      <rPr>
        <sz val="12"/>
        <rFont val="Times New Roman"/>
        <family val="1"/>
      </rPr>
      <t>CO</t>
    </r>
    <r>
      <rPr>
        <vertAlign val="subscript"/>
        <sz val="12"/>
        <rFont val="Times New Roman"/>
        <family val="1"/>
      </rPr>
      <t>2</t>
    </r>
    <r>
      <rPr>
        <sz val="12"/>
        <rFont val="ＭＳ 明朝"/>
        <family val="1"/>
        <charset val="128"/>
      </rPr>
      <t>）</t>
    </r>
    <rPh sb="0" eb="3">
      <t>ニサンカ</t>
    </rPh>
    <rPh sb="3" eb="5">
      <t>タンソ</t>
    </rPh>
    <phoneticPr fontId="10"/>
  </si>
  <si>
    <r>
      <rPr>
        <sz val="11"/>
        <rFont val="ＭＳ 明朝"/>
        <family val="1"/>
        <charset val="128"/>
      </rPr>
      <t>非エネルギー起源</t>
    </r>
    <rPh sb="0" eb="1">
      <t>ヒ</t>
    </rPh>
    <rPh sb="6" eb="8">
      <t>キゲン</t>
    </rPh>
    <phoneticPr fontId="9"/>
  </si>
  <si>
    <r>
      <rPr>
        <sz val="12"/>
        <rFont val="ＭＳ 明朝"/>
        <family val="1"/>
        <charset val="128"/>
      </rPr>
      <t>メタン（</t>
    </r>
    <r>
      <rPr>
        <sz val="12"/>
        <rFont val="Times New Roman"/>
        <family val="1"/>
      </rPr>
      <t>CH</t>
    </r>
    <r>
      <rPr>
        <vertAlign val="subscript"/>
        <sz val="12"/>
        <rFont val="Times New Roman"/>
        <family val="1"/>
      </rPr>
      <t>4</t>
    </r>
    <r>
      <rPr>
        <sz val="12"/>
        <rFont val="ＭＳ 明朝"/>
        <family val="1"/>
        <charset val="128"/>
      </rPr>
      <t>）</t>
    </r>
    <phoneticPr fontId="10"/>
  </si>
  <si>
    <r>
      <rPr>
        <sz val="12"/>
        <rFont val="ＭＳ 明朝"/>
        <family val="1"/>
        <charset val="128"/>
      </rPr>
      <t>一酸化二窒素（</t>
    </r>
    <r>
      <rPr>
        <sz val="12"/>
        <rFont val="Times New Roman"/>
        <family val="1"/>
      </rPr>
      <t>N</t>
    </r>
    <r>
      <rPr>
        <vertAlign val="subscript"/>
        <sz val="12"/>
        <rFont val="Times New Roman"/>
        <family val="1"/>
      </rPr>
      <t>2</t>
    </r>
    <r>
      <rPr>
        <sz val="12"/>
        <rFont val="Times New Roman"/>
        <family val="1"/>
      </rPr>
      <t>O</t>
    </r>
    <r>
      <rPr>
        <sz val="12"/>
        <rFont val="ＭＳ 明朝"/>
        <family val="1"/>
        <charset val="128"/>
      </rPr>
      <t>）</t>
    </r>
    <rPh sb="0" eb="6">
      <t>ン２オ</t>
    </rPh>
    <phoneticPr fontId="10"/>
  </si>
  <si>
    <r>
      <rPr>
        <sz val="11"/>
        <rFont val="ＭＳ 明朝"/>
        <family val="1"/>
        <charset val="128"/>
      </rPr>
      <t>ハイドロフルオロカーボン類
（</t>
    </r>
    <r>
      <rPr>
        <sz val="11"/>
        <rFont val="Times New Roman"/>
        <family val="1"/>
      </rPr>
      <t>HFCs</t>
    </r>
    <r>
      <rPr>
        <sz val="11"/>
        <rFont val="ＭＳ 明朝"/>
        <family val="1"/>
        <charset val="128"/>
      </rPr>
      <t>）</t>
    </r>
    <phoneticPr fontId="9"/>
  </si>
  <si>
    <r>
      <rPr>
        <sz val="11"/>
        <rFont val="ＭＳ 明朝"/>
        <family val="1"/>
        <charset val="128"/>
      </rPr>
      <t>パーフルオロカーボン類
（</t>
    </r>
    <r>
      <rPr>
        <sz val="11"/>
        <rFont val="Times New Roman"/>
        <family val="1"/>
      </rPr>
      <t>PFCs</t>
    </r>
    <r>
      <rPr>
        <sz val="11"/>
        <rFont val="ＭＳ 明朝"/>
        <family val="1"/>
        <charset val="128"/>
      </rPr>
      <t>）</t>
    </r>
    <phoneticPr fontId="9"/>
  </si>
  <si>
    <r>
      <rPr>
        <sz val="12"/>
        <rFont val="ＭＳ 明朝"/>
        <family val="1"/>
        <charset val="128"/>
      </rPr>
      <t>六ふっ化硫黄（</t>
    </r>
    <r>
      <rPr>
        <sz val="12"/>
        <rFont val="Times New Roman"/>
        <family val="1"/>
      </rPr>
      <t>SF</t>
    </r>
    <r>
      <rPr>
        <vertAlign val="subscript"/>
        <sz val="12"/>
        <rFont val="Times New Roman"/>
        <family val="1"/>
      </rPr>
      <t>6</t>
    </r>
    <r>
      <rPr>
        <sz val="12"/>
        <rFont val="ＭＳ 明朝"/>
        <family val="1"/>
        <charset val="128"/>
      </rPr>
      <t>）</t>
    </r>
    <rPh sb="0" eb="1">
      <t>ロク</t>
    </rPh>
    <phoneticPr fontId="9"/>
  </si>
  <si>
    <r>
      <rPr>
        <sz val="12"/>
        <rFont val="ＭＳ 明朝"/>
        <family val="1"/>
        <charset val="128"/>
      </rPr>
      <t>三ふっ化窒素（</t>
    </r>
    <r>
      <rPr>
        <sz val="12"/>
        <rFont val="Times New Roman"/>
        <family val="1"/>
      </rPr>
      <t>NF</t>
    </r>
    <r>
      <rPr>
        <vertAlign val="subscript"/>
        <sz val="12"/>
        <rFont val="Times New Roman"/>
        <family val="1"/>
      </rPr>
      <t>3</t>
    </r>
    <r>
      <rPr>
        <sz val="12"/>
        <rFont val="ＭＳ 明朝"/>
        <family val="1"/>
        <charset val="128"/>
      </rPr>
      <t>）</t>
    </r>
    <rPh sb="0" eb="1">
      <t>サン</t>
    </rPh>
    <rPh sb="3" eb="4">
      <t>カ</t>
    </rPh>
    <rPh sb="4" eb="6">
      <t>チッソ</t>
    </rPh>
    <phoneticPr fontId="9"/>
  </si>
  <si>
    <r>
      <rPr>
        <sz val="11"/>
        <rFont val="ＭＳ 明朝"/>
        <family val="1"/>
        <charset val="128"/>
      </rPr>
      <t>■</t>
    </r>
    <r>
      <rPr>
        <sz val="11"/>
        <rFont val="Times New Roman"/>
        <family val="1"/>
      </rPr>
      <t>2013</t>
    </r>
    <r>
      <rPr>
        <sz val="11"/>
        <rFont val="ＭＳ 明朝"/>
        <family val="1"/>
        <charset val="128"/>
      </rPr>
      <t>年度比</t>
    </r>
    <rPh sb="5" eb="6">
      <t>ネン</t>
    </rPh>
    <rPh sb="6" eb="7">
      <t>ド</t>
    </rPh>
    <rPh sb="7" eb="8">
      <t>ヒ</t>
    </rPh>
    <phoneticPr fontId="10"/>
  </si>
  <si>
    <r>
      <t xml:space="preserve"> </t>
    </r>
    <r>
      <rPr>
        <sz val="11"/>
        <rFont val="ＭＳ 明朝"/>
        <family val="1"/>
        <charset val="128"/>
      </rPr>
      <t>※参考：　</t>
    </r>
    <r>
      <rPr>
        <sz val="11"/>
        <rFont val="Times New Roman"/>
        <family val="1"/>
      </rPr>
      <t>2023</t>
    </r>
    <r>
      <rPr>
        <sz val="11"/>
        <rFont val="ＭＳ 明朝"/>
        <family val="1"/>
        <charset val="128"/>
      </rPr>
      <t>年</t>
    </r>
    <r>
      <rPr>
        <sz val="11"/>
        <rFont val="Times New Roman"/>
        <family val="1"/>
      </rPr>
      <t>4</t>
    </r>
    <r>
      <rPr>
        <sz val="11"/>
        <rFont val="ＭＳ 明朝"/>
        <family val="1"/>
        <charset val="128"/>
      </rPr>
      <t>月公表までは、</t>
    </r>
    <r>
      <rPr>
        <sz val="11"/>
        <rFont val="Times New Roman"/>
        <family val="1"/>
      </rPr>
      <t>IPCC</t>
    </r>
    <r>
      <rPr>
        <sz val="11"/>
        <rFont val="ＭＳ 明朝"/>
        <family val="1"/>
        <charset val="128"/>
      </rPr>
      <t>第四次評価報告書（</t>
    </r>
    <r>
      <rPr>
        <sz val="11"/>
        <rFont val="Times New Roman"/>
        <family val="1"/>
      </rPr>
      <t>2007</t>
    </r>
    <r>
      <rPr>
        <sz val="11"/>
        <rFont val="ＭＳ 明朝"/>
        <family val="1"/>
        <charset val="128"/>
      </rPr>
      <t>）に記載の地球温暖化係数を使用していた。</t>
    </r>
    <rPh sb="2" eb="4">
      <t>サンコウ</t>
    </rPh>
    <rPh sb="10" eb="11">
      <t>ネン</t>
    </rPh>
    <rPh sb="12" eb="13">
      <t>ガツ</t>
    </rPh>
    <rPh sb="13" eb="15">
      <t>コウヒョウ</t>
    </rPh>
    <rPh sb="23" eb="24">
      <t>ダイ</t>
    </rPh>
    <rPh sb="24" eb="25">
      <t>ヨン</t>
    </rPh>
    <rPh sb="25" eb="26">
      <t>ジ</t>
    </rPh>
    <rPh sb="26" eb="28">
      <t>ヒョウカ</t>
    </rPh>
    <rPh sb="28" eb="31">
      <t>ホウコクショ</t>
    </rPh>
    <rPh sb="38" eb="40">
      <t>キサイ</t>
    </rPh>
    <rPh sb="41" eb="43">
      <t>チキュウ</t>
    </rPh>
    <rPh sb="43" eb="46">
      <t>オンダンカ</t>
    </rPh>
    <rPh sb="46" eb="48">
      <t>ケイスウ</t>
    </rPh>
    <rPh sb="49" eb="51">
      <t>シヨウ</t>
    </rPh>
    <phoneticPr fontId="10"/>
  </si>
  <si>
    <t>森林等の吸収源対策による吸収量</t>
    <rPh sb="0" eb="3">
      <t>シンリントウ</t>
    </rPh>
    <rPh sb="4" eb="7">
      <t>キュウシュウゲン</t>
    </rPh>
    <rPh sb="7" eb="9">
      <t>タイサク</t>
    </rPh>
    <rPh sb="12" eb="15">
      <t>キュウシュウリョウ</t>
    </rPh>
    <phoneticPr fontId="10"/>
  </si>
  <si>
    <t>Petrochemical, Carbon Black and Other Production</t>
  </si>
  <si>
    <t xml:space="preserve">In accordance with the Act for Partial Revision of the Electricity Business Act (Act No.72 of 2014), </t>
  </si>
  <si>
    <r>
      <t xml:space="preserve">2.B. </t>
    </r>
    <r>
      <rPr>
        <sz val="11"/>
        <rFont val="ＭＳ 明朝"/>
        <family val="1"/>
        <charset val="128"/>
      </rPr>
      <t>化学産業</t>
    </r>
    <rPh sb="7" eb="9">
      <t>サンギョウ</t>
    </rPh>
    <phoneticPr fontId="10"/>
  </si>
  <si>
    <t xml:space="preserve">2.B. Chemical Industry </t>
  </si>
  <si>
    <t>2.E. Electronics Industry</t>
  </si>
  <si>
    <t>2.G. Other Product Manufacture and Use</t>
  </si>
  <si>
    <t>非エネルギー起源</t>
    <phoneticPr fontId="10"/>
  </si>
  <si>
    <r>
      <rPr>
        <sz val="11"/>
        <rFont val="ＭＳ 明朝"/>
        <family val="1"/>
        <charset val="128"/>
      </rPr>
      <t>■二酸化炭素の排出量における排出区分（分野・部門）について</t>
    </r>
    <rPh sb="0" eb="29">
      <t>チュウイジコウ</t>
    </rPh>
    <phoneticPr fontId="10"/>
  </si>
  <si>
    <r>
      <rPr>
        <sz val="11"/>
        <rFont val="ＭＳ 明朝"/>
        <family val="1"/>
        <charset val="128"/>
      </rPr>
      <t>○</t>
    </r>
    <phoneticPr fontId="10"/>
  </si>
  <si>
    <r>
      <rPr>
        <sz val="11"/>
        <rFont val="ＭＳ 明朝"/>
        <family val="1"/>
        <charset val="128"/>
      </rPr>
      <t>エネルギー起源二酸化炭素</t>
    </r>
    <phoneticPr fontId="10"/>
  </si>
  <si>
    <r>
      <rPr>
        <sz val="11"/>
        <rFont val="ＭＳ 明朝"/>
        <family val="1"/>
        <charset val="128"/>
      </rPr>
      <t>「総合エネルギー統計」に準じて、化石燃料の燃焼による</t>
    </r>
    <r>
      <rPr>
        <sz val="11"/>
        <rFont val="Times New Roman"/>
        <family val="1"/>
      </rPr>
      <t>CO</t>
    </r>
    <r>
      <rPr>
        <vertAlign val="subscript"/>
        <sz val="11"/>
        <rFont val="Times New Roman"/>
        <family val="1"/>
      </rPr>
      <t>2</t>
    </r>
    <r>
      <rPr>
        <sz val="11"/>
        <rFont val="ＭＳ 明朝"/>
        <family val="1"/>
        <charset val="128"/>
      </rPr>
      <t>排出量を部門（あるいはさらにその細分類）ごとに示している。</t>
    </r>
    <phoneticPr fontId="10"/>
  </si>
  <si>
    <r>
      <rPr>
        <sz val="11"/>
        <rFont val="ＭＳ 明朝"/>
        <family val="1"/>
        <charset val="128"/>
      </rPr>
      <t>（電力会社の発電に伴う排出量や熱供給事業者の熱生産による排出量はエネルギー転換部門に、自家用発電や</t>
    </r>
    <phoneticPr fontId="10"/>
  </si>
  <si>
    <r>
      <rPr>
        <sz val="11"/>
        <rFont val="ＭＳ 明朝"/>
        <family val="1"/>
        <charset val="128"/>
      </rPr>
      <t>非エネルギー起源二酸化炭素</t>
    </r>
    <rPh sb="0" eb="1">
      <t>ヒ</t>
    </rPh>
    <phoneticPr fontId="10"/>
  </si>
  <si>
    <r>
      <rPr>
        <sz val="11"/>
        <rFont val="ＭＳ 明朝"/>
        <family val="1"/>
        <charset val="128"/>
      </rPr>
      <t>化石燃料の燃焼以外からの</t>
    </r>
    <r>
      <rPr>
        <sz val="11"/>
        <rFont val="Times New Roman"/>
        <family val="1"/>
      </rPr>
      <t>CO</t>
    </r>
    <r>
      <rPr>
        <vertAlign val="subscript"/>
        <sz val="11"/>
        <rFont val="Times New Roman"/>
        <family val="1"/>
      </rPr>
      <t>2</t>
    </r>
    <r>
      <rPr>
        <sz val="11"/>
        <rFont val="ＭＳ 明朝"/>
        <family val="1"/>
        <charset val="128"/>
      </rPr>
      <t>排出のことを指し、主に、工業プロセス及び製品の使用分野、廃棄物分野（廃棄物のエネルギー利用含む）からの排出を示している。</t>
    </r>
    <phoneticPr fontId="10"/>
  </si>
  <si>
    <r>
      <rPr>
        <sz val="11"/>
        <rFont val="ＭＳ 明朝"/>
        <family val="1"/>
        <charset val="128"/>
      </rPr>
      <t>その他に、間接</t>
    </r>
    <r>
      <rPr>
        <sz val="11"/>
        <rFont val="Times New Roman"/>
        <family val="1"/>
      </rPr>
      <t>CO</t>
    </r>
    <r>
      <rPr>
        <vertAlign val="subscript"/>
        <sz val="11"/>
        <rFont val="Times New Roman"/>
        <family val="1"/>
      </rPr>
      <t>2</t>
    </r>
    <r>
      <rPr>
        <sz val="11"/>
        <rFont val="ＭＳ 明朝"/>
        <family val="1"/>
        <charset val="128"/>
      </rPr>
      <t>、農業分野、燃料からの漏出等からの排出を含む。</t>
    </r>
    <phoneticPr fontId="10"/>
  </si>
  <si>
    <r>
      <rPr>
        <sz val="11"/>
        <rFont val="ＭＳ 明朝"/>
        <family val="1"/>
        <charset val="128"/>
      </rPr>
      <t>※間接</t>
    </r>
    <r>
      <rPr>
        <sz val="11"/>
        <rFont val="Times New Roman"/>
        <family val="1"/>
      </rPr>
      <t>CO</t>
    </r>
    <r>
      <rPr>
        <vertAlign val="subscript"/>
        <sz val="11"/>
        <rFont val="Times New Roman"/>
        <family val="1"/>
      </rPr>
      <t>2</t>
    </r>
    <phoneticPr fontId="10"/>
  </si>
  <si>
    <r>
      <rPr>
        <sz val="11"/>
        <rFont val="ＭＳ 明朝"/>
        <family val="1"/>
        <charset val="128"/>
      </rPr>
      <t>一酸化炭素（</t>
    </r>
    <r>
      <rPr>
        <sz val="11"/>
        <rFont val="Times New Roman"/>
        <family val="1"/>
      </rPr>
      <t>CO</t>
    </r>
    <r>
      <rPr>
        <sz val="11"/>
        <rFont val="ＭＳ 明朝"/>
        <family val="1"/>
        <charset val="128"/>
      </rPr>
      <t>）、メタン（</t>
    </r>
    <r>
      <rPr>
        <sz val="11"/>
        <rFont val="Times New Roman"/>
        <family val="1"/>
      </rPr>
      <t>CH</t>
    </r>
    <r>
      <rPr>
        <vertAlign val="subscript"/>
        <sz val="11"/>
        <rFont val="Times New Roman"/>
        <family val="1"/>
      </rPr>
      <t>4</t>
    </r>
    <r>
      <rPr>
        <sz val="11"/>
        <rFont val="ＭＳ 明朝"/>
        <family val="1"/>
        <charset val="128"/>
      </rPr>
      <t>）、及び非メタン揮発性有機化合物（</t>
    </r>
    <r>
      <rPr>
        <sz val="11"/>
        <rFont val="Times New Roman"/>
        <family val="1"/>
      </rPr>
      <t>NMVOC</t>
    </r>
    <r>
      <rPr>
        <sz val="11"/>
        <rFont val="ＭＳ 明朝"/>
        <family val="1"/>
        <charset val="128"/>
      </rPr>
      <t>）は長期的には大気中で酸化されて</t>
    </r>
    <r>
      <rPr>
        <sz val="11"/>
        <rFont val="Times New Roman"/>
        <family val="1"/>
      </rPr>
      <t>CO</t>
    </r>
    <r>
      <rPr>
        <vertAlign val="subscript"/>
        <sz val="11"/>
        <rFont val="Times New Roman"/>
        <family val="1"/>
      </rPr>
      <t>2</t>
    </r>
    <r>
      <rPr>
        <sz val="11"/>
        <rFont val="ＭＳ 明朝"/>
        <family val="1"/>
        <charset val="128"/>
      </rPr>
      <t>に変換される。</t>
    </r>
    <phoneticPr fontId="10"/>
  </si>
  <si>
    <r>
      <rPr>
        <sz val="11"/>
        <rFont val="ＭＳ 明朝"/>
        <family val="1"/>
        <charset val="128"/>
      </rPr>
      <t>間接</t>
    </r>
    <r>
      <rPr>
        <sz val="11"/>
        <rFont val="Times New Roman"/>
        <family val="1"/>
      </rPr>
      <t>CO</t>
    </r>
    <r>
      <rPr>
        <vertAlign val="subscript"/>
        <sz val="11"/>
        <rFont val="Times New Roman"/>
        <family val="1"/>
      </rPr>
      <t>2</t>
    </r>
    <r>
      <rPr>
        <sz val="11"/>
        <rFont val="ＭＳ 明朝"/>
        <family val="1"/>
        <charset val="128"/>
      </rPr>
      <t>はこれらの排出量を</t>
    </r>
    <r>
      <rPr>
        <sz val="11"/>
        <rFont val="Times New Roman"/>
        <family val="1"/>
      </rPr>
      <t>CO</t>
    </r>
    <r>
      <rPr>
        <vertAlign val="subscript"/>
        <sz val="11"/>
        <rFont val="Times New Roman"/>
        <family val="1"/>
      </rPr>
      <t>2</t>
    </r>
    <r>
      <rPr>
        <sz val="11"/>
        <rFont val="ＭＳ 明朝"/>
        <family val="1"/>
        <charset val="128"/>
      </rPr>
      <t>換算した値を示す。ただし、燃焼起源及びバイオマス起源の</t>
    </r>
    <r>
      <rPr>
        <sz val="11"/>
        <rFont val="Times New Roman"/>
        <family val="1"/>
      </rPr>
      <t>CO</t>
    </r>
    <r>
      <rPr>
        <sz val="11"/>
        <rFont val="ＭＳ 明朝"/>
        <family val="1"/>
        <charset val="128"/>
      </rPr>
      <t>、</t>
    </r>
    <r>
      <rPr>
        <sz val="11"/>
        <rFont val="Times New Roman"/>
        <family val="1"/>
      </rPr>
      <t>CH</t>
    </r>
    <r>
      <rPr>
        <vertAlign val="subscript"/>
        <sz val="11"/>
        <rFont val="Times New Roman"/>
        <family val="1"/>
      </rPr>
      <t>4</t>
    </r>
    <r>
      <rPr>
        <sz val="11"/>
        <rFont val="ＭＳ 明朝"/>
        <family val="1"/>
        <charset val="128"/>
      </rPr>
      <t>及び</t>
    </r>
    <r>
      <rPr>
        <sz val="11"/>
        <rFont val="Times New Roman"/>
        <family val="1"/>
      </rPr>
      <t>NMVOC</t>
    </r>
    <r>
      <rPr>
        <sz val="11"/>
        <rFont val="ＭＳ 明朝"/>
        <family val="1"/>
        <charset val="128"/>
      </rPr>
      <t>に由来する排出量は、</t>
    </r>
    <rPh sb="0" eb="2">
      <t>カンセツ</t>
    </rPh>
    <rPh sb="10" eb="12">
      <t>ハイシュツ</t>
    </rPh>
    <rPh sb="12" eb="13">
      <t>リョウ</t>
    </rPh>
    <rPh sb="17" eb="19">
      <t>カンサン</t>
    </rPh>
    <rPh sb="21" eb="22">
      <t>アタイ</t>
    </rPh>
    <rPh sb="23" eb="24">
      <t>シメ</t>
    </rPh>
    <phoneticPr fontId="10"/>
  </si>
  <si>
    <r>
      <rPr>
        <sz val="11"/>
        <rFont val="ＭＳ 明朝"/>
        <family val="1"/>
        <charset val="128"/>
      </rPr>
      <t>二重計上防止の観点から計上対象外とする。</t>
    </r>
    <phoneticPr fontId="10"/>
  </si>
  <si>
    <r>
      <rPr>
        <sz val="11"/>
        <rFont val="ＭＳ 明朝"/>
        <family val="1"/>
        <charset val="128"/>
      </rPr>
      <t>なお、この間接</t>
    </r>
    <r>
      <rPr>
        <sz val="11"/>
        <rFont val="Times New Roman"/>
        <family val="1"/>
      </rPr>
      <t>CO</t>
    </r>
    <r>
      <rPr>
        <vertAlign val="subscript"/>
        <sz val="11"/>
        <rFont val="Times New Roman"/>
        <family val="1"/>
      </rPr>
      <t>2</t>
    </r>
    <r>
      <rPr>
        <sz val="11"/>
        <rFont val="ＭＳ 明朝"/>
        <family val="1"/>
        <charset val="128"/>
      </rPr>
      <t>とは、電気・熱配分後排出量（</t>
    </r>
    <r>
      <rPr>
        <sz val="11"/>
        <rFont val="Times New Roman"/>
        <family val="1"/>
      </rPr>
      <t>2015</t>
    </r>
    <r>
      <rPr>
        <sz val="11"/>
        <rFont val="ＭＳ 明朝"/>
        <family val="1"/>
        <charset val="128"/>
      </rPr>
      <t>年</t>
    </r>
    <r>
      <rPr>
        <sz val="11"/>
        <rFont val="Times New Roman"/>
        <family val="1"/>
      </rPr>
      <t>11</t>
    </r>
    <r>
      <rPr>
        <sz val="11"/>
        <rFont val="ＭＳ 明朝"/>
        <family val="1"/>
        <charset val="128"/>
      </rPr>
      <t>月公表まで「間接排出量」と呼称）とは異なる。</t>
    </r>
    <rPh sb="31" eb="32">
      <t>ツキ</t>
    </rPh>
    <rPh sb="32" eb="34">
      <t>コウヒョウ</t>
    </rPh>
    <phoneticPr fontId="10"/>
  </si>
  <si>
    <r>
      <rPr>
        <sz val="11"/>
        <rFont val="ＭＳ 明朝"/>
        <family val="1"/>
        <charset val="128"/>
      </rPr>
      <t>■注意事項</t>
    </r>
    <rPh sb="1" eb="5">
      <t>チュウイジコウチュウイジコウ</t>
    </rPh>
    <phoneticPr fontId="10"/>
  </si>
  <si>
    <r>
      <rPr>
        <sz val="11"/>
        <rFont val="ＭＳ 明朝"/>
        <family val="1"/>
        <charset val="128"/>
      </rPr>
      <t>１．</t>
    </r>
    <phoneticPr fontId="10"/>
  </si>
  <si>
    <r>
      <rPr>
        <sz val="11"/>
        <rFont val="ＭＳ 明朝"/>
        <family val="1"/>
        <charset val="128"/>
      </rPr>
      <t>「</t>
    </r>
    <r>
      <rPr>
        <sz val="11"/>
        <rFont val="Times New Roman"/>
        <family val="1"/>
      </rPr>
      <t>13.NDC-LULUCF</t>
    </r>
    <r>
      <rPr>
        <sz val="11"/>
        <rFont val="ＭＳ 明朝"/>
        <family val="1"/>
        <charset val="128"/>
      </rPr>
      <t>」シートの排出・吸収量は</t>
    </r>
    <r>
      <rPr>
        <sz val="11"/>
        <rFont val="Times New Roman"/>
        <family val="1"/>
      </rPr>
      <t>NDC</t>
    </r>
    <r>
      <rPr>
        <sz val="11"/>
        <rFont val="ＭＳ 明朝"/>
        <family val="1"/>
        <charset val="128"/>
      </rPr>
      <t>（国が決定する貢献）における数値である。</t>
    </r>
    <phoneticPr fontId="10"/>
  </si>
  <si>
    <r>
      <rPr>
        <sz val="11"/>
        <rFont val="ＭＳ 明朝"/>
        <family val="1"/>
        <charset val="128"/>
      </rPr>
      <t>２．</t>
    </r>
    <phoneticPr fontId="10"/>
  </si>
  <si>
    <r>
      <rPr>
        <sz val="11"/>
        <rFont val="ＭＳ 明朝"/>
        <family val="1"/>
        <charset val="128"/>
      </rPr>
      <t>３．</t>
    </r>
    <r>
      <rPr>
        <sz val="11"/>
        <color theme="1"/>
        <rFont val="ＭＳ Ｐゴシック"/>
        <family val="2"/>
        <charset val="128"/>
        <scheme val="minor"/>
      </rPr>
      <t/>
    </r>
  </si>
  <si>
    <r>
      <rPr>
        <sz val="11"/>
        <rFont val="ＭＳ 明朝"/>
        <family val="1"/>
        <charset val="128"/>
      </rPr>
      <t>「電気事業法等の一部を改正する法律」（平成</t>
    </r>
    <r>
      <rPr>
        <sz val="11"/>
        <rFont val="Times New Roman"/>
        <family val="1"/>
      </rPr>
      <t>26</t>
    </r>
    <r>
      <rPr>
        <sz val="11"/>
        <rFont val="ＭＳ 明朝"/>
        <family val="1"/>
        <charset val="128"/>
      </rPr>
      <t>年法律第</t>
    </r>
    <r>
      <rPr>
        <sz val="11"/>
        <rFont val="Times New Roman"/>
        <family val="1"/>
      </rPr>
      <t>72</t>
    </r>
    <r>
      <rPr>
        <sz val="11"/>
        <rFont val="ＭＳ 明朝"/>
        <family val="1"/>
        <charset val="128"/>
      </rPr>
      <t>号）により、</t>
    </r>
    <phoneticPr fontId="10"/>
  </si>
  <si>
    <r>
      <t>2016</t>
    </r>
    <r>
      <rPr>
        <sz val="11"/>
        <rFont val="ＭＳ 明朝"/>
        <family val="1"/>
        <charset val="128"/>
      </rPr>
      <t>年</t>
    </r>
    <r>
      <rPr>
        <sz val="11"/>
        <rFont val="Times New Roman"/>
        <family val="1"/>
      </rPr>
      <t>4</t>
    </r>
    <r>
      <rPr>
        <sz val="11"/>
        <rFont val="ＭＳ 明朝"/>
        <family val="1"/>
        <charset val="128"/>
      </rPr>
      <t>月から電気の小売業への参入が全面自由化されるとともに電気事業の類型が見直された。</t>
    </r>
  </si>
  <si>
    <r>
      <rPr>
        <sz val="11"/>
        <rFont val="ＭＳ 明朝"/>
        <family val="1"/>
        <charset val="128"/>
      </rPr>
      <t>「</t>
    </r>
    <r>
      <rPr>
        <sz val="11"/>
        <rFont val="Times New Roman"/>
        <family val="1"/>
      </rPr>
      <t>3.Allocated_CO2-Sector</t>
    </r>
    <r>
      <rPr>
        <sz val="11"/>
        <rFont val="ＭＳ 明朝"/>
        <family val="1"/>
        <charset val="128"/>
      </rPr>
      <t>」シートにおける電気・熱配分後排出量では、電力や熱の生産に伴う</t>
    </r>
    <r>
      <rPr>
        <sz val="11"/>
        <rFont val="Times New Roman"/>
        <family val="1"/>
      </rPr>
      <t>CO</t>
    </r>
    <r>
      <rPr>
        <vertAlign val="subscript"/>
        <sz val="11"/>
        <rFont val="Times New Roman"/>
        <family val="1"/>
      </rPr>
      <t>2</t>
    </r>
    <r>
      <rPr>
        <sz val="11"/>
        <rFont val="ＭＳ 明朝"/>
        <family val="1"/>
        <charset val="128"/>
      </rPr>
      <t>排出量を消費側の部門に配分しているため、</t>
    </r>
    <rPh sb="38" eb="41">
      <t>ハイシュツリョウ</t>
    </rPh>
    <rPh sb="44" eb="46">
      <t>デンリョク</t>
    </rPh>
    <rPh sb="49" eb="51">
      <t>セイサン</t>
    </rPh>
    <rPh sb="63" eb="64">
      <t>ガワ</t>
    </rPh>
    <rPh sb="65" eb="67">
      <t>ブモン</t>
    </rPh>
    <phoneticPr fontId="10"/>
  </si>
  <si>
    <r>
      <rPr>
        <sz val="11"/>
        <rFont val="ＭＳ 明朝"/>
        <family val="1"/>
        <charset val="128"/>
      </rPr>
      <t>電力の小売全面自由化に関する影響は電気・熱配分前と比べて小さい。</t>
    </r>
    <phoneticPr fontId="10"/>
  </si>
  <si>
    <r>
      <rPr>
        <sz val="11"/>
        <rFont val="ＭＳ 明朝"/>
        <family val="1"/>
        <charset val="128"/>
      </rPr>
      <t>■単位に関して</t>
    </r>
    <rPh sb="1" eb="3">
      <t>タンイ</t>
    </rPh>
    <rPh sb="4" eb="5">
      <t>カン</t>
    </rPh>
    <phoneticPr fontId="10"/>
  </si>
  <si>
    <r>
      <t>10</t>
    </r>
    <r>
      <rPr>
        <vertAlign val="superscript"/>
        <sz val="11"/>
        <rFont val="Times New Roman"/>
        <family val="1"/>
      </rPr>
      <t xml:space="preserve">12 </t>
    </r>
    <r>
      <rPr>
        <sz val="11"/>
        <rFont val="Times New Roman"/>
        <family val="1"/>
      </rPr>
      <t>g</t>
    </r>
    <phoneticPr fontId="10"/>
  </si>
  <si>
    <r>
      <t>1</t>
    </r>
    <r>
      <rPr>
        <sz val="11"/>
        <rFont val="ＭＳ 明朝"/>
        <family val="1"/>
        <charset val="128"/>
      </rPr>
      <t>百万トン</t>
    </r>
    <rPh sb="1" eb="2">
      <t>ヒャク</t>
    </rPh>
    <rPh sb="2" eb="3">
      <t>マン</t>
    </rPh>
    <phoneticPr fontId="10"/>
  </si>
  <si>
    <r>
      <t>10</t>
    </r>
    <r>
      <rPr>
        <vertAlign val="superscript"/>
        <sz val="11"/>
        <rFont val="Times New Roman"/>
        <family val="1"/>
      </rPr>
      <t>9</t>
    </r>
    <r>
      <rPr>
        <sz val="11"/>
        <rFont val="Times New Roman"/>
        <family val="1"/>
      </rPr>
      <t xml:space="preserve"> g</t>
    </r>
    <phoneticPr fontId="10"/>
  </si>
  <si>
    <r>
      <t>1</t>
    </r>
    <r>
      <rPr>
        <sz val="11"/>
        <rFont val="ＭＳ 明朝"/>
        <family val="1"/>
        <charset val="128"/>
      </rPr>
      <t>千トン</t>
    </r>
    <rPh sb="1" eb="2">
      <t>セン</t>
    </rPh>
    <phoneticPr fontId="10"/>
  </si>
  <si>
    <r>
      <t>10</t>
    </r>
    <r>
      <rPr>
        <vertAlign val="superscript"/>
        <sz val="11"/>
        <rFont val="Times New Roman"/>
        <family val="1"/>
      </rPr>
      <t>6</t>
    </r>
    <r>
      <rPr>
        <sz val="11"/>
        <rFont val="Times New Roman"/>
        <family val="1"/>
      </rPr>
      <t xml:space="preserve"> g</t>
    </r>
    <phoneticPr fontId="10"/>
  </si>
  <si>
    <r>
      <t>1</t>
    </r>
    <r>
      <rPr>
        <sz val="11"/>
        <rFont val="ＭＳ 明朝"/>
        <family val="1"/>
        <charset val="128"/>
      </rPr>
      <t>トン</t>
    </r>
    <phoneticPr fontId="10"/>
  </si>
  <si>
    <r>
      <t>10</t>
    </r>
    <r>
      <rPr>
        <vertAlign val="superscript"/>
        <sz val="11"/>
        <rFont val="Times New Roman"/>
        <family val="1"/>
      </rPr>
      <t>3</t>
    </r>
    <r>
      <rPr>
        <sz val="11"/>
        <rFont val="Times New Roman"/>
        <family val="1"/>
      </rPr>
      <t xml:space="preserve"> g</t>
    </r>
    <phoneticPr fontId="10"/>
  </si>
  <si>
    <r>
      <rPr>
        <sz val="11"/>
        <rFont val="ＭＳ 明朝"/>
        <family val="1"/>
        <charset val="128"/>
      </rPr>
      <t>■地球温暖化係数（</t>
    </r>
    <r>
      <rPr>
        <sz val="11"/>
        <rFont val="Times New Roman"/>
        <family val="1"/>
      </rPr>
      <t>GWP</t>
    </r>
    <r>
      <rPr>
        <sz val="11"/>
        <rFont val="ＭＳ 明朝"/>
        <family val="1"/>
        <charset val="128"/>
      </rPr>
      <t>）</t>
    </r>
    <r>
      <rPr>
        <sz val="11"/>
        <rFont val="Times New Roman"/>
        <family val="1"/>
      </rPr>
      <t xml:space="preserve">: </t>
    </r>
    <r>
      <rPr>
        <sz val="11"/>
        <rFont val="ＭＳ 明朝"/>
        <family val="1"/>
        <charset val="128"/>
      </rPr>
      <t>時間枠＝</t>
    </r>
    <r>
      <rPr>
        <sz val="11"/>
        <rFont val="Times New Roman"/>
        <family val="1"/>
      </rPr>
      <t>100</t>
    </r>
    <r>
      <rPr>
        <sz val="11"/>
        <rFont val="ＭＳ 明朝"/>
        <family val="1"/>
        <charset val="128"/>
      </rPr>
      <t>年</t>
    </r>
    <rPh sb="1" eb="3">
      <t>チキュウ</t>
    </rPh>
    <rPh sb="3" eb="6">
      <t>オンダンカ</t>
    </rPh>
    <rPh sb="6" eb="8">
      <t>ケイスウ</t>
    </rPh>
    <rPh sb="15" eb="18">
      <t>ジカンワク</t>
    </rPh>
    <rPh sb="22" eb="23">
      <t>ネン</t>
    </rPh>
    <phoneticPr fontId="10"/>
  </si>
  <si>
    <r>
      <t>CO</t>
    </r>
    <r>
      <rPr>
        <vertAlign val="subscript"/>
        <sz val="11"/>
        <rFont val="Times New Roman"/>
        <family val="1"/>
      </rPr>
      <t>2</t>
    </r>
    <phoneticPr fontId="10"/>
  </si>
  <si>
    <r>
      <t>CH</t>
    </r>
    <r>
      <rPr>
        <vertAlign val="subscript"/>
        <sz val="11"/>
        <rFont val="Times New Roman"/>
        <family val="1"/>
      </rPr>
      <t>4</t>
    </r>
    <phoneticPr fontId="10"/>
  </si>
  <si>
    <r>
      <t>N</t>
    </r>
    <r>
      <rPr>
        <vertAlign val="subscript"/>
        <sz val="11"/>
        <rFont val="Times New Roman"/>
        <family val="1"/>
      </rPr>
      <t>2</t>
    </r>
    <r>
      <rPr>
        <sz val="11"/>
        <rFont val="Times New Roman"/>
        <family val="1"/>
      </rPr>
      <t>O</t>
    </r>
    <phoneticPr fontId="10"/>
  </si>
  <si>
    <r>
      <rPr>
        <sz val="11"/>
        <rFont val="ＭＳ 明朝"/>
        <family val="1"/>
        <charset val="128"/>
      </rPr>
      <t>出典：</t>
    </r>
    <r>
      <rPr>
        <sz val="11"/>
        <rFont val="Times New Roman"/>
        <family val="1"/>
      </rPr>
      <t>IPCC</t>
    </r>
    <r>
      <rPr>
        <sz val="11"/>
        <rFont val="ＭＳ 明朝"/>
        <family val="1"/>
        <charset val="128"/>
      </rPr>
      <t>第五次評価報告書（</t>
    </r>
    <r>
      <rPr>
        <sz val="11"/>
        <rFont val="Times New Roman"/>
        <family val="1"/>
      </rPr>
      <t>2013</t>
    </r>
    <r>
      <rPr>
        <sz val="11"/>
        <rFont val="ＭＳ 明朝"/>
        <family val="1"/>
        <charset val="128"/>
      </rPr>
      <t>）</t>
    </r>
    <rPh sb="0" eb="2">
      <t>シュッテン</t>
    </rPh>
    <rPh sb="8" eb="9">
      <t>ゴ</t>
    </rPh>
    <phoneticPr fontId="10"/>
  </si>
  <si>
    <r>
      <rPr>
        <b/>
        <sz val="11"/>
        <rFont val="ＭＳ 明朝"/>
        <family val="1"/>
        <charset val="128"/>
      </rPr>
      <t>エネルギー起源</t>
    </r>
    <rPh sb="5" eb="7">
      <t>キゲン</t>
    </rPh>
    <phoneticPr fontId="10"/>
  </si>
  <si>
    <t>産業部門</t>
    <rPh sb="0" eb="2">
      <t>サンギョウ</t>
    </rPh>
    <rPh sb="2" eb="4">
      <t>ブモン</t>
    </rPh>
    <phoneticPr fontId="10"/>
  </si>
  <si>
    <t>業務その他部門</t>
    <phoneticPr fontId="10"/>
  </si>
  <si>
    <t>運輸部門</t>
    <phoneticPr fontId="10"/>
  </si>
  <si>
    <t>家庭部門</t>
    <rPh sb="2" eb="4">
      <t>ブモン</t>
    </rPh>
    <phoneticPr fontId="10"/>
  </si>
  <si>
    <r>
      <rPr>
        <sz val="11"/>
        <rFont val="ＭＳ 明朝"/>
        <family val="1"/>
        <charset val="128"/>
      </rPr>
      <t>その他プロセスでの炭酸塩の使用</t>
    </r>
    <rPh sb="2" eb="3">
      <t>タ</t>
    </rPh>
    <rPh sb="9" eb="12">
      <t>タンサンエン</t>
    </rPh>
    <rPh sb="13" eb="15">
      <t>シヨウ</t>
    </rPh>
    <phoneticPr fontId="10"/>
  </si>
  <si>
    <r>
      <rPr>
        <sz val="11"/>
        <rFont val="ＭＳ 明朝"/>
        <family val="1"/>
        <charset val="128"/>
      </rPr>
      <t>石油化学及びカーボンブラック製造ほか</t>
    </r>
    <rPh sb="14" eb="16">
      <t>セイゾウ</t>
    </rPh>
    <phoneticPr fontId="10"/>
  </si>
  <si>
    <t>金属産業</t>
    <rPh sb="0" eb="2">
      <t>キンゾク</t>
    </rPh>
    <rPh sb="2" eb="4">
      <t>サンギョウ</t>
    </rPh>
    <phoneticPr fontId="10"/>
  </si>
  <si>
    <r>
      <rPr>
        <b/>
        <sz val="11"/>
        <rFont val="ＭＳ 明朝"/>
        <family val="1"/>
        <charset val="128"/>
      </rPr>
      <t>その他（間接</t>
    </r>
    <r>
      <rPr>
        <b/>
        <sz val="11"/>
        <rFont val="Times New Roman"/>
        <family val="1"/>
      </rPr>
      <t>CO</t>
    </r>
    <r>
      <rPr>
        <b/>
        <vertAlign val="subscript"/>
        <sz val="11"/>
        <rFont val="Times New Roman"/>
        <family val="1"/>
      </rPr>
      <t>2</t>
    </r>
    <r>
      <rPr>
        <b/>
        <sz val="11"/>
        <rFont val="ＭＳ 明朝"/>
        <family val="1"/>
        <charset val="128"/>
      </rPr>
      <t>等）</t>
    </r>
    <rPh sb="2" eb="3">
      <t>タ</t>
    </rPh>
    <rPh sb="4" eb="6">
      <t>カンセツ</t>
    </rPh>
    <rPh sb="9" eb="10">
      <t>トウ</t>
    </rPh>
    <phoneticPr fontId="10"/>
  </si>
  <si>
    <r>
      <rPr>
        <sz val="11"/>
        <rFont val="ＭＳ 明朝"/>
        <family val="1"/>
        <charset val="128"/>
      </rPr>
      <t>北海道</t>
    </r>
  </si>
  <si>
    <r>
      <rPr>
        <sz val="11"/>
        <rFont val="ＭＳ 明朝"/>
        <family val="1"/>
        <charset val="128"/>
      </rPr>
      <t>東　北</t>
    </r>
  </si>
  <si>
    <r>
      <rPr>
        <sz val="11"/>
        <rFont val="ＭＳ 明朝"/>
        <family val="1"/>
        <charset val="128"/>
      </rPr>
      <t>関　東</t>
    </r>
  </si>
  <si>
    <r>
      <rPr>
        <sz val="11"/>
        <rFont val="ＭＳ 明朝"/>
        <family val="1"/>
        <charset val="128"/>
      </rPr>
      <t>北　陸</t>
    </r>
  </si>
  <si>
    <r>
      <rPr>
        <sz val="11"/>
        <rFont val="ＭＳ 明朝"/>
        <family val="1"/>
        <charset val="128"/>
      </rPr>
      <t>東　海</t>
    </r>
  </si>
  <si>
    <r>
      <rPr>
        <sz val="11"/>
        <rFont val="ＭＳ 明朝"/>
        <family val="1"/>
        <charset val="128"/>
      </rPr>
      <t>関　西</t>
    </r>
  </si>
  <si>
    <r>
      <rPr>
        <sz val="11"/>
        <rFont val="ＭＳ 明朝"/>
        <family val="1"/>
        <charset val="128"/>
      </rPr>
      <t>中　国</t>
    </r>
  </si>
  <si>
    <r>
      <rPr>
        <sz val="11"/>
        <rFont val="ＭＳ 明朝"/>
        <family val="1"/>
        <charset val="128"/>
      </rPr>
      <t>四　国　</t>
    </r>
  </si>
  <si>
    <r>
      <rPr>
        <sz val="11"/>
        <rFont val="ＭＳ 明朝"/>
        <family val="1"/>
        <charset val="128"/>
      </rPr>
      <t>九　州</t>
    </r>
  </si>
  <si>
    <r>
      <rPr>
        <sz val="11"/>
        <rFont val="ＭＳ 明朝"/>
        <family val="1"/>
        <charset val="128"/>
      </rPr>
      <t>沖　縄</t>
    </r>
  </si>
  <si>
    <r>
      <rPr>
        <b/>
        <sz val="11"/>
        <rFont val="ＭＳ 明朝"/>
        <family val="1"/>
        <charset val="128"/>
      </rPr>
      <t>金属産業</t>
    </r>
    <rPh sb="0" eb="2">
      <t>キンゾク</t>
    </rPh>
    <rPh sb="2" eb="4">
      <t>サンギョウ</t>
    </rPh>
    <phoneticPr fontId="10"/>
  </si>
  <si>
    <r>
      <t xml:space="preserve">2.C. </t>
    </r>
    <r>
      <rPr>
        <sz val="11"/>
        <rFont val="ＭＳ 明朝"/>
        <family val="1"/>
        <charset val="128"/>
      </rPr>
      <t>金属産業</t>
    </r>
    <rPh sb="7" eb="9">
      <t>サンギョウ</t>
    </rPh>
    <phoneticPr fontId="10"/>
  </si>
  <si>
    <r>
      <t xml:space="preserve">3.F. </t>
    </r>
    <r>
      <rPr>
        <sz val="11"/>
        <rFont val="ＭＳ 明朝"/>
        <family val="1"/>
        <charset val="128"/>
      </rPr>
      <t>農作物残さの野焼き</t>
    </r>
    <rPh sb="5" eb="8">
      <t>ノウサクモツ</t>
    </rPh>
    <rPh sb="8" eb="9">
      <t>ザン</t>
    </rPh>
    <rPh sb="11" eb="13">
      <t>ノヤ</t>
    </rPh>
    <phoneticPr fontId="10"/>
  </si>
  <si>
    <r>
      <t xml:space="preserve">2.G. </t>
    </r>
    <r>
      <rPr>
        <sz val="11"/>
        <rFont val="ＭＳ 明朝"/>
        <family val="1"/>
        <charset val="128"/>
      </rPr>
      <t>その他製品の製造及び使用</t>
    </r>
    <rPh sb="7" eb="8">
      <t>タ</t>
    </rPh>
    <rPh sb="8" eb="10">
      <t>セイヒン</t>
    </rPh>
    <rPh sb="11" eb="14">
      <t>セイゾウオヨ</t>
    </rPh>
    <rPh sb="15" eb="17">
      <t>シヨウ</t>
    </rPh>
    <phoneticPr fontId="10"/>
  </si>
  <si>
    <r>
      <t xml:space="preserve">2.C. </t>
    </r>
    <r>
      <rPr>
        <sz val="11"/>
        <rFont val="ＭＳ 明朝"/>
        <family val="1"/>
        <charset val="128"/>
      </rPr>
      <t>金属産業</t>
    </r>
    <rPh sb="5" eb="7">
      <t>キンゾク</t>
    </rPh>
    <rPh sb="7" eb="9">
      <t>サンギョウ</t>
    </rPh>
    <phoneticPr fontId="10"/>
  </si>
  <si>
    <r>
      <t xml:space="preserve">3.H. </t>
    </r>
    <r>
      <rPr>
        <sz val="11"/>
        <rFont val="ＭＳ 明朝"/>
        <family val="1"/>
        <charset val="128"/>
      </rPr>
      <t>尿素施用</t>
    </r>
    <rPh sb="5" eb="7">
      <t>ニョウソ</t>
    </rPh>
    <rPh sb="7" eb="9">
      <t>セヨウ</t>
    </rPh>
    <phoneticPr fontId="10"/>
  </si>
  <si>
    <t>Other (Utilization of Carbonated Gas, etc.)</t>
    <phoneticPr fontId="10"/>
  </si>
  <si>
    <t>2.H. Other (Utilization of Carbonated Gas, etc.)</t>
    <phoneticPr fontId="10"/>
  </si>
  <si>
    <t>Heat Supply</t>
    <phoneticPr fontId="10"/>
  </si>
  <si>
    <t>Power Generation</t>
    <phoneticPr fontId="10"/>
  </si>
  <si>
    <r>
      <rPr>
        <sz val="11"/>
        <rFont val="ＭＳ 明朝"/>
        <family val="1"/>
        <charset val="128"/>
      </rPr>
      <t>これに伴い、</t>
    </r>
    <r>
      <rPr>
        <sz val="11"/>
        <rFont val="Times New Roman"/>
        <family val="1"/>
      </rPr>
      <t>2015</t>
    </r>
    <r>
      <rPr>
        <sz val="11"/>
        <rFont val="ＭＳ 明朝"/>
        <family val="1"/>
        <charset val="128"/>
      </rPr>
      <t>年度まで産業部門や業務その他部門（第３次産業）に計上されていた自家用発電の</t>
    </r>
    <rPh sb="24" eb="26">
      <t>ブモン</t>
    </rPh>
    <phoneticPr fontId="10"/>
  </si>
  <si>
    <t>シェア</t>
    <phoneticPr fontId="10"/>
  </si>
  <si>
    <t>その他（炭酸ガスの利用等）</t>
    <rPh sb="4" eb="6">
      <t>タンサン</t>
    </rPh>
    <rPh sb="9" eb="11">
      <t>リヨウ</t>
    </rPh>
    <rPh sb="11" eb="12">
      <t>ナド</t>
    </rPh>
    <phoneticPr fontId="10"/>
  </si>
  <si>
    <r>
      <t xml:space="preserve">2.H. </t>
    </r>
    <r>
      <rPr>
        <sz val="11"/>
        <rFont val="ＭＳ 明朝"/>
        <family val="1"/>
        <charset val="128"/>
      </rPr>
      <t>その他（炭酸ガスの利用等）</t>
    </r>
    <rPh sb="7" eb="8">
      <t>タ</t>
    </rPh>
    <rPh sb="9" eb="11">
      <t>タンサン</t>
    </rPh>
    <rPh sb="14" eb="16">
      <t>リヨウ</t>
    </rPh>
    <rPh sb="16" eb="17">
      <t>ナド</t>
    </rPh>
    <phoneticPr fontId="10"/>
  </si>
  <si>
    <t xml:space="preserve">(*The emissions from power generation by electric power companies and steam generation by heat suppliers are accounted for under energy transformation sector, 
</t>
    <phoneticPr fontId="10"/>
  </si>
  <si>
    <t>and the emissions from autoproducers are accounted for under the industry sector and the commercial and other sector. )</t>
    <phoneticPr fontId="10"/>
  </si>
  <si>
    <t>categories under the electric power industry were reclassified with the full liberalization of electricity retail sales in April 2016.</t>
    <phoneticPr fontId="10"/>
  </si>
  <si>
    <t xml:space="preserve">has been allocated to those from power generation in energy transformation sector, and consequently, </t>
    <phoneticPr fontId="10"/>
  </si>
  <si>
    <r>
      <rPr>
        <u/>
        <sz val="11"/>
        <color indexed="12"/>
        <rFont val="ＭＳ 明朝"/>
        <family val="1"/>
        <charset val="128"/>
      </rPr>
      <t>一人当たり</t>
    </r>
    <r>
      <rPr>
        <u/>
        <sz val="11"/>
        <color indexed="12"/>
        <rFont val="Times New Roman"/>
        <family val="1"/>
      </rPr>
      <t>GHG</t>
    </r>
    <r>
      <rPr>
        <u/>
        <sz val="11"/>
        <color indexed="12"/>
        <rFont val="ＭＳ 明朝"/>
        <family val="1"/>
        <charset val="128"/>
      </rPr>
      <t>排出量</t>
    </r>
    <rPh sb="0" eb="2">
      <t>ヒトリ</t>
    </rPh>
    <rPh sb="1" eb="2">
      <t>ニン</t>
    </rPh>
    <rPh sb="8" eb="11">
      <t>ハイシュツリョウ</t>
    </rPh>
    <phoneticPr fontId="10"/>
  </si>
  <si>
    <r>
      <t>GDP</t>
    </r>
    <r>
      <rPr>
        <u/>
        <sz val="11"/>
        <color indexed="12"/>
        <rFont val="ＭＳ 明朝"/>
        <family val="1"/>
        <charset val="128"/>
      </rPr>
      <t>当たり</t>
    </r>
    <r>
      <rPr>
        <u/>
        <sz val="11"/>
        <color indexed="12"/>
        <rFont val="Times New Roman"/>
        <family val="1"/>
      </rPr>
      <t>GHG</t>
    </r>
    <r>
      <rPr>
        <u/>
        <sz val="11"/>
        <color indexed="12"/>
        <rFont val="ＭＳ 明朝"/>
        <family val="1"/>
        <charset val="128"/>
      </rPr>
      <t>排出量</t>
    </r>
    <rPh sb="9" eb="11">
      <t>ハイシュツ</t>
    </rPh>
    <rPh sb="11" eb="12">
      <t>リョウ</t>
    </rPh>
    <phoneticPr fontId="10"/>
  </si>
  <si>
    <r>
      <rPr>
        <sz val="11"/>
        <rFont val="ＭＳ 明朝"/>
        <family val="1"/>
        <charset val="128"/>
      </rPr>
      <t xml:space="preserve">【電気・熱配分前排出量】は、電力や熱の生産に伴う排出量を、その電力や熱の生産者からの排出として計上した値。
</t>
    </r>
    <rPh sb="14" eb="16">
      <t>デンリョク</t>
    </rPh>
    <rPh sb="48" eb="49">
      <t>ジョウ</t>
    </rPh>
    <phoneticPr fontId="10"/>
  </si>
  <si>
    <r>
      <rPr>
        <sz val="11"/>
        <rFont val="ＭＳ 明朝"/>
        <family val="1"/>
        <charset val="128"/>
      </rPr>
      <t>自家用蒸気発生に伴う排出量は産業または業務その他部門に計上。）</t>
    </r>
    <phoneticPr fontId="10"/>
  </si>
  <si>
    <r>
      <rPr>
        <sz val="11"/>
        <rFont val="ＭＳ 明朝"/>
        <family val="1"/>
        <charset val="128"/>
      </rPr>
      <t>【電気・熱配分後排出量】は、電力や熱の生産に伴う排出量を、電力や熱の消費量に応じて各部門に配分した後の値。</t>
    </r>
    <rPh sb="14" eb="16">
      <t>デンリョク</t>
    </rPh>
    <rPh sb="41" eb="42">
      <t>カク</t>
    </rPh>
    <phoneticPr fontId="10"/>
  </si>
  <si>
    <r>
      <t>CO</t>
    </r>
    <r>
      <rPr>
        <vertAlign val="subscript"/>
        <sz val="11"/>
        <rFont val="Times New Roman"/>
        <family val="1"/>
      </rPr>
      <t>2</t>
    </r>
    <r>
      <rPr>
        <sz val="11"/>
        <rFont val="ＭＳ 明朝"/>
        <family val="1"/>
        <charset val="128"/>
      </rPr>
      <t>排出量の一部が、エネルギー転換部門内の事業用発電の項目に移行したため、</t>
    </r>
    <phoneticPr fontId="10"/>
  </si>
  <si>
    <t>Power Plants, Oil Refineries, etc.</t>
    <phoneticPr fontId="10"/>
  </si>
  <si>
    <t xml:space="preserve">Commercial and Other </t>
    <phoneticPr fontId="10"/>
  </si>
  <si>
    <t>Transport</t>
    <phoneticPr fontId="10"/>
  </si>
  <si>
    <t>Mineral Industry</t>
    <phoneticPr fontId="10"/>
  </si>
  <si>
    <t>Ammonia Production</t>
    <phoneticPr fontId="10"/>
  </si>
  <si>
    <t>Industry</t>
    <phoneticPr fontId="10"/>
  </si>
  <si>
    <t>Commercial and Other</t>
    <phoneticPr fontId="10"/>
  </si>
  <si>
    <t>Energy Transformation
(Power Plants, Oil Refineries, etc.)</t>
    <phoneticPr fontId="10"/>
  </si>
  <si>
    <t>情報通信・運輸郵便・電気ガス熱水道業</t>
    <rPh sb="0" eb="2">
      <t>ジョウホウ</t>
    </rPh>
    <rPh sb="2" eb="4">
      <t>ツウシン</t>
    </rPh>
    <rPh sb="5" eb="7">
      <t>ウンユ</t>
    </rPh>
    <rPh sb="7" eb="9">
      <t>ユウビン</t>
    </rPh>
    <rPh sb="14" eb="15">
      <t>ネツ</t>
    </rPh>
    <phoneticPr fontId="10"/>
  </si>
  <si>
    <r>
      <rPr>
        <b/>
        <sz val="11"/>
        <rFont val="ＭＳ 明朝"/>
        <family val="1"/>
        <charset val="128"/>
      </rPr>
      <t>産業部門</t>
    </r>
    <rPh sb="0" eb="2">
      <t>サンギョウ</t>
    </rPh>
    <rPh sb="2" eb="4">
      <t>ブモン</t>
    </rPh>
    <phoneticPr fontId="10"/>
  </si>
  <si>
    <r>
      <rPr>
        <b/>
        <sz val="11"/>
        <rFont val="ＭＳ 明朝"/>
        <family val="1"/>
        <charset val="128"/>
      </rPr>
      <t>業務その他部門</t>
    </r>
    <rPh sb="5" eb="7">
      <t>ブモン</t>
    </rPh>
    <phoneticPr fontId="10"/>
  </si>
  <si>
    <r>
      <rPr>
        <b/>
        <sz val="11"/>
        <rFont val="ＭＳ 明朝"/>
        <family val="1"/>
        <charset val="128"/>
      </rPr>
      <t>運輸部門</t>
    </r>
    <rPh sb="2" eb="4">
      <t>ブモン</t>
    </rPh>
    <phoneticPr fontId="10"/>
  </si>
  <si>
    <r>
      <rPr>
        <b/>
        <sz val="11"/>
        <rFont val="ＭＳ 明朝"/>
        <family val="1"/>
        <charset val="128"/>
      </rPr>
      <t>家庭部門</t>
    </r>
    <rPh sb="2" eb="4">
      <t>ブモン</t>
    </rPh>
    <phoneticPr fontId="10"/>
  </si>
  <si>
    <r>
      <rPr>
        <b/>
        <sz val="11"/>
        <rFont val="ＭＳ 明朝"/>
        <family val="1"/>
        <charset val="128"/>
      </rPr>
      <t>その他（炭酸ガスの利用等）</t>
    </r>
    <rPh sb="4" eb="6">
      <t>タンサン</t>
    </rPh>
    <rPh sb="9" eb="11">
      <t>リヨウ</t>
    </rPh>
    <rPh sb="11" eb="12">
      <t>ナド</t>
    </rPh>
    <phoneticPr fontId="10"/>
  </si>
  <si>
    <t>3.F. Field Burning of Agricultural Residues</t>
    <phoneticPr fontId="10"/>
  </si>
  <si>
    <r>
      <t xml:space="preserve">2.E. </t>
    </r>
    <r>
      <rPr>
        <sz val="11"/>
        <rFont val="ＭＳ 明朝"/>
        <family val="1"/>
        <charset val="128"/>
      </rPr>
      <t>電子産業</t>
    </r>
    <rPh sb="5" eb="9">
      <t>デンシサンギョウ</t>
    </rPh>
    <phoneticPr fontId="10"/>
  </si>
  <si>
    <r>
      <t>F-gas</t>
    </r>
    <r>
      <rPr>
        <b/>
        <vertAlign val="subscript"/>
        <sz val="16"/>
        <rFont val="Times New Roman"/>
        <family val="1"/>
      </rPr>
      <t xml:space="preserve"> </t>
    </r>
    <r>
      <rPr>
        <b/>
        <sz val="16"/>
        <rFont val="Times New Roman"/>
        <family val="1"/>
      </rPr>
      <t>(HFCs, PFCs, SF</t>
    </r>
    <r>
      <rPr>
        <b/>
        <vertAlign val="subscript"/>
        <sz val="16"/>
        <rFont val="Times New Roman"/>
        <family val="1"/>
      </rPr>
      <t>6</t>
    </r>
    <r>
      <rPr>
        <b/>
        <sz val="16"/>
        <rFont val="Times New Roman"/>
        <family val="1"/>
      </rPr>
      <t>, NF</t>
    </r>
    <r>
      <rPr>
        <b/>
        <vertAlign val="subscript"/>
        <sz val="16"/>
        <rFont val="Times New Roman"/>
        <family val="1"/>
      </rPr>
      <t>3</t>
    </r>
    <r>
      <rPr>
        <b/>
        <sz val="16"/>
        <rFont val="Times New Roman"/>
        <family val="1"/>
      </rPr>
      <t xml:space="preserve">) 
</t>
    </r>
    <r>
      <rPr>
        <b/>
        <sz val="16"/>
        <rFont val="ＭＳ 明朝"/>
        <family val="1"/>
        <charset val="128"/>
      </rPr>
      <t>排出量</t>
    </r>
    <phoneticPr fontId="10"/>
  </si>
  <si>
    <r>
      <rPr>
        <b/>
        <sz val="16"/>
        <rFont val="ＭＳ 明朝"/>
        <family val="1"/>
        <charset val="128"/>
      </rPr>
      <t>一人当たり</t>
    </r>
    <r>
      <rPr>
        <b/>
        <sz val="16"/>
        <rFont val="Times New Roman"/>
        <family val="1"/>
      </rPr>
      <t>GHG</t>
    </r>
    <r>
      <rPr>
        <b/>
        <sz val="16"/>
        <rFont val="ＭＳ 明朝"/>
        <family val="1"/>
        <charset val="128"/>
      </rPr>
      <t>排出量</t>
    </r>
  </si>
  <si>
    <r>
      <rPr>
        <sz val="11"/>
        <rFont val="ＭＳ 明朝"/>
        <family val="1"/>
        <charset val="128"/>
      </rPr>
      <t>一人当たり</t>
    </r>
    <r>
      <rPr>
        <sz val="11"/>
        <rFont val="Times New Roman"/>
        <family val="1"/>
      </rPr>
      <t xml:space="preserve">GHG </t>
    </r>
    <r>
      <rPr>
        <sz val="11"/>
        <rFont val="ＭＳ 明朝"/>
        <family val="1"/>
        <charset val="128"/>
      </rPr>
      <t>排出量</t>
    </r>
  </si>
  <si>
    <r>
      <t>GDP</t>
    </r>
    <r>
      <rPr>
        <b/>
        <sz val="16"/>
        <rFont val="ＭＳ 明朝"/>
        <family val="1"/>
        <charset val="128"/>
      </rPr>
      <t>当たり</t>
    </r>
    <r>
      <rPr>
        <b/>
        <sz val="16"/>
        <rFont val="Times New Roman"/>
        <family val="1"/>
      </rPr>
      <t>GHG</t>
    </r>
    <r>
      <rPr>
        <b/>
        <sz val="16"/>
        <rFont val="ＭＳ 明朝"/>
        <family val="1"/>
        <charset val="128"/>
      </rPr>
      <t>排出量</t>
    </r>
  </si>
  <si>
    <r>
      <t>GDP</t>
    </r>
    <r>
      <rPr>
        <sz val="11"/>
        <rFont val="ＭＳ 明朝"/>
        <family val="1"/>
        <charset val="128"/>
      </rPr>
      <t>当たり</t>
    </r>
    <r>
      <rPr>
        <sz val="11"/>
        <rFont val="Times New Roman"/>
        <family val="1"/>
      </rPr>
      <t xml:space="preserve">GHG </t>
    </r>
    <r>
      <rPr>
        <sz val="11"/>
        <rFont val="ＭＳ 明朝"/>
        <family val="1"/>
        <charset val="128"/>
      </rPr>
      <t>排出量</t>
    </r>
  </si>
  <si>
    <t>Water and Wastewater</t>
    <phoneticPr fontId="10"/>
  </si>
  <si>
    <r>
      <rPr>
        <sz val="11"/>
        <rFont val="ＭＳ 明朝"/>
        <family val="1"/>
        <charset val="128"/>
      </rPr>
      <t>「</t>
    </r>
    <r>
      <rPr>
        <sz val="11"/>
        <rFont val="Times New Roman"/>
        <family val="1"/>
      </rPr>
      <t>2.CO2-Sector</t>
    </r>
    <r>
      <rPr>
        <sz val="11"/>
        <rFont val="ＭＳ 明朝"/>
        <family val="1"/>
        <charset val="128"/>
      </rPr>
      <t>」シートではこれら部門からの電気・熱配分前排出量が</t>
    </r>
    <r>
      <rPr>
        <sz val="11"/>
        <rFont val="Times New Roman"/>
        <family val="1"/>
      </rPr>
      <t>2015</t>
    </r>
    <r>
      <rPr>
        <sz val="11"/>
        <rFont val="ＭＳ 明朝"/>
        <family val="1"/>
        <charset val="128"/>
      </rPr>
      <t>年度と</t>
    </r>
    <r>
      <rPr>
        <sz val="11"/>
        <rFont val="Times New Roman"/>
        <family val="1"/>
      </rPr>
      <t>2016</t>
    </r>
    <r>
      <rPr>
        <sz val="11"/>
        <rFont val="ＭＳ 明朝"/>
        <family val="1"/>
        <charset val="128"/>
      </rPr>
      <t>年度の間で大きく変動している。</t>
    </r>
    <rPh sb="22" eb="24">
      <t>ブモン</t>
    </rPh>
    <rPh sb="27" eb="29">
      <t>デンキ</t>
    </rPh>
    <rPh sb="30" eb="31">
      <t>ネツ</t>
    </rPh>
    <rPh sb="31" eb="33">
      <t>ハイブン</t>
    </rPh>
    <rPh sb="33" eb="34">
      <t>マエ</t>
    </rPh>
    <rPh sb="34" eb="37">
      <t>ハイシュツリョウ</t>
    </rPh>
    <phoneticPr fontId="10"/>
  </si>
  <si>
    <t>Unable to Classify</t>
    <phoneticPr fontId="10"/>
  </si>
  <si>
    <r>
      <rPr>
        <sz val="11"/>
        <rFont val="ＭＳ 明朝"/>
        <family val="1"/>
        <charset val="128"/>
      </rPr>
      <t>分類不能･内訳推計誤差</t>
    </r>
    <phoneticPr fontId="10"/>
  </si>
  <si>
    <t>情報通信・運輸郵便・ガス熱水道業</t>
    <phoneticPr fontId="10"/>
  </si>
  <si>
    <t>Gas, Heat Supply, Water, Information and Communication and Transport and Postal Activities</t>
    <phoneticPr fontId="10"/>
  </si>
  <si>
    <t>Production, Transmission and Distribution of Electricity</t>
    <phoneticPr fontId="10"/>
  </si>
  <si>
    <t>電気業（除電力供給用）</t>
    <rPh sb="0" eb="2">
      <t>デンキ</t>
    </rPh>
    <phoneticPr fontId="10"/>
  </si>
  <si>
    <t>Gas, Heat Supply and Water</t>
    <phoneticPr fontId="10"/>
  </si>
  <si>
    <t>(Note)</t>
    <phoneticPr fontId="10"/>
  </si>
  <si>
    <r>
      <rPr>
        <sz val="11"/>
        <rFont val="ＭＳ 明朝"/>
        <family val="1"/>
        <charset val="128"/>
      </rPr>
      <t>（注記）</t>
    </r>
    <rPh sb="1" eb="3">
      <t>チュウキ</t>
    </rPh>
    <phoneticPr fontId="10"/>
  </si>
  <si>
    <r>
      <rPr>
        <sz val="11"/>
        <rFont val="ＭＳ 明朝"/>
        <family val="1"/>
        <charset val="128"/>
      </rPr>
      <t>※出典：
・</t>
    </r>
    <r>
      <rPr>
        <sz val="11"/>
        <rFont val="Times New Roman"/>
        <family val="1"/>
      </rPr>
      <t>1990, 1995, 2000, 2005, 2010, 2015, 2020</t>
    </r>
    <r>
      <rPr>
        <sz val="11"/>
        <rFont val="ＭＳ 明朝"/>
        <family val="1"/>
        <charset val="128"/>
      </rPr>
      <t>は総務省統計局「国勢調査」（</t>
    </r>
    <r>
      <rPr>
        <sz val="11"/>
        <rFont val="Times New Roman"/>
        <family val="1"/>
      </rPr>
      <t>10/1</t>
    </r>
    <r>
      <rPr>
        <sz val="11"/>
        <rFont val="ＭＳ 明朝"/>
        <family val="1"/>
        <charset val="128"/>
      </rPr>
      <t>時点人口）。
・それ以外は総務省統計局「人口推計」（</t>
    </r>
    <r>
      <rPr>
        <sz val="11"/>
        <rFont val="Times New Roman"/>
        <family val="1"/>
      </rPr>
      <t>10/1</t>
    </r>
    <r>
      <rPr>
        <sz val="11"/>
        <rFont val="ＭＳ 明朝"/>
        <family val="1"/>
        <charset val="128"/>
      </rPr>
      <t>時点人口）。</t>
    </r>
    <rPh sb="1" eb="3">
      <t>シュッテン</t>
    </rPh>
    <rPh sb="47" eb="50">
      <t>ソウムショウ</t>
    </rPh>
    <rPh sb="50" eb="53">
      <t>トウケイキョク</t>
    </rPh>
    <rPh sb="74" eb="76">
      <t>イガイ</t>
    </rPh>
    <phoneticPr fontId="10"/>
  </si>
  <si>
    <r>
      <t xml:space="preserve">4.H. </t>
    </r>
    <r>
      <rPr>
        <sz val="11"/>
        <rFont val="ＭＳ 明朝"/>
        <family val="1"/>
        <charset val="128"/>
      </rPr>
      <t>その他</t>
    </r>
    <rPh sb="7" eb="8">
      <t>タ</t>
    </rPh>
    <phoneticPr fontId="10"/>
  </si>
  <si>
    <t>4.H. Other</t>
    <phoneticPr fontId="10"/>
  </si>
  <si>
    <r>
      <rPr>
        <sz val="11"/>
        <rFont val="ＭＳ 明朝"/>
        <family val="1"/>
        <charset val="128"/>
      </rPr>
      <t>※</t>
    </r>
    <r>
      <rPr>
        <sz val="11"/>
        <rFont val="Times New Roman"/>
        <family val="1"/>
      </rPr>
      <t>2</t>
    </r>
    <r>
      <rPr>
        <sz val="11"/>
        <rFont val="ＭＳ 明朝"/>
        <family val="1"/>
        <charset val="128"/>
      </rPr>
      <t>：部門分類は国内公表版とは異なる。電力や熱の生産に伴う排出量は、その電力や熱の生産者からの排出として計上している。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デンリョク</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10"/>
  </si>
  <si>
    <t>*Reference: 
Cabinet Office, Government of Japan, "National Accounts"</t>
    <phoneticPr fontId="10"/>
  </si>
  <si>
    <t>熱供給</t>
    <phoneticPr fontId="10"/>
  </si>
  <si>
    <r>
      <rPr>
        <b/>
        <sz val="16"/>
        <rFont val="ＭＳ 明朝"/>
        <family val="1"/>
        <charset val="128"/>
      </rPr>
      <t>家庭における</t>
    </r>
    <r>
      <rPr>
        <b/>
        <sz val="16"/>
        <rFont val="Times New Roman"/>
        <family val="1"/>
      </rPr>
      <t>CO</t>
    </r>
    <r>
      <rPr>
        <b/>
        <vertAlign val="subscript"/>
        <sz val="16"/>
        <rFont val="Times New Roman"/>
        <family val="1"/>
      </rPr>
      <t>2</t>
    </r>
    <r>
      <rPr>
        <b/>
        <sz val="16"/>
        <rFont val="Times New Roman"/>
        <family val="1"/>
      </rPr>
      <t xml:space="preserve"> </t>
    </r>
    <r>
      <rPr>
        <b/>
        <sz val="16"/>
        <rFont val="ＭＳ 明朝"/>
        <family val="1"/>
        <charset val="128"/>
      </rPr>
      <t>排出量（一人当たり）</t>
    </r>
    <phoneticPr fontId="10"/>
  </si>
  <si>
    <r>
      <t>GDP</t>
    </r>
    <r>
      <rPr>
        <sz val="11"/>
        <rFont val="ＭＳ 明朝"/>
        <family val="1"/>
        <charset val="128"/>
      </rPr>
      <t>当たり</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phoneticPr fontId="10"/>
  </si>
  <si>
    <r>
      <t>GDP</t>
    </r>
    <r>
      <rPr>
        <sz val="11"/>
        <rFont val="ＭＳ 明朝"/>
        <family val="1"/>
        <charset val="128"/>
      </rPr>
      <t>当たりエネルギー起源</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rPh sb="17" eb="19">
      <t>ハイシュツ</t>
    </rPh>
    <rPh sb="19" eb="20">
      <t>リョウ</t>
    </rPh>
    <phoneticPr fontId="10"/>
  </si>
  <si>
    <t>Coal, crude oil, and natural gas will not only be combusted as fuel but will also become feedstock for coal products, oil products and city gas. In this sheet, the emissions from coal, crude oil and natural gas do not include the amount to be used as feedstock, and therefore these emissions do not overlap with the emissions from coal products, oil products and city gas.</t>
    <phoneticPr fontId="10"/>
  </si>
  <si>
    <r>
      <t>CO</t>
    </r>
    <r>
      <rPr>
        <u/>
        <vertAlign val="subscript"/>
        <sz val="11"/>
        <color rgb="FF0000FF"/>
        <rFont val="Times New Roman"/>
        <family val="1"/>
      </rPr>
      <t>2</t>
    </r>
    <r>
      <rPr>
        <u/>
        <sz val="11"/>
        <color rgb="FF0000FF"/>
        <rFont val="Times New Roman"/>
        <family val="1"/>
      </rPr>
      <t xml:space="preserve"> </t>
    </r>
    <r>
      <rPr>
        <u/>
        <sz val="11"/>
        <color rgb="FF0000FF"/>
        <rFont val="ＭＳ 明朝"/>
        <family val="1"/>
        <charset val="128"/>
      </rPr>
      <t>の部門別排出量【電気・熱配分前】</t>
    </r>
    <rPh sb="8" eb="11">
      <t>ハイシュツリョウ</t>
    </rPh>
    <rPh sb="12" eb="14">
      <t>デンキ</t>
    </rPh>
    <rPh sb="15" eb="16">
      <t>ネツ</t>
    </rPh>
    <rPh sb="16" eb="18">
      <t>ハイブン</t>
    </rPh>
    <rPh sb="18" eb="19">
      <t>マエ</t>
    </rPh>
    <phoneticPr fontId="10"/>
  </si>
  <si>
    <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の部門別排出量【電気・熱配分後】</t>
    </r>
    <rPh sb="5" eb="8">
      <t>ブモンベツ</t>
    </rPh>
    <rPh sb="12" eb="14">
      <t>デンキ</t>
    </rPh>
    <rPh sb="15" eb="16">
      <t>ネツ</t>
    </rPh>
    <rPh sb="16" eb="18">
      <t>ハイブン</t>
    </rPh>
    <rPh sb="18" eb="19">
      <t>ゴ</t>
    </rPh>
    <phoneticPr fontId="10"/>
  </si>
  <si>
    <t>See Annex 9 of the NID for the accounting method for sink activities.</t>
    <phoneticPr fontId="10"/>
  </si>
  <si>
    <t>and the emissions and removals in Sheet "13.NDC-LULUCF" are the values for the Nationally Determined Contributions (NDC).</t>
    <phoneticPr fontId="10"/>
  </si>
  <si>
    <r>
      <rPr>
        <sz val="11"/>
        <rFont val="ＭＳ 明朝"/>
        <family val="1"/>
        <charset val="128"/>
      </rPr>
      <t>一人当たり</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phoneticPr fontId="10"/>
  </si>
  <si>
    <r>
      <rPr>
        <sz val="11"/>
        <rFont val="ＭＳ 明朝"/>
        <family val="1"/>
        <charset val="128"/>
      </rPr>
      <t>一人当たりエネルギー起源</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rPh sb="0" eb="2">
      <t>ヒトリ</t>
    </rPh>
    <rPh sb="16" eb="18">
      <t>ハイシュツ</t>
    </rPh>
    <rPh sb="18" eb="19">
      <t>リョウ</t>
    </rPh>
    <phoneticPr fontId="10"/>
  </si>
  <si>
    <t>1. Energy</t>
    <phoneticPr fontId="11"/>
  </si>
  <si>
    <r>
      <t xml:space="preserve">5.C. </t>
    </r>
    <r>
      <rPr>
        <sz val="11"/>
        <rFont val="ＭＳ 明朝"/>
        <family val="1"/>
        <charset val="128"/>
      </rPr>
      <t>廃棄物の焼却と野焼き</t>
    </r>
    <rPh sb="5" eb="8">
      <t>ハイキブツ</t>
    </rPh>
    <rPh sb="9" eb="11">
      <t>ショウキャク</t>
    </rPh>
    <phoneticPr fontId="10"/>
  </si>
  <si>
    <t>5.C. Incineration and Open Burning of Waste</t>
    <phoneticPr fontId="10"/>
  </si>
  <si>
    <r>
      <rPr>
        <b/>
        <sz val="11"/>
        <rFont val="ＭＳ 明朝"/>
        <family val="1"/>
        <charset val="128"/>
      </rPr>
      <t>合計（</t>
    </r>
    <r>
      <rPr>
        <b/>
        <sz val="11"/>
        <rFont val="Times New Roman"/>
        <family val="1"/>
      </rPr>
      <t>LULUCF</t>
    </r>
    <r>
      <rPr>
        <b/>
        <sz val="11"/>
        <rFont val="ＭＳ 明朝"/>
        <family val="1"/>
        <charset val="128"/>
      </rPr>
      <t>分野を除く。）</t>
    </r>
    <rPh sb="0" eb="2">
      <t>ゴウケイ</t>
    </rPh>
    <rPh sb="9" eb="11">
      <t>ブンヤ</t>
    </rPh>
    <rPh sb="12" eb="13">
      <t>ノゾ</t>
    </rPh>
    <phoneticPr fontId="10"/>
  </si>
  <si>
    <r>
      <rPr>
        <b/>
        <sz val="11"/>
        <rFont val="ＭＳ 明朝"/>
        <family val="1"/>
        <charset val="128"/>
      </rPr>
      <t>合計（</t>
    </r>
    <r>
      <rPr>
        <b/>
        <sz val="11"/>
        <rFont val="Times New Roman"/>
        <family val="1"/>
      </rPr>
      <t>LULUCF</t>
    </r>
    <r>
      <rPr>
        <b/>
        <sz val="11"/>
        <rFont val="ＭＳ 明朝"/>
        <family val="1"/>
        <charset val="128"/>
      </rPr>
      <t>分野含む。）</t>
    </r>
    <rPh sb="0" eb="2">
      <t>ゴウケイ</t>
    </rPh>
    <rPh sb="9" eb="11">
      <t>ブンヤ</t>
    </rPh>
    <rPh sb="11" eb="12">
      <t>フク</t>
    </rPh>
    <phoneticPr fontId="10"/>
  </si>
  <si>
    <r>
      <rPr>
        <sz val="11"/>
        <rFont val="ＭＳ 明朝"/>
        <family val="1"/>
        <charset val="128"/>
      </rPr>
      <t>※</t>
    </r>
    <r>
      <rPr>
        <sz val="11"/>
        <rFont val="Times New Roman"/>
        <family val="1"/>
      </rPr>
      <t>2</t>
    </r>
    <r>
      <rPr>
        <sz val="11"/>
        <rFont val="ＭＳ 明朝"/>
        <family val="1"/>
        <charset val="128"/>
      </rPr>
      <t>：合計（</t>
    </r>
    <r>
      <rPr>
        <sz val="11"/>
        <rFont val="Times New Roman"/>
        <family val="1"/>
      </rPr>
      <t>LULUCF</t>
    </r>
    <r>
      <rPr>
        <sz val="11"/>
        <rFont val="ＭＳ 明朝"/>
        <family val="1"/>
        <charset val="128"/>
      </rPr>
      <t>を除く）は国内公表の</t>
    </r>
    <r>
      <rPr>
        <sz val="11"/>
        <rFont val="Times New Roman"/>
        <family val="1"/>
      </rPr>
      <t>N</t>
    </r>
    <r>
      <rPr>
        <vertAlign val="subscript"/>
        <sz val="11"/>
        <rFont val="Times New Roman"/>
        <family val="1"/>
      </rPr>
      <t>2</t>
    </r>
    <r>
      <rPr>
        <sz val="11"/>
        <rFont val="Times New Roman"/>
        <family val="1"/>
      </rPr>
      <t>O</t>
    </r>
    <r>
      <rPr>
        <sz val="11"/>
        <rFont val="ＭＳ 明朝"/>
        <family val="1"/>
        <charset val="128"/>
      </rPr>
      <t>排出量と等しい。</t>
    </r>
    <rPh sb="3" eb="5">
      <t>ゴウケイ</t>
    </rPh>
    <rPh sb="13" eb="14">
      <t>ノゾ</t>
    </rPh>
    <rPh sb="17" eb="19">
      <t>コクナイ</t>
    </rPh>
    <rPh sb="19" eb="21">
      <t>コウヒョウ</t>
    </rPh>
    <rPh sb="25" eb="27">
      <t>ハイシュツ</t>
    </rPh>
    <rPh sb="27" eb="28">
      <t>リョウ</t>
    </rPh>
    <rPh sb="29" eb="30">
      <t>ヒト</t>
    </rPh>
    <phoneticPr fontId="10"/>
  </si>
  <si>
    <r>
      <rPr>
        <sz val="11"/>
        <rFont val="ＭＳ 明朝"/>
        <family val="1"/>
        <charset val="128"/>
      </rPr>
      <t>※</t>
    </r>
    <r>
      <rPr>
        <sz val="11"/>
        <rFont val="Times New Roman"/>
        <family val="1"/>
      </rPr>
      <t>2</t>
    </r>
    <r>
      <rPr>
        <sz val="11"/>
        <rFont val="ＭＳ 明朝"/>
        <family val="1"/>
        <charset val="128"/>
      </rPr>
      <t>：合計（</t>
    </r>
    <r>
      <rPr>
        <sz val="11"/>
        <rFont val="Times New Roman"/>
        <family val="1"/>
      </rPr>
      <t>LULUCF</t>
    </r>
    <r>
      <rPr>
        <sz val="11"/>
        <rFont val="ＭＳ 明朝"/>
        <family val="1"/>
        <charset val="128"/>
      </rPr>
      <t>を除く）は国内公表の</t>
    </r>
    <r>
      <rPr>
        <sz val="11"/>
        <rFont val="Times New Roman"/>
        <family val="1"/>
      </rPr>
      <t>CH</t>
    </r>
    <r>
      <rPr>
        <vertAlign val="subscript"/>
        <sz val="11"/>
        <rFont val="Times New Roman"/>
        <family val="1"/>
      </rPr>
      <t>4</t>
    </r>
    <r>
      <rPr>
        <sz val="11"/>
        <rFont val="ＭＳ 明朝"/>
        <family val="1"/>
        <charset val="128"/>
      </rPr>
      <t>排出量と等しい。</t>
    </r>
    <rPh sb="3" eb="5">
      <t>ゴウケイ</t>
    </rPh>
    <rPh sb="13" eb="14">
      <t>ノゾ</t>
    </rPh>
    <rPh sb="17" eb="19">
      <t>コクナイ</t>
    </rPh>
    <rPh sb="19" eb="21">
      <t>コウヒョウ</t>
    </rPh>
    <rPh sb="25" eb="27">
      <t>ハイシュツ</t>
    </rPh>
    <rPh sb="27" eb="28">
      <t>リョウ</t>
    </rPh>
    <rPh sb="29" eb="30">
      <t>ヒト</t>
    </rPh>
    <phoneticPr fontId="10"/>
  </si>
  <si>
    <r>
      <t xml:space="preserve">2.C. </t>
    </r>
    <r>
      <rPr>
        <sz val="11"/>
        <rFont val="ＭＳ 明朝"/>
        <family val="1"/>
        <charset val="128"/>
      </rPr>
      <t>金属産業</t>
    </r>
    <rPh sb="5" eb="9">
      <t>キンゾクサンギョウ</t>
    </rPh>
    <phoneticPr fontId="10"/>
  </si>
  <si>
    <t>2.C. Metal Industry</t>
    <phoneticPr fontId="10"/>
  </si>
  <si>
    <t>2.E. Electronics Industry</t>
    <phoneticPr fontId="10"/>
  </si>
  <si>
    <r>
      <t xml:space="preserve">2.F. </t>
    </r>
    <r>
      <rPr>
        <sz val="11"/>
        <rFont val="ＭＳ 明朝"/>
        <family val="1"/>
        <charset val="128"/>
      </rPr>
      <t>オゾン層破壊物質の代替</t>
    </r>
    <rPh sb="8" eb="13">
      <t>ソウハカイブッシツ</t>
    </rPh>
    <rPh sb="14" eb="16">
      <t>ダイタイ</t>
    </rPh>
    <phoneticPr fontId="10"/>
  </si>
  <si>
    <t>2.F. Product Uses as Substitutes for ODS</t>
    <phoneticPr fontId="10"/>
  </si>
  <si>
    <r>
      <t xml:space="preserve">2.G. </t>
    </r>
    <r>
      <rPr>
        <sz val="11"/>
        <rFont val="ＭＳ 明朝"/>
        <family val="1"/>
        <charset val="128"/>
      </rPr>
      <t>その他製品の製造及び使用</t>
    </r>
    <rPh sb="7" eb="10">
      <t>タセイヒン</t>
    </rPh>
    <rPh sb="11" eb="14">
      <t>セイゾウオヨ</t>
    </rPh>
    <rPh sb="15" eb="17">
      <t>シヨウ</t>
    </rPh>
    <phoneticPr fontId="10"/>
  </si>
  <si>
    <t>2.G. Other Product Manufacture and Use</t>
    <phoneticPr fontId="10"/>
  </si>
  <si>
    <t>2.B. Chemical Industry</t>
  </si>
  <si>
    <t>2.C. Metal Industry</t>
  </si>
  <si>
    <r>
      <t xml:space="preserve">1.A.1.a. </t>
    </r>
    <r>
      <rPr>
        <sz val="11"/>
        <rFont val="ＭＳ 明朝"/>
        <family val="1"/>
        <charset val="128"/>
      </rPr>
      <t>発電・熱供給</t>
    </r>
    <rPh sb="9" eb="11">
      <t>ハツデン</t>
    </rPh>
    <rPh sb="12" eb="13">
      <t>ネツ</t>
    </rPh>
    <rPh sb="13" eb="15">
      <t>キョウキュウ</t>
    </rPh>
    <phoneticPr fontId="8"/>
  </si>
  <si>
    <r>
      <t xml:space="preserve">1.A.1.b. </t>
    </r>
    <r>
      <rPr>
        <sz val="11"/>
        <rFont val="ＭＳ 明朝"/>
        <family val="1"/>
        <charset val="128"/>
      </rPr>
      <t>石油精製</t>
    </r>
    <rPh sb="9" eb="11">
      <t>セキユ</t>
    </rPh>
    <rPh sb="11" eb="13">
      <t>セイセイ</t>
    </rPh>
    <phoneticPr fontId="8"/>
  </si>
  <si>
    <r>
      <t xml:space="preserve">1.A.1.c. </t>
    </r>
    <r>
      <rPr>
        <sz val="11"/>
        <rFont val="ＭＳ 明朝"/>
        <family val="1"/>
        <charset val="128"/>
      </rPr>
      <t>固体燃料製造等</t>
    </r>
    <rPh sb="9" eb="11">
      <t>コタイ</t>
    </rPh>
    <rPh sb="11" eb="13">
      <t>ネンリョウ</t>
    </rPh>
    <rPh sb="13" eb="15">
      <t>セイゾウ</t>
    </rPh>
    <rPh sb="15" eb="16">
      <t>トウ</t>
    </rPh>
    <phoneticPr fontId="8"/>
  </si>
  <si>
    <r>
      <t xml:space="preserve">1.A.2.a. </t>
    </r>
    <r>
      <rPr>
        <sz val="11"/>
        <rFont val="ＭＳ 明朝"/>
        <family val="1"/>
        <charset val="128"/>
      </rPr>
      <t>鉄鋼</t>
    </r>
    <rPh sb="9" eb="11">
      <t>テッコウ</t>
    </rPh>
    <phoneticPr fontId="10"/>
  </si>
  <si>
    <r>
      <t xml:space="preserve">1.A.2.b. </t>
    </r>
    <r>
      <rPr>
        <sz val="11"/>
        <rFont val="ＭＳ 明朝"/>
        <family val="1"/>
        <charset val="128"/>
      </rPr>
      <t>非鉄地金</t>
    </r>
    <rPh sb="11" eb="12">
      <t>チ</t>
    </rPh>
    <rPh sb="12" eb="13">
      <t>キン</t>
    </rPh>
    <phoneticPr fontId="10"/>
  </si>
  <si>
    <r>
      <t xml:space="preserve">1.A.2.c. </t>
    </r>
    <r>
      <rPr>
        <sz val="11"/>
        <rFont val="ＭＳ 明朝"/>
        <family val="1"/>
        <charset val="128"/>
      </rPr>
      <t>化学</t>
    </r>
    <rPh sb="9" eb="11">
      <t>カガク</t>
    </rPh>
    <phoneticPr fontId="10"/>
  </si>
  <si>
    <r>
      <t xml:space="preserve">1.A.2.d. </t>
    </r>
    <r>
      <rPr>
        <sz val="11"/>
        <rFont val="ＭＳ 明朝"/>
        <family val="1"/>
        <charset val="128"/>
      </rPr>
      <t>パルプ･紙・印刷</t>
    </r>
    <rPh sb="15" eb="17">
      <t>インサツ</t>
    </rPh>
    <phoneticPr fontId="3"/>
  </si>
  <si>
    <r>
      <t xml:space="preserve">1.A.2.e. </t>
    </r>
    <r>
      <rPr>
        <sz val="11"/>
        <rFont val="ＭＳ 明朝"/>
        <family val="1"/>
        <charset val="128"/>
      </rPr>
      <t>食品加工･飲料・たばこ</t>
    </r>
    <rPh sb="9" eb="11">
      <t>ショクヒン</t>
    </rPh>
    <rPh sb="11" eb="13">
      <t>カコウ</t>
    </rPh>
    <rPh sb="14" eb="16">
      <t>インリョウ</t>
    </rPh>
    <phoneticPr fontId="8"/>
  </si>
  <si>
    <r>
      <t xml:space="preserve">1.A.2.f. </t>
    </r>
    <r>
      <rPr>
        <sz val="11"/>
        <rFont val="ＭＳ 明朝"/>
        <family val="1"/>
        <charset val="128"/>
      </rPr>
      <t>窯業土石</t>
    </r>
    <rPh sb="9" eb="11">
      <t>ヨウギョウ</t>
    </rPh>
    <rPh sb="11" eb="13">
      <t>ドセキ</t>
    </rPh>
    <phoneticPr fontId="10"/>
  </si>
  <si>
    <r>
      <t xml:space="preserve">1.A.2.g. </t>
    </r>
    <r>
      <rPr>
        <sz val="11"/>
        <rFont val="ＭＳ 明朝"/>
        <family val="1"/>
        <charset val="128"/>
      </rPr>
      <t>その他</t>
    </r>
    <rPh sb="11" eb="12">
      <t>タ</t>
    </rPh>
    <phoneticPr fontId="10"/>
  </si>
  <si>
    <r>
      <t xml:space="preserve">1.A.3.a. </t>
    </r>
    <r>
      <rPr>
        <sz val="11"/>
        <rFont val="ＭＳ 明朝"/>
        <family val="1"/>
        <charset val="128"/>
      </rPr>
      <t>国内航空</t>
    </r>
    <rPh sb="9" eb="11">
      <t>コクナイ</t>
    </rPh>
    <rPh sb="11" eb="13">
      <t>コウクウ</t>
    </rPh>
    <phoneticPr fontId="10"/>
  </si>
  <si>
    <r>
      <t xml:space="preserve">1.A.3.b. </t>
    </r>
    <r>
      <rPr>
        <sz val="11"/>
        <rFont val="ＭＳ 明朝"/>
        <family val="1"/>
        <charset val="128"/>
      </rPr>
      <t>道路輸送</t>
    </r>
    <rPh sb="9" eb="13">
      <t>ドウロユソウ</t>
    </rPh>
    <phoneticPr fontId="3"/>
  </si>
  <si>
    <r>
      <t xml:space="preserve">1.A.3.c. </t>
    </r>
    <r>
      <rPr>
        <sz val="11"/>
        <rFont val="ＭＳ 明朝"/>
        <family val="1"/>
        <charset val="128"/>
      </rPr>
      <t>鉄道</t>
    </r>
    <rPh sb="9" eb="11">
      <t>テツドウ</t>
    </rPh>
    <phoneticPr fontId="10"/>
  </si>
  <si>
    <r>
      <t xml:space="preserve">1.A.3.d. </t>
    </r>
    <r>
      <rPr>
        <sz val="11"/>
        <rFont val="ＭＳ 明朝"/>
        <family val="1"/>
        <charset val="128"/>
      </rPr>
      <t>国内船舶</t>
    </r>
    <rPh sb="9" eb="11">
      <t>コクナイ</t>
    </rPh>
    <rPh sb="11" eb="13">
      <t>センパク</t>
    </rPh>
    <phoneticPr fontId="10"/>
  </si>
  <si>
    <r>
      <t xml:space="preserve">1.A.4.a. </t>
    </r>
    <r>
      <rPr>
        <sz val="11"/>
        <rFont val="ＭＳ 明朝"/>
        <family val="1"/>
        <charset val="128"/>
      </rPr>
      <t>業務</t>
    </r>
    <rPh sb="9" eb="11">
      <t>ギョウム</t>
    </rPh>
    <phoneticPr fontId="10"/>
  </si>
  <si>
    <r>
      <t xml:space="preserve">1.A.4.b. </t>
    </r>
    <r>
      <rPr>
        <sz val="11"/>
        <rFont val="ＭＳ 明朝"/>
        <family val="1"/>
        <charset val="128"/>
      </rPr>
      <t>家庭</t>
    </r>
    <rPh sb="9" eb="11">
      <t>カテイ</t>
    </rPh>
    <phoneticPr fontId="10"/>
  </si>
  <si>
    <r>
      <t xml:space="preserve">1.A.4.c. </t>
    </r>
    <r>
      <rPr>
        <sz val="11"/>
        <rFont val="ＭＳ 明朝"/>
        <family val="1"/>
        <charset val="128"/>
      </rPr>
      <t>農林水産業</t>
    </r>
    <rPh sb="9" eb="11">
      <t>ノウリン</t>
    </rPh>
    <rPh sb="11" eb="14">
      <t>スイサンギョウ</t>
    </rPh>
    <phoneticPr fontId="10"/>
  </si>
  <si>
    <r>
      <rPr>
        <sz val="11"/>
        <rFont val="ＭＳ 明朝"/>
        <family val="1"/>
        <charset val="128"/>
      </rPr>
      <t>燃料の燃焼・漏出</t>
    </r>
    <rPh sb="0" eb="2">
      <t>ネンリョウ</t>
    </rPh>
    <rPh sb="3" eb="5">
      <t>ネンショウ</t>
    </rPh>
    <rPh sb="6" eb="8">
      <t>ロウシュツ</t>
    </rPh>
    <phoneticPr fontId="11"/>
  </si>
  <si>
    <t>Energy</t>
    <phoneticPr fontId="11"/>
  </si>
  <si>
    <t>Fuel Combustion</t>
    <phoneticPr fontId="10"/>
  </si>
  <si>
    <t>Fugitive Emissions from Fuel</t>
    <phoneticPr fontId="10"/>
  </si>
  <si>
    <r>
      <rPr>
        <sz val="11"/>
        <rFont val="ＭＳ 明朝"/>
        <family val="1"/>
        <charset val="128"/>
      </rPr>
      <t>工業プロセス及び製品の使用</t>
    </r>
    <rPh sb="0" eb="2">
      <t>コウギョウ</t>
    </rPh>
    <rPh sb="6" eb="7">
      <t>オヨ</t>
    </rPh>
    <rPh sb="8" eb="10">
      <t>セイヒン</t>
    </rPh>
    <rPh sb="11" eb="13">
      <t>シヨウ</t>
    </rPh>
    <phoneticPr fontId="11"/>
  </si>
  <si>
    <r>
      <rPr>
        <sz val="11"/>
        <rFont val="ＭＳ 明朝"/>
        <family val="1"/>
        <charset val="128"/>
      </rPr>
      <t>化学産業</t>
    </r>
    <rPh sb="2" eb="4">
      <t>サンギョウ</t>
    </rPh>
    <phoneticPr fontId="10"/>
  </si>
  <si>
    <t xml:space="preserve">Chemical Industry </t>
    <phoneticPr fontId="10"/>
  </si>
  <si>
    <r>
      <rPr>
        <sz val="11"/>
        <rFont val="ＭＳ 明朝"/>
        <family val="1"/>
        <charset val="128"/>
      </rPr>
      <t>その他製品の製造及び使用</t>
    </r>
    <rPh sb="2" eb="3">
      <t>タ</t>
    </rPh>
    <rPh sb="3" eb="5">
      <t>セイヒン</t>
    </rPh>
    <rPh sb="6" eb="9">
      <t>セイゾウオヨ</t>
    </rPh>
    <rPh sb="10" eb="12">
      <t>シヨウ</t>
    </rPh>
    <phoneticPr fontId="10"/>
  </si>
  <si>
    <t>Other Product Manufacture and Use</t>
    <phoneticPr fontId="10"/>
  </si>
  <si>
    <r>
      <rPr>
        <sz val="11"/>
        <rFont val="ＭＳ 明朝"/>
        <family val="1"/>
        <charset val="128"/>
      </rPr>
      <t>農業</t>
    </r>
    <rPh sb="0" eb="2">
      <t>ノウギョウ</t>
    </rPh>
    <phoneticPr fontId="11"/>
  </si>
  <si>
    <t>Agriculture</t>
    <phoneticPr fontId="11"/>
  </si>
  <si>
    <r>
      <rPr>
        <sz val="11"/>
        <rFont val="ＭＳ 明朝"/>
        <family val="1"/>
        <charset val="128"/>
      </rPr>
      <t>家畜排せつ物の管理</t>
    </r>
    <rPh sb="0" eb="2">
      <t>カチク</t>
    </rPh>
    <rPh sb="2" eb="3">
      <t>ハイ</t>
    </rPh>
    <rPh sb="5" eb="6">
      <t>ブツ</t>
    </rPh>
    <rPh sb="7" eb="9">
      <t>カンリ</t>
    </rPh>
    <phoneticPr fontId="10"/>
  </si>
  <si>
    <t>Manure Management</t>
    <phoneticPr fontId="10"/>
  </si>
  <si>
    <r>
      <rPr>
        <sz val="11"/>
        <rFont val="ＭＳ 明朝"/>
        <family val="1"/>
        <charset val="128"/>
      </rPr>
      <t>農用地の土壌</t>
    </r>
    <rPh sb="0" eb="3">
      <t>ノウヨウチ</t>
    </rPh>
    <rPh sb="4" eb="6">
      <t>ドジョウ</t>
    </rPh>
    <phoneticPr fontId="10"/>
  </si>
  <si>
    <t>Agricultural Soils</t>
    <phoneticPr fontId="10"/>
  </si>
  <si>
    <r>
      <rPr>
        <sz val="11"/>
        <rFont val="ＭＳ 明朝"/>
        <family val="1"/>
        <charset val="128"/>
      </rPr>
      <t>農作物残さの野焼き</t>
    </r>
    <rPh sb="0" eb="3">
      <t>ノウサクモツ</t>
    </rPh>
    <rPh sb="3" eb="4">
      <t>ザン</t>
    </rPh>
    <rPh sb="6" eb="8">
      <t>ノヤ</t>
    </rPh>
    <phoneticPr fontId="10"/>
  </si>
  <si>
    <t>Field Burning of Agricultural Residues</t>
    <phoneticPr fontId="10"/>
  </si>
  <si>
    <r>
      <rPr>
        <sz val="11"/>
        <rFont val="ＭＳ 明朝"/>
        <family val="1"/>
        <charset val="128"/>
      </rPr>
      <t>廃棄物</t>
    </r>
    <rPh sb="0" eb="3">
      <t>ハイキブツ</t>
    </rPh>
    <phoneticPr fontId="11"/>
  </si>
  <si>
    <t>Waste</t>
    <phoneticPr fontId="11"/>
  </si>
  <si>
    <r>
      <rPr>
        <sz val="11"/>
        <rFont val="ＭＳ 明朝"/>
        <family val="1"/>
        <charset val="128"/>
      </rPr>
      <t>コンポスト化</t>
    </r>
    <rPh sb="5" eb="6">
      <t>カ</t>
    </rPh>
    <phoneticPr fontId="10"/>
  </si>
  <si>
    <t>Composting</t>
    <phoneticPr fontId="10"/>
  </si>
  <si>
    <r>
      <rPr>
        <sz val="11"/>
        <rFont val="ＭＳ 明朝"/>
        <family val="1"/>
        <charset val="128"/>
      </rPr>
      <t>焼却
（エネルギー利用を含まない</t>
    </r>
    <r>
      <rPr>
        <sz val="11"/>
        <rFont val="Times New Roman"/>
        <family val="1"/>
      </rPr>
      <t>)</t>
    </r>
    <rPh sb="0" eb="2">
      <t>ショウキャク</t>
    </rPh>
    <phoneticPr fontId="10"/>
  </si>
  <si>
    <r>
      <rPr>
        <sz val="11"/>
        <rFont val="ＭＳ 明朝"/>
        <family val="1"/>
        <charset val="128"/>
      </rPr>
      <t>排水処理</t>
    </r>
    <rPh sb="0" eb="2">
      <t>ハイスイ</t>
    </rPh>
    <rPh sb="2" eb="4">
      <t>ショリ</t>
    </rPh>
    <phoneticPr fontId="10"/>
  </si>
  <si>
    <t>Wastewater Treatment</t>
    <phoneticPr fontId="10"/>
  </si>
  <si>
    <t>Industrial Processes and Product Use</t>
    <phoneticPr fontId="11"/>
  </si>
  <si>
    <t>Fugitive Emissions from Fuels</t>
    <phoneticPr fontId="10"/>
  </si>
  <si>
    <t xml:space="preserve">Metal Industry </t>
    <phoneticPr fontId="10"/>
  </si>
  <si>
    <t>Enteric Fermentation</t>
    <phoneticPr fontId="10"/>
  </si>
  <si>
    <t>Rice Cultivation</t>
    <phoneticPr fontId="10"/>
  </si>
  <si>
    <r>
      <rPr>
        <sz val="11"/>
        <rFont val="ＭＳ 明朝"/>
        <family val="1"/>
        <charset val="128"/>
      </rPr>
      <t>埋立</t>
    </r>
    <rPh sb="0" eb="2">
      <t>ウメタテ</t>
    </rPh>
    <phoneticPr fontId="10"/>
  </si>
  <si>
    <t>Land filling</t>
    <phoneticPr fontId="10"/>
  </si>
  <si>
    <r>
      <rPr>
        <sz val="11"/>
        <rFont val="ＭＳ 明朝"/>
        <family val="1"/>
        <charset val="128"/>
      </rPr>
      <t>燃料の燃焼</t>
    </r>
    <rPh sb="0" eb="2">
      <t>ネンリョウ</t>
    </rPh>
    <rPh sb="3" eb="5">
      <t>ネンショウ</t>
    </rPh>
    <phoneticPr fontId="11"/>
  </si>
  <si>
    <r>
      <rPr>
        <sz val="11"/>
        <rFont val="ＭＳ 明朝"/>
        <family val="1"/>
        <charset val="128"/>
      </rPr>
      <t>燃料からの漏出</t>
    </r>
    <phoneticPr fontId="10"/>
  </si>
  <si>
    <t>Fugitive Emissions from Fuel</t>
    <phoneticPr fontId="11"/>
  </si>
  <si>
    <t>燃料の燃焼</t>
    <rPh sb="0" eb="2">
      <t>ネンリョウ</t>
    </rPh>
    <rPh sb="3" eb="5">
      <t>ネンショウ</t>
    </rPh>
    <phoneticPr fontId="10"/>
  </si>
  <si>
    <t>燃料からの漏出</t>
    <rPh sb="0" eb="2">
      <t>ネンリョウ</t>
    </rPh>
    <rPh sb="5" eb="7">
      <t>ロウシュツ</t>
    </rPh>
    <phoneticPr fontId="10"/>
  </si>
  <si>
    <t>工業プロセス及び製品の使用</t>
    <phoneticPr fontId="10"/>
  </si>
  <si>
    <t>化学産業</t>
    <rPh sb="0" eb="2">
      <t>カガク</t>
    </rPh>
    <rPh sb="2" eb="4">
      <t>サンギョウ</t>
    </rPh>
    <phoneticPr fontId="10"/>
  </si>
  <si>
    <t>金属産業</t>
    <rPh sb="2" eb="4">
      <t>サンギョウ</t>
    </rPh>
    <phoneticPr fontId="10"/>
  </si>
  <si>
    <t>家畜の消化管内発酵</t>
    <rPh sb="0" eb="2">
      <t>カチク</t>
    </rPh>
    <rPh sb="3" eb="5">
      <t>ショウカ</t>
    </rPh>
    <rPh sb="5" eb="7">
      <t>カンナイ</t>
    </rPh>
    <rPh sb="7" eb="9">
      <t>ハッコウ</t>
    </rPh>
    <phoneticPr fontId="10"/>
  </si>
  <si>
    <t>家畜排せつ物の管理</t>
    <rPh sb="0" eb="2">
      <t>カチク</t>
    </rPh>
    <rPh sb="2" eb="3">
      <t>ハイ</t>
    </rPh>
    <rPh sb="5" eb="6">
      <t>ブツ</t>
    </rPh>
    <rPh sb="7" eb="9">
      <t>カンリ</t>
    </rPh>
    <phoneticPr fontId="10"/>
  </si>
  <si>
    <t>稲作</t>
    <rPh sb="0" eb="2">
      <t>イナサク</t>
    </rPh>
    <phoneticPr fontId="10"/>
  </si>
  <si>
    <t>農作物残さの野焼き</t>
    <rPh sb="0" eb="3">
      <t>ノウサクモツ</t>
    </rPh>
    <rPh sb="3" eb="4">
      <t>ザン</t>
    </rPh>
    <rPh sb="6" eb="8">
      <t>ノヤ</t>
    </rPh>
    <phoneticPr fontId="10"/>
  </si>
  <si>
    <t>農業</t>
    <rPh sb="0" eb="2">
      <t>ノウギョウ</t>
    </rPh>
    <phoneticPr fontId="10"/>
  </si>
  <si>
    <t>廃棄物</t>
    <rPh sb="0" eb="3">
      <t>ハイキブツ</t>
    </rPh>
    <phoneticPr fontId="10"/>
  </si>
  <si>
    <t>燃料の燃焼・漏出</t>
    <rPh sb="0" eb="2">
      <t>ネンリョウ</t>
    </rPh>
    <rPh sb="3" eb="5">
      <t>ネンショウ</t>
    </rPh>
    <rPh sb="6" eb="8">
      <t>ロウシュツ</t>
    </rPh>
    <phoneticPr fontId="11"/>
  </si>
  <si>
    <t>工業プロセス及び製品の使用</t>
    <rPh sb="0" eb="2">
      <t>コウギョウ</t>
    </rPh>
    <rPh sb="6" eb="7">
      <t>オヨ</t>
    </rPh>
    <rPh sb="8" eb="10">
      <t>セイヒン</t>
    </rPh>
    <rPh sb="11" eb="13">
      <t>シヨウ</t>
    </rPh>
    <phoneticPr fontId="11"/>
  </si>
  <si>
    <t>廃棄物</t>
    <rPh sb="0" eb="3">
      <t>ハイキブツ</t>
    </rPh>
    <phoneticPr fontId="11"/>
  </si>
  <si>
    <r>
      <t>CO</t>
    </r>
    <r>
      <rPr>
        <b/>
        <vertAlign val="subscript"/>
        <sz val="16"/>
        <rFont val="Times New Roman"/>
        <family val="1"/>
      </rPr>
      <t>2</t>
    </r>
    <phoneticPr fontId="10"/>
  </si>
  <si>
    <r>
      <t>CH</t>
    </r>
    <r>
      <rPr>
        <b/>
        <vertAlign val="subscript"/>
        <sz val="16"/>
        <rFont val="Times New Roman"/>
        <family val="1"/>
      </rPr>
      <t>4</t>
    </r>
    <phoneticPr fontId="10"/>
  </si>
  <si>
    <r>
      <t>N</t>
    </r>
    <r>
      <rPr>
        <b/>
        <vertAlign val="subscript"/>
        <sz val="16"/>
        <rFont val="Times New Roman"/>
        <family val="1"/>
      </rPr>
      <t>2</t>
    </r>
    <r>
      <rPr>
        <b/>
        <sz val="16"/>
        <rFont val="Times New Roman"/>
        <family val="1"/>
      </rPr>
      <t>O</t>
    </r>
    <phoneticPr fontId="10"/>
  </si>
  <si>
    <t>HFCs</t>
  </si>
  <si>
    <t>PFCs</t>
  </si>
  <si>
    <r>
      <t>SF</t>
    </r>
    <r>
      <rPr>
        <b/>
        <vertAlign val="subscript"/>
        <sz val="16"/>
        <rFont val="Times New Roman"/>
        <family val="1"/>
      </rPr>
      <t>6</t>
    </r>
    <phoneticPr fontId="10"/>
  </si>
  <si>
    <r>
      <t>NF</t>
    </r>
    <r>
      <rPr>
        <b/>
        <vertAlign val="subscript"/>
        <sz val="16"/>
        <rFont val="Times New Roman"/>
        <family val="1"/>
      </rPr>
      <t>3</t>
    </r>
    <phoneticPr fontId="10"/>
  </si>
  <si>
    <r>
      <rPr>
        <b/>
        <sz val="16"/>
        <rFont val="ＭＳ 明朝"/>
        <family val="1"/>
        <charset val="128"/>
      </rPr>
      <t>国際バンカー油起源の</t>
    </r>
    <r>
      <rPr>
        <b/>
        <sz val="16"/>
        <rFont val="Times New Roman"/>
        <family val="1"/>
      </rPr>
      <t xml:space="preserve">GHG </t>
    </r>
    <r>
      <rPr>
        <b/>
        <sz val="16"/>
        <rFont val="ＭＳ 明朝"/>
        <family val="1"/>
        <charset val="128"/>
      </rPr>
      <t xml:space="preserve">排出量の推移
</t>
    </r>
    <phoneticPr fontId="10"/>
  </si>
  <si>
    <t>【参考値】</t>
    <phoneticPr fontId="10"/>
  </si>
  <si>
    <r>
      <t>CO</t>
    </r>
    <r>
      <rPr>
        <b/>
        <vertAlign val="subscript"/>
        <sz val="16"/>
        <rFont val="Times New Roman"/>
        <family val="1"/>
      </rPr>
      <t>2</t>
    </r>
    <r>
      <rPr>
        <b/>
        <sz val="16"/>
        <rFont val="Times New Roman"/>
        <family val="1"/>
      </rPr>
      <t>+CH</t>
    </r>
    <r>
      <rPr>
        <b/>
        <vertAlign val="subscript"/>
        <sz val="16"/>
        <rFont val="Times New Roman"/>
        <family val="1"/>
      </rPr>
      <t>4</t>
    </r>
    <r>
      <rPr>
        <b/>
        <sz val="16"/>
        <rFont val="Times New Roman"/>
        <family val="1"/>
      </rPr>
      <t>+N</t>
    </r>
    <r>
      <rPr>
        <b/>
        <vertAlign val="subscript"/>
        <sz val="16"/>
        <rFont val="Times New Roman"/>
        <family val="1"/>
      </rPr>
      <t>2</t>
    </r>
    <r>
      <rPr>
        <b/>
        <sz val="16"/>
        <rFont val="Times New Roman"/>
        <family val="1"/>
      </rPr>
      <t>O</t>
    </r>
    <phoneticPr fontId="10"/>
  </si>
  <si>
    <t>1.A.1.a. Public Electricity and Heat Production</t>
    <phoneticPr fontId="10"/>
  </si>
  <si>
    <t>1.A.1.b. Petroleum Refining</t>
    <phoneticPr fontId="10"/>
  </si>
  <si>
    <t>1.A.1.c. Manufacture of Solid Fuels and Other Energy Industries</t>
    <phoneticPr fontId="10"/>
  </si>
  <si>
    <t>1.A.2.a. Iron and Steel</t>
    <phoneticPr fontId="10"/>
  </si>
  <si>
    <t>1.A.2.b. Non-Ferrous Metals</t>
    <phoneticPr fontId="10"/>
  </si>
  <si>
    <t>1.A.2.c. Chemicals</t>
    <phoneticPr fontId="10"/>
  </si>
  <si>
    <t>1.A.2.d. Pulp, Paper and Print</t>
    <phoneticPr fontId="10"/>
  </si>
  <si>
    <t>1.A.2.e. Food Processing, Beverages and Tobacco</t>
    <phoneticPr fontId="10"/>
  </si>
  <si>
    <t>1.A.2.g. Other</t>
    <phoneticPr fontId="10"/>
  </si>
  <si>
    <t>1.A.3.a. Domestic Aviation</t>
    <phoneticPr fontId="10"/>
  </si>
  <si>
    <t>1.A.3.b. Road Transportation</t>
    <phoneticPr fontId="10"/>
  </si>
  <si>
    <t>1.A.3.c. Railways</t>
    <phoneticPr fontId="10"/>
  </si>
  <si>
    <t>1.A.3.d. Domestic Navigation</t>
    <phoneticPr fontId="10"/>
  </si>
  <si>
    <t>1.A.4.b. Residential</t>
    <phoneticPr fontId="10"/>
  </si>
  <si>
    <r>
      <rPr>
        <sz val="11"/>
        <rFont val="ＭＳ 明朝"/>
        <family val="1"/>
        <charset val="128"/>
      </rPr>
      <t>「</t>
    </r>
    <r>
      <rPr>
        <sz val="11"/>
        <rFont val="Times New Roman"/>
        <family val="1"/>
      </rP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t>
    </r>
    <r>
      <rPr>
        <sz val="11"/>
        <rFont val="ＭＳ 明朝"/>
        <family val="1"/>
        <charset val="128"/>
      </rPr>
      <t>」シートの</t>
    </r>
    <r>
      <rPr>
        <sz val="11"/>
        <rFont val="Times New Roman"/>
        <family val="1"/>
      </rPr>
      <t>LULUCF</t>
    </r>
    <r>
      <rPr>
        <sz val="11"/>
        <rFont val="ＭＳ 明朝"/>
        <family val="1"/>
        <charset val="128"/>
      </rPr>
      <t>の値は国連に提出したインベントリにおける数値であり、</t>
    </r>
    <phoneticPr fontId="10"/>
  </si>
  <si>
    <r>
      <rPr>
        <sz val="11"/>
        <rFont val="ＭＳ 明朝"/>
        <family val="1"/>
        <charset val="128"/>
      </rPr>
      <t>「</t>
    </r>
    <r>
      <rPr>
        <sz val="11"/>
        <rFont val="Times New Roman"/>
        <family val="1"/>
      </rP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t>
    </r>
    <r>
      <rPr>
        <sz val="11"/>
        <rFont val="ＭＳ 明朝"/>
        <family val="1"/>
        <charset val="128"/>
      </rPr>
      <t>」シートの国際バンカー油（国際航空・国際船舶）は国内排出量には含まれない。</t>
    </r>
    <phoneticPr fontId="10"/>
  </si>
  <si>
    <r>
      <t xml:space="preserve">1. </t>
    </r>
    <r>
      <rPr>
        <b/>
        <sz val="11"/>
        <rFont val="ＭＳ 明朝"/>
        <family val="1"/>
        <charset val="128"/>
      </rPr>
      <t>エネルギー</t>
    </r>
    <phoneticPr fontId="11"/>
  </si>
  <si>
    <r>
      <t>2.</t>
    </r>
    <r>
      <rPr>
        <b/>
        <sz val="11"/>
        <rFont val="ＭＳ 明朝"/>
        <family val="1"/>
        <charset val="128"/>
      </rPr>
      <t>工業プロセス及び製品の使用</t>
    </r>
    <rPh sb="2" eb="4">
      <t>コウギョウ</t>
    </rPh>
    <rPh sb="8" eb="9">
      <t>オヨ</t>
    </rPh>
    <rPh sb="10" eb="12">
      <t>セイヒン</t>
    </rPh>
    <rPh sb="13" eb="15">
      <t>シヨウ</t>
    </rPh>
    <phoneticPr fontId="11"/>
  </si>
  <si>
    <t>廃棄物のエネルギー利用を含む</t>
    <phoneticPr fontId="10"/>
  </si>
  <si>
    <t>農林水産業は含まない</t>
    <rPh sb="0" eb="2">
      <t>ノウリン</t>
    </rPh>
    <rPh sb="2" eb="5">
      <t>スイサンギョウ</t>
    </rPh>
    <rPh sb="6" eb="7">
      <t>フク</t>
    </rPh>
    <phoneticPr fontId="10"/>
  </si>
  <si>
    <t>廃棄物のエネルギー利用は含まない</t>
    <phoneticPr fontId="10"/>
  </si>
  <si>
    <t>Excluding Waste for Energy Purposes</t>
    <phoneticPr fontId="10"/>
  </si>
  <si>
    <r>
      <rPr>
        <sz val="11"/>
        <rFont val="ＭＳ 明朝"/>
        <family val="1"/>
        <charset val="128"/>
      </rPr>
      <t>廃棄物のエネルギー利用は含まない</t>
    </r>
    <phoneticPr fontId="10"/>
  </si>
  <si>
    <r>
      <t xml:space="preserve">2. </t>
    </r>
    <r>
      <rPr>
        <b/>
        <sz val="11"/>
        <rFont val="ＭＳ 明朝"/>
        <family val="1"/>
        <charset val="128"/>
      </rPr>
      <t>工業プロセス及び製品の使用</t>
    </r>
    <phoneticPr fontId="10"/>
  </si>
  <si>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11"/>
  </si>
  <si>
    <r>
      <rPr>
        <b/>
        <sz val="11"/>
        <rFont val="ＭＳ 明朝"/>
        <family val="1"/>
        <charset val="128"/>
      </rPr>
      <t>合計（</t>
    </r>
    <r>
      <rPr>
        <b/>
        <sz val="11"/>
        <rFont val="Times New Roman"/>
        <family val="1"/>
      </rPr>
      <t>LULUCF</t>
    </r>
    <r>
      <rPr>
        <b/>
        <sz val="11"/>
        <rFont val="ＭＳ 明朝"/>
        <family val="1"/>
        <charset val="128"/>
      </rPr>
      <t>分野を除く、間接</t>
    </r>
    <r>
      <rPr>
        <b/>
        <sz val="11"/>
        <rFont val="Times New Roman"/>
        <family val="1"/>
      </rPr>
      <t>CO</t>
    </r>
    <r>
      <rPr>
        <b/>
        <vertAlign val="subscript"/>
        <sz val="11"/>
        <rFont val="Times New Roman"/>
        <family val="1"/>
      </rPr>
      <t>2</t>
    </r>
    <r>
      <rPr>
        <b/>
        <sz val="11"/>
        <rFont val="ＭＳ 明朝"/>
        <family val="1"/>
        <charset val="128"/>
      </rPr>
      <t>を除く。）</t>
    </r>
    <rPh sb="0" eb="2">
      <t>ゴウケイ</t>
    </rPh>
    <rPh sb="9" eb="11">
      <t>ブンヤ</t>
    </rPh>
    <rPh sb="12" eb="13">
      <t>ノゾ</t>
    </rPh>
    <rPh sb="15" eb="17">
      <t>カンセツ</t>
    </rPh>
    <rPh sb="21" eb="22">
      <t>ノゾ</t>
    </rPh>
    <phoneticPr fontId="10"/>
  </si>
  <si>
    <t>石炭製品製造（コークス製造）</t>
    <phoneticPr fontId="10"/>
  </si>
  <si>
    <r>
      <rPr>
        <sz val="11"/>
        <rFont val="ＭＳ 明朝"/>
        <family val="1"/>
        <charset val="128"/>
      </rPr>
      <t>熱供給</t>
    </r>
    <phoneticPr fontId="10"/>
  </si>
  <si>
    <r>
      <rPr>
        <sz val="11"/>
        <rFont val="ＭＳ 明朝"/>
        <family val="1"/>
        <charset val="128"/>
      </rPr>
      <t>電気業（除電力供給用）</t>
    </r>
    <phoneticPr fontId="10"/>
  </si>
  <si>
    <r>
      <rPr>
        <sz val="11"/>
        <rFont val="ＭＳ 明朝"/>
        <family val="1"/>
        <charset val="128"/>
      </rPr>
      <t>ガス熱供給水道業</t>
    </r>
    <phoneticPr fontId="10"/>
  </si>
  <si>
    <r>
      <rPr>
        <b/>
        <sz val="16"/>
        <rFont val="ＭＳ 明朝"/>
        <family val="1"/>
        <charset val="128"/>
      </rPr>
      <t>家庭における</t>
    </r>
    <r>
      <rPr>
        <b/>
        <sz val="16"/>
        <rFont val="Times New Roman"/>
        <family val="1"/>
      </rPr>
      <t>CO</t>
    </r>
    <r>
      <rPr>
        <b/>
        <vertAlign val="subscript"/>
        <sz val="16"/>
        <rFont val="Times New Roman"/>
        <family val="1"/>
      </rPr>
      <t>2</t>
    </r>
    <r>
      <rPr>
        <b/>
        <sz val="16"/>
        <rFont val="Times New Roman"/>
        <family val="1"/>
      </rPr>
      <t xml:space="preserve"> </t>
    </r>
    <r>
      <rPr>
        <b/>
        <sz val="16"/>
        <rFont val="ＭＳ 明朝"/>
        <family val="1"/>
        <charset val="128"/>
      </rPr>
      <t>排出量
（世帯当たり）</t>
    </r>
    <phoneticPr fontId="10"/>
  </si>
  <si>
    <r>
      <t>CO</t>
    </r>
    <r>
      <rPr>
        <b/>
        <vertAlign val="subscript"/>
        <sz val="16"/>
        <rFont val="Times New Roman"/>
        <family val="1"/>
      </rPr>
      <t xml:space="preserve">2 </t>
    </r>
    <r>
      <rPr>
        <b/>
        <sz val="16"/>
        <rFont val="ＭＳ 明朝"/>
        <family val="1"/>
        <charset val="128"/>
      </rPr>
      <t>の部門別排出量
【電気・熱配分前】</t>
    </r>
    <phoneticPr fontId="10"/>
  </si>
  <si>
    <r>
      <rPr>
        <sz val="11"/>
        <rFont val="Segoe UI Symbol"/>
        <family val="1"/>
      </rPr>
      <t>■</t>
    </r>
    <r>
      <rPr>
        <sz val="11"/>
        <rFont val="ＭＳ 明朝"/>
        <family val="1"/>
        <charset val="128"/>
      </rPr>
      <t>燃料種別内訳</t>
    </r>
    <r>
      <rPr>
        <sz val="11"/>
        <rFont val="Times New Roman"/>
        <family val="1"/>
      </rPr>
      <t xml:space="preserve"> [kg CO</t>
    </r>
    <r>
      <rPr>
        <vertAlign val="subscript"/>
        <sz val="11"/>
        <rFont val="Times New Roman"/>
        <family val="1"/>
      </rPr>
      <t>2</t>
    </r>
    <r>
      <rPr>
        <sz val="11"/>
        <rFont val="Times New Roman"/>
        <family val="1"/>
      </rPr>
      <t>/</t>
    </r>
    <r>
      <rPr>
        <sz val="11"/>
        <rFont val="ＭＳ 明朝"/>
        <family val="1"/>
        <charset val="128"/>
      </rPr>
      <t>世帯</t>
    </r>
    <r>
      <rPr>
        <sz val="11"/>
        <rFont val="Times New Roman"/>
        <family val="1"/>
      </rPr>
      <t>]</t>
    </r>
    <rPh sb="1" eb="3">
      <t>ネンリョウ</t>
    </rPh>
    <rPh sb="3" eb="5">
      <t>シュベツ</t>
    </rPh>
    <rPh sb="5" eb="7">
      <t>ウチワケ</t>
    </rPh>
    <phoneticPr fontId="13"/>
  </si>
  <si>
    <r>
      <rPr>
        <sz val="11"/>
        <rFont val="Segoe UI Symbol"/>
        <family val="1"/>
      </rPr>
      <t>■</t>
    </r>
    <r>
      <rPr>
        <sz val="11"/>
        <rFont val="ＭＳ 明朝"/>
        <family val="1"/>
        <charset val="128"/>
      </rPr>
      <t>用途別排出量</t>
    </r>
    <r>
      <rPr>
        <sz val="11"/>
        <rFont val="Times New Roman"/>
        <family val="1"/>
      </rPr>
      <t xml:space="preserve"> [kg CO</t>
    </r>
    <r>
      <rPr>
        <vertAlign val="subscript"/>
        <sz val="11"/>
        <rFont val="Times New Roman"/>
        <family val="1"/>
      </rPr>
      <t>2</t>
    </r>
    <r>
      <rPr>
        <sz val="11"/>
        <rFont val="Times New Roman"/>
        <family val="1"/>
      </rPr>
      <t>/</t>
    </r>
    <r>
      <rPr>
        <sz val="11"/>
        <rFont val="ＭＳ 明朝"/>
        <family val="1"/>
        <charset val="128"/>
      </rPr>
      <t>世帯</t>
    </r>
    <r>
      <rPr>
        <sz val="11"/>
        <rFont val="Times New Roman"/>
        <family val="1"/>
      </rPr>
      <t>]</t>
    </r>
    <phoneticPr fontId="10"/>
  </si>
  <si>
    <r>
      <rPr>
        <sz val="11"/>
        <rFont val="Segoe UI Symbol"/>
        <family val="1"/>
      </rPr>
      <t>■</t>
    </r>
    <r>
      <rPr>
        <sz val="11"/>
        <rFont val="ＭＳ 明朝"/>
        <family val="1"/>
        <charset val="128"/>
      </rPr>
      <t>燃料種別内訳</t>
    </r>
    <r>
      <rPr>
        <sz val="11"/>
        <rFont val="Times New Roman"/>
        <family val="1"/>
      </rPr>
      <t xml:space="preserve"> [kg CO</t>
    </r>
    <r>
      <rPr>
        <vertAlign val="subscript"/>
        <sz val="11"/>
        <rFont val="Times New Roman"/>
        <family val="1"/>
      </rPr>
      <t>2</t>
    </r>
    <r>
      <rPr>
        <sz val="11"/>
        <rFont val="Times New Roman"/>
        <family val="1"/>
      </rPr>
      <t>/</t>
    </r>
    <r>
      <rPr>
        <sz val="11"/>
        <rFont val="ＭＳ 明朝"/>
        <family val="1"/>
        <charset val="128"/>
      </rPr>
      <t>人</t>
    </r>
    <r>
      <rPr>
        <sz val="11"/>
        <rFont val="Times New Roman"/>
        <family val="1"/>
      </rPr>
      <t>]</t>
    </r>
    <rPh sb="1" eb="3">
      <t>ネンリョウ</t>
    </rPh>
    <rPh sb="3" eb="5">
      <t>シュベツ</t>
    </rPh>
    <rPh sb="5" eb="7">
      <t>ウチワケ</t>
    </rPh>
    <phoneticPr fontId="13"/>
  </si>
  <si>
    <r>
      <rPr>
        <sz val="11"/>
        <rFont val="Segoe UI Symbol"/>
        <family val="1"/>
      </rPr>
      <t>■</t>
    </r>
    <r>
      <rPr>
        <sz val="11"/>
        <rFont val="ＭＳ 明朝"/>
        <family val="1"/>
        <charset val="128"/>
      </rPr>
      <t>用途別排出量　</t>
    </r>
    <r>
      <rPr>
        <sz val="11"/>
        <rFont val="Times New Roman"/>
        <family val="1"/>
      </rPr>
      <t>[kg CO</t>
    </r>
    <r>
      <rPr>
        <vertAlign val="subscript"/>
        <sz val="11"/>
        <rFont val="Times New Roman"/>
        <family val="1"/>
      </rPr>
      <t>2</t>
    </r>
    <r>
      <rPr>
        <sz val="11"/>
        <rFont val="Times New Roman"/>
        <family val="1"/>
      </rPr>
      <t>/</t>
    </r>
    <r>
      <rPr>
        <sz val="11"/>
        <rFont val="ＭＳ 明朝"/>
        <family val="1"/>
        <charset val="128"/>
      </rPr>
      <t>人</t>
    </r>
    <r>
      <rPr>
        <sz val="11"/>
        <rFont val="Times New Roman"/>
        <family val="1"/>
      </rPr>
      <t>]</t>
    </r>
    <phoneticPr fontId="10"/>
  </si>
  <si>
    <t>*1: "Waste for energy purposes" is distributed to 1.A.1., 1.A.2. and 1.A.4. of "1.A. fuel combustion" instead of "5. Waste" (refer to "Note" column in the table ).</t>
    <phoneticPr fontId="10"/>
  </si>
  <si>
    <r>
      <rPr>
        <sz val="11"/>
        <rFont val="ＭＳ 明朝"/>
        <family val="1"/>
        <charset val="128"/>
      </rPr>
      <t>※</t>
    </r>
    <r>
      <rPr>
        <sz val="11"/>
        <rFont val="Times New Roman"/>
        <family val="1"/>
      </rPr>
      <t>1</t>
    </r>
    <r>
      <rPr>
        <sz val="11"/>
        <rFont val="ＭＳ 明朝"/>
        <family val="1"/>
        <charset val="128"/>
      </rPr>
      <t>：「廃棄物のエネルギー利用」は「</t>
    </r>
    <r>
      <rPr>
        <sz val="11"/>
        <rFont val="Times New Roman"/>
        <family val="1"/>
      </rPr>
      <t xml:space="preserve">5. </t>
    </r>
    <r>
      <rPr>
        <sz val="11"/>
        <rFont val="ＭＳ 明朝"/>
        <family val="1"/>
        <charset val="128"/>
      </rPr>
      <t>廃棄物」ではなく、「</t>
    </r>
    <r>
      <rPr>
        <sz val="11"/>
        <rFont val="Times New Roman"/>
        <family val="1"/>
      </rPr>
      <t xml:space="preserve">1.A. </t>
    </r>
    <r>
      <rPr>
        <sz val="11"/>
        <rFont val="ＭＳ 明朝"/>
        <family val="1"/>
        <charset val="128"/>
      </rPr>
      <t>燃料の燃焼」の各部門（</t>
    </r>
    <r>
      <rPr>
        <sz val="11"/>
        <rFont val="Times New Roman"/>
        <family val="1"/>
      </rPr>
      <t>1.A.1.</t>
    </r>
    <r>
      <rPr>
        <sz val="11"/>
        <rFont val="ＭＳ 明朝"/>
        <family val="1"/>
        <charset val="128"/>
      </rPr>
      <t>、</t>
    </r>
    <r>
      <rPr>
        <sz val="11"/>
        <rFont val="Times New Roman"/>
        <family val="1"/>
      </rPr>
      <t xml:space="preserve">1.A.2. </t>
    </r>
    <r>
      <rPr>
        <sz val="11"/>
        <rFont val="ＭＳ 明朝"/>
        <family val="1"/>
        <charset val="128"/>
      </rPr>
      <t>及び</t>
    </r>
    <r>
      <rPr>
        <sz val="11"/>
        <rFont val="Times New Roman"/>
        <family val="1"/>
      </rPr>
      <t xml:space="preserve"> 1.A.4. </t>
    </r>
    <r>
      <rPr>
        <sz val="11"/>
        <rFont val="ＭＳ 明朝"/>
        <family val="1"/>
        <charset val="128"/>
      </rPr>
      <t>の各部門）に振り分けられている（上表備考欄参照）。</t>
    </r>
    <rPh sb="21" eb="24">
      <t>ハイキブツ</t>
    </rPh>
    <rPh sb="36" eb="38">
      <t>ネンリョウ</t>
    </rPh>
    <rPh sb="39" eb="41">
      <t>ネンショウ</t>
    </rPh>
    <rPh sb="44" eb="46">
      <t>ブモン</t>
    </rPh>
    <rPh sb="87" eb="89">
      <t>ジョウヒョウ</t>
    </rPh>
    <rPh sb="88" eb="89">
      <t>ヒョウ</t>
    </rPh>
    <rPh sb="89" eb="91">
      <t>ビコウ</t>
    </rPh>
    <rPh sb="91" eb="92">
      <t>ラン</t>
    </rPh>
    <rPh sb="92" eb="94">
      <t>サンショウ</t>
    </rPh>
    <phoneticPr fontId="10"/>
  </si>
  <si>
    <r>
      <rPr>
        <sz val="11"/>
        <rFont val="ＭＳ 明朝"/>
        <family val="1"/>
        <charset val="128"/>
      </rPr>
      <t>※</t>
    </r>
    <r>
      <rPr>
        <sz val="11"/>
        <rFont val="Times New Roman"/>
        <family val="1"/>
      </rPr>
      <t>3</t>
    </r>
    <r>
      <rPr>
        <sz val="11"/>
        <rFont val="ＭＳ 明朝"/>
        <family val="1"/>
        <charset val="128"/>
      </rPr>
      <t>：「廃棄物のエネルギー利用」は「</t>
    </r>
    <r>
      <rPr>
        <sz val="11"/>
        <rFont val="Times New Roman"/>
        <family val="1"/>
      </rPr>
      <t xml:space="preserve">5. </t>
    </r>
    <r>
      <rPr>
        <sz val="11"/>
        <rFont val="ＭＳ 明朝"/>
        <family val="1"/>
        <charset val="128"/>
      </rPr>
      <t>廃棄物」ではなく、「</t>
    </r>
    <r>
      <rPr>
        <sz val="11"/>
        <rFont val="Times New Roman"/>
        <family val="1"/>
      </rPr>
      <t xml:space="preserve">1.A. </t>
    </r>
    <r>
      <rPr>
        <sz val="11"/>
        <rFont val="ＭＳ 明朝"/>
        <family val="1"/>
        <charset val="128"/>
      </rPr>
      <t>燃料の燃焼」の各部門（</t>
    </r>
    <r>
      <rPr>
        <sz val="11"/>
        <rFont val="Times New Roman"/>
        <family val="1"/>
      </rPr>
      <t>1.A.1.</t>
    </r>
    <r>
      <rPr>
        <sz val="11"/>
        <rFont val="ＭＳ 明朝"/>
        <family val="1"/>
        <charset val="128"/>
      </rPr>
      <t>、</t>
    </r>
    <r>
      <rPr>
        <sz val="11"/>
        <rFont val="Times New Roman"/>
        <family val="1"/>
      </rPr>
      <t xml:space="preserve">1.A.2. </t>
    </r>
    <r>
      <rPr>
        <sz val="11"/>
        <rFont val="ＭＳ 明朝"/>
        <family val="1"/>
        <charset val="128"/>
      </rPr>
      <t>及び</t>
    </r>
    <r>
      <rPr>
        <sz val="11"/>
        <rFont val="Times New Roman"/>
        <family val="1"/>
      </rPr>
      <t xml:space="preserve"> 1.A.4. </t>
    </r>
    <r>
      <rPr>
        <sz val="11"/>
        <rFont val="ＭＳ 明朝"/>
        <family val="1"/>
        <charset val="128"/>
      </rPr>
      <t>の各部門）に振り分けられている（上表備考欄参照）。</t>
    </r>
    <rPh sb="21" eb="24">
      <t>ハイキブツ</t>
    </rPh>
    <rPh sb="36" eb="38">
      <t>ネンリョウ</t>
    </rPh>
    <rPh sb="39" eb="41">
      <t>ネンショウ</t>
    </rPh>
    <rPh sb="44" eb="46">
      <t>ブモン</t>
    </rPh>
    <rPh sb="87" eb="89">
      <t>ジョウヒョウ</t>
    </rPh>
    <rPh sb="88" eb="89">
      <t>ヒョウ</t>
    </rPh>
    <rPh sb="89" eb="91">
      <t>ビコウ</t>
    </rPh>
    <rPh sb="91" eb="92">
      <t>ラン</t>
    </rPh>
    <rPh sb="92" eb="94">
      <t>サンショウ</t>
    </rPh>
    <phoneticPr fontId="10"/>
  </si>
  <si>
    <t>*3: "Waste for energy purposes" is distributed to 1.A.1., 1.A.2. and 1.A.4. of "1.A. fuel combustion" instead of "5. Waste" (refer to "Note" column in the table ).</t>
    <phoneticPr fontId="10"/>
  </si>
  <si>
    <t>Reference: the IPCC Fifth Assessment Report (2013)</t>
    <phoneticPr fontId="10"/>
  </si>
  <si>
    <t xml:space="preserve">Notes/ Units of Measures / Global Warming Potentials  </t>
    <phoneticPr fontId="10"/>
  </si>
  <si>
    <r>
      <t>4.CO</t>
    </r>
    <r>
      <rPr>
        <vertAlign val="subscript"/>
        <sz val="11"/>
        <rFont val="Times New Roman"/>
        <family val="1"/>
      </rPr>
      <t>2</t>
    </r>
    <r>
      <rPr>
        <sz val="11"/>
        <rFont val="Times New Roman"/>
        <family val="1"/>
      </rPr>
      <t xml:space="preserve">-share </t>
    </r>
    <phoneticPr fontId="10"/>
  </si>
  <si>
    <t>Summary of GHG Emissions and Removals</t>
    <phoneticPr fontId="9"/>
  </si>
  <si>
    <r>
      <t>2.CO</t>
    </r>
    <r>
      <rPr>
        <vertAlign val="subscript"/>
        <sz val="11"/>
        <rFont val="Times New Roman"/>
        <family val="1"/>
      </rPr>
      <t>2</t>
    </r>
    <r>
      <rPr>
        <sz val="11"/>
        <rFont val="Times New Roman"/>
        <family val="1"/>
      </rPr>
      <t>-sector</t>
    </r>
    <phoneticPr fontId="10"/>
  </si>
  <si>
    <r>
      <t>3.Allocated_CO</t>
    </r>
    <r>
      <rPr>
        <vertAlign val="subscript"/>
        <sz val="11"/>
        <rFont val="Times New Roman"/>
        <family val="1"/>
      </rPr>
      <t>2</t>
    </r>
    <r>
      <rPr>
        <sz val="11"/>
        <rFont val="Times New Roman"/>
        <family val="1"/>
      </rPr>
      <t>-sector</t>
    </r>
    <phoneticPr fontId="10"/>
  </si>
  <si>
    <t>Summary of GHG Emissions and Removals</t>
    <phoneticPr fontId="10"/>
  </si>
  <si>
    <t>GHG Emissions per Capita</t>
    <phoneticPr fontId="10"/>
  </si>
  <si>
    <t>GHG Emissions per GDP</t>
    <phoneticPr fontId="10"/>
  </si>
  <si>
    <t>1.A.2.f. Non-metallic Minerals</t>
    <phoneticPr fontId="10"/>
  </si>
  <si>
    <t>Source/ Sink</t>
    <phoneticPr fontId="10"/>
  </si>
  <si>
    <t>1.A.4.a. Commercial/ Institutional</t>
    <phoneticPr fontId="10"/>
  </si>
  <si>
    <t>4.A. Forest Land</t>
    <phoneticPr fontId="10"/>
  </si>
  <si>
    <t>4.F. Other Land</t>
    <phoneticPr fontId="10"/>
  </si>
  <si>
    <t>Greenhouse Gas</t>
    <phoneticPr fontId="10"/>
  </si>
  <si>
    <t>Greenhouse Gas</t>
    <phoneticPr fontId="9"/>
  </si>
  <si>
    <t>Statistical Discrepancy from Power and Heat Allocation</t>
    <phoneticPr fontId="10"/>
  </si>
  <si>
    <t>Non-ferrous Metals and Products</t>
    <phoneticPr fontId="0"/>
  </si>
  <si>
    <t>Education, Learning Support, Medical, Health Care and Welfare, Compound and Miscellaneous Services</t>
    <phoneticPr fontId="10"/>
  </si>
  <si>
    <t>Railways/ Domestic Navigation/ Domestic Aviation</t>
    <phoneticPr fontId="10"/>
  </si>
  <si>
    <t>Ceramic, Stone and Clay Products (Cement - Kiln Use, etc.)</t>
    <phoneticPr fontId="10"/>
  </si>
  <si>
    <t>Plastic Products, except otherwise Classified</t>
    <phoneticPr fontId="10"/>
  </si>
  <si>
    <r>
      <t>Fugitive Emissions from SF</t>
    </r>
    <r>
      <rPr>
        <vertAlign val="subscript"/>
        <sz val="11"/>
        <rFont val="Times New Roman"/>
        <family val="1"/>
      </rPr>
      <t>6</t>
    </r>
    <r>
      <rPr>
        <sz val="11"/>
        <rFont val="Times New Roman"/>
        <family val="1"/>
      </rPr>
      <t xml:space="preserve"> Manufacturing</t>
    </r>
    <phoneticPr fontId="10"/>
  </si>
  <si>
    <r>
      <t>Fugitive Emissions from NF</t>
    </r>
    <r>
      <rPr>
        <vertAlign val="subscript"/>
        <sz val="11"/>
        <rFont val="Times New Roman"/>
        <family val="1"/>
      </rPr>
      <t>3</t>
    </r>
    <r>
      <rPr>
        <sz val="11"/>
        <rFont val="Times New Roman"/>
        <family val="1"/>
      </rPr>
      <t xml:space="preserve"> Manufacturing</t>
    </r>
    <phoneticPr fontId="10"/>
  </si>
  <si>
    <t>GHG Emissions</t>
    <phoneticPr fontId="10"/>
  </si>
  <si>
    <t xml:space="preserve">GHG Emissions per Capita </t>
    <phoneticPr fontId="10"/>
  </si>
  <si>
    <t>GHG Emissions per  GDP</t>
    <phoneticPr fontId="10"/>
  </si>
  <si>
    <t>*1  Power, etc: includes lighting, refrigerators, vacuum cleaners, and TVs which use electricity, and which are not included in other uses.</t>
    <phoneticPr fontId="10"/>
  </si>
  <si>
    <t>Incineration and Open Burning of Waste (Excluding Waste for Energy Purposes)</t>
    <phoneticPr fontId="10"/>
  </si>
  <si>
    <t>Machinery (Incl. Fabricated Metal Products)</t>
    <phoneticPr fontId="10"/>
  </si>
  <si>
    <t>District Statistical Discrepancy, etc.</t>
    <phoneticPr fontId="10"/>
  </si>
  <si>
    <t>Share of 
Emissions</t>
    <phoneticPr fontId="10"/>
  </si>
  <si>
    <t>Waste Incineration
 (Excluding Waste for Energy Purposes)</t>
    <phoneticPr fontId="10"/>
  </si>
  <si>
    <t>Waste Incineration
  (Excluding Waste for Energy Purposes)</t>
    <phoneticPr fontId="10"/>
  </si>
  <si>
    <t>GDP *
(Expenditure Approach, in Real Terms: Chain-linked Method [Benchmark Year: 2015])</t>
    <phoneticPr fontId="10"/>
  </si>
  <si>
    <t>Total (Excluding LULUCF)</t>
    <phoneticPr fontId="10"/>
  </si>
  <si>
    <t>Total (Including LULUCF)</t>
    <phoneticPr fontId="10"/>
  </si>
  <si>
    <t>[Reference Values]</t>
    <phoneticPr fontId="10"/>
  </si>
  <si>
    <t>International Aviation</t>
    <phoneticPr fontId="10"/>
  </si>
  <si>
    <t>International Navigation</t>
    <phoneticPr fontId="10"/>
  </si>
  <si>
    <t>International Bunker Total</t>
    <phoneticPr fontId="10"/>
  </si>
  <si>
    <t>Ratio to National GHG Emissions</t>
    <phoneticPr fontId="10"/>
  </si>
  <si>
    <t>GHG Emissions from International Bunkers</t>
    <phoneticPr fontId="10"/>
  </si>
  <si>
    <t>Total GHG Emissions and Removals</t>
    <phoneticPr fontId="10"/>
  </si>
  <si>
    <r>
      <t>CH</t>
    </r>
    <r>
      <rPr>
        <u/>
        <vertAlign val="subscript"/>
        <sz val="11"/>
        <color indexed="12"/>
        <rFont val="Times New Roman"/>
        <family val="1"/>
      </rPr>
      <t>4</t>
    </r>
    <r>
      <rPr>
        <u/>
        <sz val="11"/>
        <color indexed="12"/>
        <rFont val="Times New Roman"/>
        <family val="1"/>
      </rPr>
      <t xml:space="preserve"> </t>
    </r>
    <r>
      <rPr>
        <u/>
        <sz val="11"/>
        <color indexed="12"/>
        <rFont val="ＭＳ 明朝"/>
        <family val="1"/>
        <charset val="128"/>
      </rPr>
      <t>排出量</t>
    </r>
    <rPh sb="4" eb="7">
      <t>ハイシュツリョウ</t>
    </rPh>
    <phoneticPr fontId="10"/>
  </si>
  <si>
    <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t>
    </r>
    <phoneticPr fontId="10"/>
  </si>
  <si>
    <t>森林吸収源対策</t>
    <phoneticPr fontId="10"/>
  </si>
  <si>
    <t>新規植林・再植林活動</t>
    <phoneticPr fontId="10"/>
  </si>
  <si>
    <t>森林減少活動</t>
    <rPh sb="0" eb="2">
      <t>シンリン</t>
    </rPh>
    <rPh sb="2" eb="4">
      <t>ゲンショウ</t>
    </rPh>
    <rPh sb="4" eb="6">
      <t>カツドウ</t>
    </rPh>
    <phoneticPr fontId="10"/>
  </si>
  <si>
    <t>森林経営活動</t>
    <rPh sb="0" eb="2">
      <t>シンリン</t>
    </rPh>
    <rPh sb="2" eb="4">
      <t>ケイエイ</t>
    </rPh>
    <rPh sb="4" eb="6">
      <t>カツドウ</t>
    </rPh>
    <phoneticPr fontId="10"/>
  </si>
  <si>
    <t>森林</t>
    <rPh sb="0" eb="2">
      <t>シンリン</t>
    </rPh>
    <phoneticPr fontId="10"/>
  </si>
  <si>
    <t>伐採木材製品</t>
    <rPh sb="0" eb="6">
      <t>バッサイモクザイセイヒン</t>
    </rPh>
    <phoneticPr fontId="10"/>
  </si>
  <si>
    <t>農地土壌吸収源対策</t>
    <rPh sb="0" eb="2">
      <t>ノウチ</t>
    </rPh>
    <rPh sb="2" eb="4">
      <t>ドジョウ</t>
    </rPh>
    <rPh sb="4" eb="7">
      <t>キュウシュウゲン</t>
    </rPh>
    <rPh sb="7" eb="9">
      <t>タイサク</t>
    </rPh>
    <phoneticPr fontId="10"/>
  </si>
  <si>
    <t>農地管理活動</t>
    <rPh sb="0" eb="2">
      <t>ノウチ</t>
    </rPh>
    <rPh sb="2" eb="4">
      <t>カンリ</t>
    </rPh>
    <rPh sb="4" eb="6">
      <t>カツドウ</t>
    </rPh>
    <phoneticPr fontId="10"/>
  </si>
  <si>
    <t>牧草地管理活動</t>
    <rPh sb="0" eb="3">
      <t>ボクソウチ</t>
    </rPh>
    <rPh sb="3" eb="5">
      <t>カンリ</t>
    </rPh>
    <rPh sb="5" eb="7">
      <t>カツドウ</t>
    </rPh>
    <phoneticPr fontId="10"/>
  </si>
  <si>
    <t>都市緑化</t>
    <rPh sb="0" eb="4">
      <t>トシリョッカ</t>
    </rPh>
    <phoneticPr fontId="10"/>
  </si>
  <si>
    <t>都市緑化活動</t>
    <phoneticPr fontId="10"/>
  </si>
  <si>
    <t>ブルーカーボンその他</t>
    <rPh sb="9" eb="10">
      <t>タ</t>
    </rPh>
    <phoneticPr fontId="10"/>
  </si>
  <si>
    <t>沿岸湿地活動・その他</t>
    <rPh sb="0" eb="4">
      <t>エンガンシッチ</t>
    </rPh>
    <rPh sb="9" eb="10">
      <t>タ</t>
    </rPh>
    <phoneticPr fontId="10"/>
  </si>
  <si>
    <t>業務用冷凍空調機器</t>
    <rPh sb="0" eb="3">
      <t>ギョウムヨウ</t>
    </rPh>
    <rPh sb="3" eb="9">
      <t>レイトウクウチョウキキ</t>
    </rPh>
    <phoneticPr fontId="10"/>
  </si>
  <si>
    <t>家庭用エアコン</t>
    <rPh sb="0" eb="3">
      <t>カテイヨウ</t>
    </rPh>
    <phoneticPr fontId="10"/>
  </si>
  <si>
    <t>カーエアコン</t>
    <phoneticPr fontId="10"/>
  </si>
  <si>
    <t>その他</t>
    <rPh sb="2" eb="3">
      <t>タ</t>
    </rPh>
    <phoneticPr fontId="10"/>
  </si>
  <si>
    <r>
      <t>F-gas (HFCs, PFCs, SF</t>
    </r>
    <r>
      <rPr>
        <b/>
        <vertAlign val="subscript"/>
        <sz val="16"/>
        <rFont val="Times New Roman"/>
        <family val="1"/>
      </rPr>
      <t>6</t>
    </r>
    <r>
      <rPr>
        <b/>
        <sz val="16"/>
        <rFont val="Times New Roman"/>
        <family val="1"/>
      </rPr>
      <t>, NF</t>
    </r>
    <r>
      <rPr>
        <b/>
        <vertAlign val="subscript"/>
        <sz val="16"/>
        <rFont val="Times New Roman"/>
        <family val="1"/>
      </rPr>
      <t>3</t>
    </r>
    <r>
      <rPr>
        <b/>
        <sz val="16"/>
        <rFont val="Times New Roman"/>
        <family val="1"/>
      </rPr>
      <t>) 
Emissions</t>
    </r>
    <phoneticPr fontId="10"/>
  </si>
  <si>
    <r>
      <rPr>
        <sz val="11"/>
        <rFont val="ＭＳ 明朝"/>
        <family val="1"/>
        <charset val="128"/>
      </rPr>
      <t>■</t>
    </r>
    <r>
      <rPr>
        <sz val="11"/>
        <rFont val="Times New Roman"/>
        <family val="1"/>
      </rPr>
      <t>Emissions [kt CO</t>
    </r>
    <r>
      <rPr>
        <vertAlign val="subscript"/>
        <sz val="11"/>
        <rFont val="Times New Roman"/>
        <family val="1"/>
      </rPr>
      <t>2</t>
    </r>
    <r>
      <rPr>
        <sz val="11"/>
        <rFont val="Times New Roman"/>
        <family val="1"/>
      </rPr>
      <t xml:space="preserve"> eq.]</t>
    </r>
    <phoneticPr fontId="10"/>
  </si>
  <si>
    <r>
      <rPr>
        <sz val="11"/>
        <rFont val="ＭＳ 明朝"/>
        <family val="1"/>
        <charset val="128"/>
      </rPr>
      <t>■</t>
    </r>
    <r>
      <rPr>
        <sz val="11"/>
        <rFont val="Times New Roman"/>
        <family val="1"/>
      </rPr>
      <t>Share</t>
    </r>
    <phoneticPr fontId="10"/>
  </si>
  <si>
    <r>
      <rPr>
        <sz val="11"/>
        <rFont val="Segoe UI Symbol"/>
        <family val="1"/>
      </rPr>
      <t>■</t>
    </r>
    <r>
      <rPr>
        <sz val="11"/>
        <rFont val="Times New Roman"/>
        <family val="1"/>
      </rPr>
      <t>Comparison with the Previous Year</t>
    </r>
    <phoneticPr fontId="10"/>
  </si>
  <si>
    <r>
      <rPr>
        <sz val="11"/>
        <rFont val="ＭＳ 明朝"/>
        <family val="1"/>
        <charset val="128"/>
      </rPr>
      <t>■</t>
    </r>
    <r>
      <rPr>
        <sz val="11"/>
        <rFont val="Times New Roman"/>
        <family val="1"/>
      </rPr>
      <t>Comparison with CY2013</t>
    </r>
    <phoneticPr fontId="10"/>
  </si>
  <si>
    <r>
      <t>Household CO</t>
    </r>
    <r>
      <rPr>
        <b/>
        <vertAlign val="subscript"/>
        <sz val="16"/>
        <rFont val="Times New Roman"/>
        <family val="1"/>
      </rPr>
      <t>2</t>
    </r>
    <r>
      <rPr>
        <b/>
        <sz val="16"/>
        <rFont val="Times New Roman"/>
        <family val="1"/>
      </rPr>
      <t xml:space="preserve"> Emissions
(per Capita)</t>
    </r>
    <phoneticPr fontId="10"/>
  </si>
  <si>
    <r>
      <rPr>
        <sz val="11"/>
        <rFont val="ＭＳ 明朝"/>
        <family val="1"/>
        <charset val="128"/>
      </rPr>
      <t>■</t>
    </r>
    <r>
      <rPr>
        <sz val="11"/>
        <rFont val="Times New Roman"/>
        <family val="1"/>
      </rPr>
      <t>Population [thousand]</t>
    </r>
    <phoneticPr fontId="10"/>
  </si>
  <si>
    <r>
      <rPr>
        <sz val="11"/>
        <rFont val="Segoe UI Symbol"/>
        <family val="1"/>
      </rPr>
      <t>■</t>
    </r>
    <r>
      <rPr>
        <sz val="11"/>
        <rFont val="Times New Roman"/>
        <family val="1"/>
      </rPr>
      <t>Emissions by Fuel Type [kg CO</t>
    </r>
    <r>
      <rPr>
        <vertAlign val="subscript"/>
        <sz val="11"/>
        <rFont val="Times New Roman"/>
        <family val="1"/>
      </rPr>
      <t>2</t>
    </r>
    <r>
      <rPr>
        <sz val="11"/>
        <rFont val="Times New Roman"/>
        <family val="1"/>
      </rPr>
      <t>/capita]</t>
    </r>
    <phoneticPr fontId="13"/>
  </si>
  <si>
    <r>
      <rPr>
        <sz val="11"/>
        <rFont val="Segoe UI Symbol"/>
        <family val="1"/>
      </rPr>
      <t>■</t>
    </r>
    <r>
      <rPr>
        <sz val="11"/>
        <rFont val="Times New Roman"/>
        <family val="1"/>
      </rPr>
      <t>Share of Emissions by Fuel Type</t>
    </r>
    <phoneticPr fontId="13"/>
  </si>
  <si>
    <r>
      <rPr>
        <sz val="11"/>
        <rFont val="Segoe UI Symbol"/>
        <family val="1"/>
      </rPr>
      <t>■</t>
    </r>
    <r>
      <rPr>
        <sz val="11"/>
        <rFont val="Times New Roman"/>
        <family val="1"/>
      </rPr>
      <t>Emissions by Purpose [kg CO</t>
    </r>
    <r>
      <rPr>
        <vertAlign val="subscript"/>
        <sz val="11"/>
        <rFont val="Times New Roman"/>
        <family val="1"/>
      </rPr>
      <t>2</t>
    </r>
    <r>
      <rPr>
        <sz val="11"/>
        <rFont val="Times New Roman"/>
        <family val="1"/>
      </rPr>
      <t>/capita]</t>
    </r>
    <phoneticPr fontId="13"/>
  </si>
  <si>
    <r>
      <t>Power, etc.*</t>
    </r>
    <r>
      <rPr>
        <vertAlign val="superscript"/>
        <sz val="11"/>
        <rFont val="Times New Roman"/>
        <family val="1"/>
      </rPr>
      <t>1</t>
    </r>
    <phoneticPr fontId="13"/>
  </si>
  <si>
    <r>
      <rPr>
        <sz val="11"/>
        <rFont val="Segoe UI Symbol"/>
        <family val="1"/>
      </rPr>
      <t>■</t>
    </r>
    <r>
      <rPr>
        <sz val="11"/>
        <rFont val="Times New Roman"/>
        <family val="1"/>
      </rPr>
      <t>Share of Emissions by Purpose</t>
    </r>
    <phoneticPr fontId="13"/>
  </si>
  <si>
    <r>
      <t>Car*</t>
    </r>
    <r>
      <rPr>
        <vertAlign val="superscript"/>
        <sz val="11"/>
        <rFont val="Times New Roman"/>
        <family val="1"/>
      </rPr>
      <t>2</t>
    </r>
    <phoneticPr fontId="13"/>
  </si>
  <si>
    <r>
      <rPr>
        <sz val="11"/>
        <rFont val="Times New Roman"/>
        <family val="1"/>
      </rPr>
      <t>Municipal Solid Waste*</t>
    </r>
    <r>
      <rPr>
        <vertAlign val="superscript"/>
        <sz val="11"/>
        <rFont val="Times New Roman"/>
        <family val="1"/>
      </rPr>
      <t>2</t>
    </r>
    <phoneticPr fontId="13"/>
  </si>
  <si>
    <r>
      <t>Water and Wastewater*</t>
    </r>
    <r>
      <rPr>
        <vertAlign val="superscript"/>
        <sz val="11"/>
        <rFont val="Times New Roman"/>
        <family val="1"/>
      </rPr>
      <t>2</t>
    </r>
    <phoneticPr fontId="10"/>
  </si>
  <si>
    <r>
      <t>*2  Household CO</t>
    </r>
    <r>
      <rPr>
        <vertAlign val="subscript"/>
        <sz val="11"/>
        <rFont val="Times New Roman"/>
        <family val="1"/>
      </rPr>
      <t>2</t>
    </r>
    <r>
      <rPr>
        <sz val="11"/>
        <rFont val="Times New Roman"/>
        <family val="1"/>
      </rPr>
      <t xml:space="preserve"> emissions in this sheet are the sum of emissions from the residential sector in the inventory and the emissions from car, municipal solid waste, and water and wastewater categories.</t>
    </r>
    <phoneticPr fontId="10"/>
  </si>
  <si>
    <r>
      <rPr>
        <b/>
        <sz val="11"/>
        <rFont val="ＭＳ 明朝"/>
        <family val="1"/>
        <charset val="128"/>
      </rPr>
      <t>合計</t>
    </r>
    <rPh sb="0" eb="2">
      <t>ゴウケイ</t>
    </rPh>
    <phoneticPr fontId="10"/>
  </si>
  <si>
    <r>
      <rPr>
        <sz val="11"/>
        <rFont val="ＭＳ 明朝"/>
        <family val="1"/>
        <charset val="128"/>
      </rPr>
      <t>注記</t>
    </r>
    <rPh sb="0" eb="2">
      <t>チュウキ</t>
    </rPh>
    <phoneticPr fontId="10"/>
  </si>
  <si>
    <r>
      <rPr>
        <sz val="11"/>
        <rFont val="ＭＳ 明朝"/>
        <family val="1"/>
        <charset val="128"/>
      </rPr>
      <t>■</t>
    </r>
    <r>
      <rPr>
        <sz val="11"/>
        <rFont val="Times New Roman"/>
        <family val="1"/>
      </rPr>
      <t>Emissions [Mt CO</t>
    </r>
    <r>
      <rPr>
        <vertAlign val="subscript"/>
        <sz val="11"/>
        <rFont val="Times New Roman"/>
        <family val="1"/>
      </rPr>
      <t>2</t>
    </r>
    <r>
      <rPr>
        <sz val="11"/>
        <rFont val="Times New Roman"/>
        <family val="1"/>
      </rPr>
      <t xml:space="preserve"> eq.]</t>
    </r>
    <phoneticPr fontId="10"/>
  </si>
  <si>
    <r>
      <t>Carbon Dioxide (CO</t>
    </r>
    <r>
      <rPr>
        <vertAlign val="subscript"/>
        <sz val="11"/>
        <rFont val="Times New Roman"/>
        <family val="1"/>
      </rPr>
      <t>2</t>
    </r>
    <r>
      <rPr>
        <sz val="11"/>
        <rFont val="Times New Roman"/>
        <family val="1"/>
      </rPr>
      <t>)</t>
    </r>
    <phoneticPr fontId="9"/>
  </si>
  <si>
    <r>
      <t>Energy-related CO</t>
    </r>
    <r>
      <rPr>
        <vertAlign val="subscript"/>
        <sz val="11"/>
        <rFont val="Times New Roman"/>
        <family val="1"/>
      </rPr>
      <t>2</t>
    </r>
    <phoneticPr fontId="9"/>
  </si>
  <si>
    <r>
      <t>Non-energy-related CO</t>
    </r>
    <r>
      <rPr>
        <vertAlign val="subscript"/>
        <sz val="11"/>
        <rFont val="Times New Roman"/>
        <family val="1"/>
      </rPr>
      <t>2</t>
    </r>
    <phoneticPr fontId="9"/>
  </si>
  <si>
    <r>
      <t>Methane (CH</t>
    </r>
    <r>
      <rPr>
        <vertAlign val="subscript"/>
        <sz val="11"/>
        <rFont val="Times New Roman"/>
        <family val="1"/>
      </rPr>
      <t>4</t>
    </r>
    <r>
      <rPr>
        <sz val="11"/>
        <rFont val="Times New Roman"/>
        <family val="1"/>
      </rPr>
      <t>)</t>
    </r>
    <phoneticPr fontId="10"/>
  </si>
  <si>
    <r>
      <t>Nitrous Oxide (N</t>
    </r>
    <r>
      <rPr>
        <vertAlign val="subscript"/>
        <sz val="11"/>
        <rFont val="Times New Roman"/>
        <family val="1"/>
      </rPr>
      <t>2</t>
    </r>
    <r>
      <rPr>
        <sz val="11"/>
        <rFont val="Times New Roman"/>
        <family val="1"/>
      </rPr>
      <t>O)</t>
    </r>
    <phoneticPr fontId="9"/>
  </si>
  <si>
    <r>
      <t>Sulphur Hexafluoride (SF</t>
    </r>
    <r>
      <rPr>
        <vertAlign val="subscript"/>
        <sz val="11"/>
        <rFont val="Times New Roman"/>
        <family val="1"/>
      </rPr>
      <t>6</t>
    </r>
    <r>
      <rPr>
        <sz val="11"/>
        <rFont val="Times New Roman"/>
        <family val="1"/>
      </rPr>
      <t>)</t>
    </r>
    <phoneticPr fontId="9"/>
  </si>
  <si>
    <r>
      <t>Nitrogen Trifluoride (NF</t>
    </r>
    <r>
      <rPr>
        <vertAlign val="subscript"/>
        <sz val="11"/>
        <rFont val="Times New Roman"/>
        <family val="1"/>
      </rPr>
      <t>3</t>
    </r>
    <r>
      <rPr>
        <sz val="11"/>
        <rFont val="Times New Roman"/>
        <family val="1"/>
      </rPr>
      <t>)</t>
    </r>
    <phoneticPr fontId="9"/>
  </si>
  <si>
    <r>
      <rPr>
        <sz val="11"/>
        <rFont val="ＭＳ 明朝"/>
        <family val="1"/>
        <charset val="128"/>
      </rPr>
      <t>■</t>
    </r>
    <r>
      <rPr>
        <sz val="11"/>
        <rFont val="Times New Roman"/>
        <family val="1"/>
      </rPr>
      <t>Share</t>
    </r>
    <phoneticPr fontId="9"/>
  </si>
  <si>
    <r>
      <rPr>
        <sz val="11"/>
        <rFont val="ＭＳ 明朝"/>
        <family val="1"/>
        <charset val="128"/>
      </rPr>
      <t>■</t>
    </r>
    <r>
      <rPr>
        <sz val="11"/>
        <rFont val="Times New Roman"/>
        <family val="1"/>
      </rPr>
      <t>Comparison with FY2013</t>
    </r>
    <phoneticPr fontId="10"/>
  </si>
  <si>
    <r>
      <rPr>
        <sz val="11"/>
        <rFont val="Segoe UI Symbol"/>
        <family val="1"/>
      </rPr>
      <t>■</t>
    </r>
    <r>
      <rPr>
        <sz val="11"/>
        <rFont val="Times New Roman"/>
        <family val="1"/>
      </rPr>
      <t>Emissions and Removals [Mt CO</t>
    </r>
    <r>
      <rPr>
        <vertAlign val="subscript"/>
        <sz val="11"/>
        <rFont val="Times New Roman"/>
        <family val="1"/>
      </rPr>
      <t>2</t>
    </r>
    <r>
      <rPr>
        <sz val="11"/>
        <rFont val="Times New Roman"/>
        <family val="1"/>
      </rPr>
      <t xml:space="preserve"> eq.]</t>
    </r>
    <phoneticPr fontId="10"/>
  </si>
  <si>
    <r>
      <t>Mt CO</t>
    </r>
    <r>
      <rPr>
        <vertAlign val="subscript"/>
        <sz val="11"/>
        <rFont val="Times New Roman"/>
        <family val="1"/>
      </rPr>
      <t>2</t>
    </r>
    <r>
      <rPr>
        <sz val="11"/>
        <rFont val="Times New Roman"/>
        <family val="1"/>
      </rPr>
      <t xml:space="preserve"> eq.</t>
    </r>
    <phoneticPr fontId="10"/>
  </si>
  <si>
    <r>
      <t>Energy-related CO</t>
    </r>
    <r>
      <rPr>
        <vertAlign val="subscript"/>
        <sz val="11"/>
        <rFont val="Times New Roman"/>
        <family val="1"/>
      </rPr>
      <t>2</t>
    </r>
    <r>
      <rPr>
        <sz val="11"/>
        <rFont val="Times New Roman"/>
        <family val="1"/>
      </rPr>
      <t xml:space="preserve"> Emissions</t>
    </r>
    <phoneticPr fontId="10"/>
  </si>
  <si>
    <r>
      <t>t CO</t>
    </r>
    <r>
      <rPr>
        <vertAlign val="subscript"/>
        <sz val="11"/>
        <rFont val="Times New Roman"/>
        <family val="1"/>
      </rPr>
      <t xml:space="preserve">2 </t>
    </r>
    <r>
      <rPr>
        <sz val="11"/>
        <rFont val="Times New Roman"/>
        <family val="1"/>
      </rPr>
      <t>eq./capita</t>
    </r>
    <phoneticPr fontId="10"/>
  </si>
  <si>
    <r>
      <t>t CO</t>
    </r>
    <r>
      <rPr>
        <vertAlign val="subscript"/>
        <sz val="11"/>
        <rFont val="Times New Roman"/>
        <family val="1"/>
      </rPr>
      <t>2</t>
    </r>
    <r>
      <rPr>
        <sz val="11"/>
        <rFont val="Times New Roman"/>
        <family val="1"/>
      </rPr>
      <t>/capita</t>
    </r>
    <phoneticPr fontId="10"/>
  </si>
  <si>
    <r>
      <t>Energy-related CO</t>
    </r>
    <r>
      <rPr>
        <vertAlign val="subscript"/>
        <sz val="11"/>
        <rFont val="Times New Roman"/>
        <family val="1"/>
      </rPr>
      <t>2</t>
    </r>
    <r>
      <rPr>
        <sz val="11"/>
        <rFont val="Times New Roman"/>
        <family val="1"/>
      </rPr>
      <t xml:space="preserve"> Emissions per Capita </t>
    </r>
    <phoneticPr fontId="10"/>
  </si>
  <si>
    <r>
      <rPr>
        <sz val="11"/>
        <rFont val="Segoe UI Symbol"/>
        <family val="1"/>
      </rPr>
      <t>■</t>
    </r>
    <r>
      <rPr>
        <sz val="11"/>
        <rFont val="Times New Roman"/>
        <family val="1"/>
      </rPr>
      <t>Emissions and Population</t>
    </r>
    <phoneticPr fontId="10"/>
  </si>
  <si>
    <r>
      <t>CO</t>
    </r>
    <r>
      <rPr>
        <vertAlign val="subscript"/>
        <sz val="11"/>
        <rFont val="Times New Roman"/>
        <family val="1"/>
      </rPr>
      <t>2</t>
    </r>
    <r>
      <rPr>
        <sz val="11"/>
        <rFont val="Times New Roman"/>
        <family val="1"/>
      </rPr>
      <t xml:space="preserve"> Emissions </t>
    </r>
    <phoneticPr fontId="10"/>
  </si>
  <si>
    <r>
      <t>CO</t>
    </r>
    <r>
      <rPr>
        <vertAlign val="subscript"/>
        <sz val="11"/>
        <rFont val="Times New Roman"/>
        <family val="1"/>
      </rPr>
      <t>2</t>
    </r>
    <r>
      <rPr>
        <sz val="11"/>
        <rFont val="Times New Roman"/>
        <family val="1"/>
      </rPr>
      <t xml:space="preserve"> Emissions per Capita </t>
    </r>
    <phoneticPr fontId="10"/>
  </si>
  <si>
    <r>
      <t xml:space="preserve">*Reference: 
</t>
    </r>
    <r>
      <rPr>
        <sz val="11"/>
        <rFont val="ＭＳ 明朝"/>
        <family val="1"/>
        <charset val="128"/>
      </rPr>
      <t>・</t>
    </r>
    <r>
      <rPr>
        <sz val="11"/>
        <rFont val="Times New Roman"/>
        <family val="1"/>
      </rPr>
      <t xml:space="preserve">1990, 1995, 2000, 2005, 2010, 2015, 2020: Statistics Bureau of Japan, "Population Census" (on 1st Oct.)
</t>
    </r>
    <r>
      <rPr>
        <sz val="11"/>
        <rFont val="ＭＳ 明朝"/>
        <family val="1"/>
        <charset val="128"/>
      </rPr>
      <t>・</t>
    </r>
    <r>
      <rPr>
        <sz val="11"/>
        <rFont val="Times New Roman"/>
        <family val="1"/>
      </rPr>
      <t>Other year: Statistics Bureau of Japan, "Population Estimates" (on 1st Oct.)</t>
    </r>
    <phoneticPr fontId="10"/>
  </si>
  <si>
    <r>
      <rPr>
        <sz val="11"/>
        <rFont val="ＭＳ 明朝"/>
        <family val="1"/>
        <charset val="128"/>
      </rPr>
      <t>■</t>
    </r>
    <r>
      <rPr>
        <sz val="11"/>
        <rFont val="Times New Roman"/>
        <family val="1"/>
      </rPr>
      <t xml:space="preserve">Please read the following notices before using this data. </t>
    </r>
    <phoneticPr fontId="10"/>
  </si>
  <si>
    <r>
      <rPr>
        <sz val="11"/>
        <rFont val="Segoe UI Symbol"/>
        <family val="1"/>
      </rPr>
      <t>■</t>
    </r>
    <r>
      <rPr>
        <sz val="11"/>
        <rFont val="Times New Roman"/>
        <family val="1"/>
      </rPr>
      <t>Regarding CO</t>
    </r>
    <r>
      <rPr>
        <vertAlign val="subscript"/>
        <sz val="11"/>
        <rFont val="Times New Roman"/>
        <family val="1"/>
      </rPr>
      <t>2</t>
    </r>
    <r>
      <rPr>
        <sz val="11"/>
        <rFont val="Times New Roman"/>
        <family val="1"/>
      </rPr>
      <t xml:space="preserve"> Emission Sources (Sectors/ Categories)</t>
    </r>
    <phoneticPr fontId="10"/>
  </si>
  <si>
    <r>
      <t>Energy-related CO</t>
    </r>
    <r>
      <rPr>
        <b/>
        <u/>
        <vertAlign val="subscript"/>
        <sz val="11"/>
        <rFont val="Times New Roman"/>
        <family val="1"/>
      </rPr>
      <t>2</t>
    </r>
    <phoneticPr fontId="10"/>
  </si>
  <si>
    <r>
      <t>CO</t>
    </r>
    <r>
      <rPr>
        <vertAlign val="subscript"/>
        <sz val="11"/>
        <rFont val="Times New Roman"/>
        <family val="1"/>
      </rPr>
      <t>2</t>
    </r>
    <r>
      <rPr>
        <sz val="11"/>
        <rFont val="Times New Roman"/>
        <family val="1"/>
      </rPr>
      <t xml:space="preserve"> emissions from fossil fuel combustion are shown in sectors (and subdivided sectors), which follow the “General Energy Statistics”.</t>
    </r>
    <phoneticPr fontId="10"/>
  </si>
  <si>
    <r>
      <t>Furthermore, CO</t>
    </r>
    <r>
      <rPr>
        <vertAlign val="subscript"/>
        <sz val="11"/>
        <rFont val="Times New Roman"/>
        <family val="1"/>
      </rPr>
      <t>2</t>
    </r>
    <r>
      <rPr>
        <sz val="11"/>
        <rFont val="Times New Roman"/>
        <family val="1"/>
      </rPr>
      <t xml:space="preserve"> emissions are shown in two ways; one is </t>
    </r>
    <r>
      <rPr>
        <sz val="11"/>
        <rFont val="ＭＳ 明朝"/>
        <family val="1"/>
        <charset val="128"/>
      </rPr>
      <t>【</t>
    </r>
    <r>
      <rPr>
        <sz val="11"/>
        <rFont val="Times New Roman"/>
        <family val="1"/>
      </rPr>
      <t>Unallocated emissions</t>
    </r>
    <r>
      <rPr>
        <sz val="11"/>
        <rFont val="ＭＳ 明朝"/>
        <family val="1"/>
        <charset val="128"/>
      </rPr>
      <t>】</t>
    </r>
    <r>
      <rPr>
        <sz val="11"/>
        <rFont val="Times New Roman"/>
        <family val="1"/>
      </rPr>
      <t xml:space="preserve"> and the other is </t>
    </r>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 xml:space="preserve">. </t>
    </r>
    <phoneticPr fontId="10"/>
  </si>
  <si>
    <r>
      <rPr>
        <sz val="11"/>
        <rFont val="ＭＳ 明朝"/>
        <family val="1"/>
        <charset val="128"/>
      </rPr>
      <t>【</t>
    </r>
    <r>
      <rPr>
        <sz val="11"/>
        <rFont val="Times New Roman"/>
        <family val="1"/>
      </rPr>
      <t>Unallocated emissions</t>
    </r>
    <r>
      <rPr>
        <sz val="11"/>
        <rFont val="ＭＳ 明朝"/>
        <family val="1"/>
        <charset val="128"/>
      </rPr>
      <t>】</t>
    </r>
    <r>
      <rPr>
        <sz val="11"/>
        <rFont val="Times New Roman"/>
        <family val="1"/>
      </rPr>
      <t>deal with the CO</t>
    </r>
    <r>
      <rPr>
        <vertAlign val="subscript"/>
        <sz val="11"/>
        <rFont val="Times New Roman"/>
        <family val="1"/>
      </rPr>
      <t>2</t>
    </r>
    <r>
      <rPr>
        <sz val="11"/>
        <rFont val="Times New Roman"/>
        <family val="1"/>
      </rPr>
      <t xml:space="preserve"> emissions from electricity and heat generation as the emissions from those entities.</t>
    </r>
    <phoneticPr fontId="10"/>
  </si>
  <si>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indicate the CO</t>
    </r>
    <r>
      <rPr>
        <vertAlign val="subscript"/>
        <sz val="11"/>
        <rFont val="Times New Roman"/>
        <family val="1"/>
      </rPr>
      <t>2</t>
    </r>
    <r>
      <rPr>
        <sz val="11"/>
        <rFont val="Times New Roman"/>
        <family val="1"/>
      </rPr>
      <t xml:space="preserve"> emissions with allocation  from power generation and steam generation to each sector in proportion to the consumption of electricity and heat.</t>
    </r>
    <phoneticPr fontId="10"/>
  </si>
  <si>
    <r>
      <t xml:space="preserve"> Non energy-related CO</t>
    </r>
    <r>
      <rPr>
        <vertAlign val="subscript"/>
        <sz val="11"/>
        <rFont val="Times New Roman"/>
        <family val="1"/>
      </rPr>
      <t>2</t>
    </r>
    <r>
      <rPr>
        <sz val="11"/>
        <rFont val="Times New Roman"/>
        <family val="1"/>
      </rPr>
      <t xml:space="preserve"> refers to the CO</t>
    </r>
    <r>
      <rPr>
        <vertAlign val="subscript"/>
        <sz val="11"/>
        <rFont val="Times New Roman"/>
        <family val="1"/>
      </rPr>
      <t>2</t>
    </r>
    <r>
      <rPr>
        <sz val="11"/>
        <rFont val="Times New Roman"/>
        <family val="1"/>
      </rPr>
      <t xml:space="preserve"> emissions from sources other than fossil fuel combustion. The main emission sources are  from  industrial processes and product use, </t>
    </r>
    <phoneticPr fontId="10"/>
  </si>
  <si>
    <r>
      <t>and the waste sector (including waste for energy purposes). Other also includes indirect CO</t>
    </r>
    <r>
      <rPr>
        <vertAlign val="subscript"/>
        <sz val="11"/>
        <rFont val="Times New Roman"/>
        <family val="1"/>
      </rPr>
      <t>2</t>
    </r>
    <r>
      <rPr>
        <sz val="11"/>
        <rFont val="Times New Roman"/>
        <family val="1"/>
      </rPr>
      <t>, the emissions from the agriculture sector, and fugitive emissions from fuel.</t>
    </r>
    <phoneticPr fontId="10"/>
  </si>
  <si>
    <r>
      <rPr>
        <sz val="11"/>
        <rFont val="ＭＳ 明朝"/>
        <family val="1"/>
        <charset val="128"/>
      </rPr>
      <t>＃</t>
    </r>
    <r>
      <rPr>
        <sz val="11"/>
        <rFont val="Times New Roman"/>
        <family val="1"/>
      </rPr>
      <t xml:space="preserve"> Indirect CO</t>
    </r>
    <r>
      <rPr>
        <vertAlign val="subscript"/>
        <sz val="11"/>
        <rFont val="Times New Roman"/>
        <family val="1"/>
      </rPr>
      <t>2</t>
    </r>
    <phoneticPr fontId="10"/>
  </si>
  <si>
    <r>
      <t>Carbon monoxide (CO), methane (CH</t>
    </r>
    <r>
      <rPr>
        <vertAlign val="subscript"/>
        <sz val="11"/>
        <rFont val="Times New Roman"/>
        <family val="1"/>
      </rPr>
      <t>4</t>
    </r>
    <r>
      <rPr>
        <sz val="11"/>
        <rFont val="Times New Roman"/>
        <family val="1"/>
      </rPr>
      <t>) and non-methane volatile organic compounds (NMVOC) are oxidized in the atmosphere in the long term and converted to CO</t>
    </r>
    <r>
      <rPr>
        <vertAlign val="subscript"/>
        <sz val="11"/>
        <rFont val="Times New Roman"/>
        <family val="1"/>
      </rPr>
      <t>2</t>
    </r>
    <r>
      <rPr>
        <sz val="11"/>
        <rFont val="Times New Roman"/>
        <family val="1"/>
      </rPr>
      <t xml:space="preserve">. </t>
    </r>
    <phoneticPr fontId="10"/>
  </si>
  <si>
    <r>
      <t>Indirect CO</t>
    </r>
    <r>
      <rPr>
        <vertAlign val="subscript"/>
        <sz val="11"/>
        <rFont val="Times New Roman"/>
        <family val="1"/>
      </rPr>
      <t>2</t>
    </r>
    <r>
      <rPr>
        <sz val="11"/>
        <rFont val="Times New Roman"/>
        <family val="1"/>
      </rPr>
      <t xml:space="preserve"> means the CO</t>
    </r>
    <r>
      <rPr>
        <vertAlign val="subscript"/>
        <sz val="11"/>
        <rFont val="Times New Roman"/>
        <family val="1"/>
      </rPr>
      <t>2</t>
    </r>
    <r>
      <rPr>
        <sz val="11"/>
        <rFont val="Times New Roman"/>
        <family val="1"/>
      </rPr>
      <t xml:space="preserve"> equivalent value of these emissions. However, emissions derived from combustion-origin and biomass-origin CO, CH</t>
    </r>
    <r>
      <rPr>
        <vertAlign val="subscript"/>
        <sz val="11"/>
        <rFont val="Times New Roman"/>
        <family val="1"/>
      </rPr>
      <t>4</t>
    </r>
    <r>
      <rPr>
        <sz val="11"/>
        <rFont val="Times New Roman"/>
        <family val="1"/>
      </rPr>
      <t xml:space="preserve">, and NMVOC are </t>
    </r>
    <phoneticPr fontId="10"/>
  </si>
  <si>
    <r>
      <t>The indirect CO</t>
    </r>
    <r>
      <rPr>
        <vertAlign val="subscript"/>
        <sz val="11"/>
        <rFont val="Times New Roman"/>
        <family val="1"/>
      </rPr>
      <t>2</t>
    </r>
    <r>
      <rPr>
        <sz val="11"/>
        <rFont val="Times New Roman"/>
        <family val="1"/>
      </rPr>
      <t xml:space="preserve"> does not mean the</t>
    </r>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 which were called "indirect emissions" until November 2015.</t>
    </r>
    <phoneticPr fontId="10"/>
  </si>
  <si>
    <r>
      <rPr>
        <sz val="11"/>
        <rFont val="ＭＳ 明朝"/>
        <family val="1"/>
        <charset val="128"/>
      </rPr>
      <t>■</t>
    </r>
    <r>
      <rPr>
        <sz val="11"/>
        <rFont val="Times New Roman"/>
        <family val="1"/>
      </rPr>
      <t>Notes</t>
    </r>
    <phoneticPr fontId="10"/>
  </si>
  <si>
    <r>
      <t>The LULUCF values in Sheet "14.</t>
    </r>
    <r>
      <rPr>
        <sz val="11"/>
        <rFont val="ＭＳ 明朝"/>
        <family val="1"/>
        <charset val="128"/>
      </rPr>
      <t>【</t>
    </r>
    <r>
      <rPr>
        <sz val="11"/>
        <rFont val="Times New Roman"/>
        <family val="1"/>
      </rPr>
      <t>Annex</t>
    </r>
    <r>
      <rPr>
        <sz val="11"/>
        <rFont val="ＭＳ 明朝"/>
        <family val="1"/>
        <charset val="128"/>
      </rPr>
      <t>】</t>
    </r>
    <r>
      <rPr>
        <sz val="11"/>
        <rFont val="Times New Roman"/>
        <family val="1"/>
      </rPr>
      <t xml:space="preserve">UN-GHGs" are from the inventory reported to the United Nations, </t>
    </r>
    <phoneticPr fontId="10"/>
  </si>
  <si>
    <r>
      <t>Since then, a part of CO</t>
    </r>
    <r>
      <rPr>
        <vertAlign val="subscript"/>
        <sz val="11"/>
        <rFont val="Times New Roman"/>
        <family val="1"/>
      </rPr>
      <t>2</t>
    </r>
    <r>
      <rPr>
        <sz val="11"/>
        <rFont val="Times New Roman"/>
        <family val="1"/>
      </rPr>
      <t xml:space="preserve"> emissions from autoproducers in the industry sector and the commercial and other sector in the previous classification </t>
    </r>
    <phoneticPr fontId="10"/>
  </si>
  <si>
    <r>
      <t>unallocated CO</t>
    </r>
    <r>
      <rPr>
        <vertAlign val="subscript"/>
        <sz val="11"/>
        <rFont val="Times New Roman"/>
        <family val="1"/>
      </rPr>
      <t>2</t>
    </r>
    <r>
      <rPr>
        <sz val="11"/>
        <rFont val="Times New Roman"/>
        <family val="1"/>
      </rPr>
      <t xml:space="preserve"> emissions from these sectors in sheet “2.CO2-Sector” changed between FY2015 and FY2016 in a discontinuous manner.</t>
    </r>
    <phoneticPr fontId="10"/>
  </si>
  <si>
    <r>
      <t>Meanwhile, changes in allocated CO</t>
    </r>
    <r>
      <rPr>
        <vertAlign val="subscript"/>
        <sz val="11"/>
        <rFont val="Times New Roman"/>
        <family val="1"/>
      </rPr>
      <t>2</t>
    </r>
    <r>
      <rPr>
        <sz val="11"/>
        <rFont val="Times New Roman"/>
        <family val="1"/>
      </rPr>
      <t xml:space="preserve"> emissions from these sectors in sheet “3.Allocated_CO2-Sector” were less affected by the act amendment than unallocated CO</t>
    </r>
    <r>
      <rPr>
        <vertAlign val="subscript"/>
        <sz val="11"/>
        <rFont val="Times New Roman"/>
        <family val="1"/>
      </rPr>
      <t>2</t>
    </r>
    <r>
      <rPr>
        <sz val="11"/>
        <rFont val="Times New Roman"/>
        <family val="1"/>
      </rPr>
      <t xml:space="preserve"> emissions above </t>
    </r>
    <phoneticPr fontId="10"/>
  </si>
  <si>
    <r>
      <t>because that part of CO</t>
    </r>
    <r>
      <rPr>
        <vertAlign val="subscript"/>
        <sz val="11"/>
        <rFont val="Times New Roman"/>
        <family val="1"/>
      </rPr>
      <t>2</t>
    </r>
    <r>
      <rPr>
        <sz val="11"/>
        <rFont val="Times New Roman"/>
        <family val="1"/>
      </rPr>
      <t xml:space="preserve"> emissions are allocated to the sectors that consumed electricity and heat.</t>
    </r>
    <phoneticPr fontId="10"/>
  </si>
  <si>
    <r>
      <rPr>
        <sz val="11"/>
        <rFont val="Segoe UI Symbol"/>
        <family val="1"/>
      </rPr>
      <t>■</t>
    </r>
    <r>
      <rPr>
        <sz val="11"/>
        <rFont val="Times New Roman"/>
        <family val="1"/>
      </rPr>
      <t>Units of Measures</t>
    </r>
    <phoneticPr fontId="10"/>
  </si>
  <si>
    <r>
      <rPr>
        <sz val="11"/>
        <rFont val="Segoe UI Symbol"/>
        <family val="1"/>
      </rPr>
      <t>■</t>
    </r>
    <r>
      <rPr>
        <sz val="11"/>
        <rFont val="Times New Roman"/>
        <family val="1"/>
      </rPr>
      <t>Global Warming Potentials (GWP): time horizon = 100 years</t>
    </r>
    <phoneticPr fontId="10"/>
  </si>
  <si>
    <r>
      <rPr>
        <sz val="11"/>
        <rFont val="ＭＳ 明朝"/>
        <family val="1"/>
        <charset val="128"/>
      </rPr>
      <t>■</t>
    </r>
    <r>
      <rPr>
        <sz val="11"/>
        <rFont val="Times New Roman"/>
        <family val="1"/>
      </rPr>
      <t>Emissions [kt CO</t>
    </r>
    <r>
      <rPr>
        <vertAlign val="subscript"/>
        <sz val="11"/>
        <rFont val="Times New Roman"/>
        <family val="1"/>
      </rPr>
      <t>2</t>
    </r>
    <r>
      <rPr>
        <sz val="11"/>
        <rFont val="Times New Roman"/>
        <family val="1"/>
      </rPr>
      <t>]</t>
    </r>
    <phoneticPr fontId="10"/>
  </si>
  <si>
    <r>
      <t>Energy-related CO</t>
    </r>
    <r>
      <rPr>
        <b/>
        <vertAlign val="subscript"/>
        <sz val="11"/>
        <rFont val="Times New Roman"/>
        <family val="1"/>
      </rPr>
      <t>2</t>
    </r>
    <phoneticPr fontId="10"/>
  </si>
  <si>
    <r>
      <t>Non-energy-related CO</t>
    </r>
    <r>
      <rPr>
        <b/>
        <vertAlign val="subscript"/>
        <sz val="11"/>
        <rFont val="Times New Roman"/>
        <family val="1"/>
      </rPr>
      <t>2</t>
    </r>
    <phoneticPr fontId="10"/>
  </si>
  <si>
    <r>
      <t>Other (Indirect CO</t>
    </r>
    <r>
      <rPr>
        <b/>
        <vertAlign val="subscript"/>
        <sz val="11"/>
        <rFont val="Times New Roman"/>
        <family val="1"/>
      </rPr>
      <t>2</t>
    </r>
    <r>
      <rPr>
        <b/>
        <sz val="11"/>
        <rFont val="Times New Roman"/>
        <family val="1"/>
      </rPr>
      <t>, etc.)</t>
    </r>
    <phoneticPr fontId="10"/>
  </si>
  <si>
    <r>
      <t>Indirect CO</t>
    </r>
    <r>
      <rPr>
        <vertAlign val="subscript"/>
        <sz val="11"/>
        <rFont val="Times New Roman"/>
        <family val="1"/>
      </rPr>
      <t>2</t>
    </r>
    <phoneticPr fontId="10"/>
  </si>
  <si>
    <r>
      <rPr>
        <sz val="11"/>
        <rFont val="ＭＳ 明朝"/>
        <family val="1"/>
        <charset val="128"/>
      </rPr>
      <t>■</t>
    </r>
    <r>
      <rPr>
        <sz val="11"/>
        <rFont val="Times New Roman"/>
        <family val="1"/>
      </rPr>
      <t>Emissions [Mt CO</t>
    </r>
    <r>
      <rPr>
        <vertAlign val="subscript"/>
        <sz val="11"/>
        <rFont val="Times New Roman"/>
        <family val="1"/>
      </rPr>
      <t>2</t>
    </r>
    <r>
      <rPr>
        <sz val="11"/>
        <rFont val="Times New Roman"/>
        <family val="1"/>
      </rPr>
      <t>]</t>
    </r>
    <phoneticPr fontId="10"/>
  </si>
  <si>
    <r>
      <t>Other (Indirect CO</t>
    </r>
    <r>
      <rPr>
        <vertAlign val="subscript"/>
        <sz val="11"/>
        <rFont val="Times New Roman"/>
        <family val="1"/>
      </rPr>
      <t>2</t>
    </r>
    <r>
      <rPr>
        <sz val="11"/>
        <rFont val="Times New Roman"/>
        <family val="1"/>
      </rPr>
      <t>, etc.)</t>
    </r>
    <phoneticPr fontId="10"/>
  </si>
  <si>
    <r>
      <rPr>
        <sz val="11"/>
        <rFont val="ＭＳ 明朝"/>
        <family val="1"/>
        <charset val="128"/>
      </rPr>
      <t>■</t>
    </r>
    <r>
      <rPr>
        <sz val="11"/>
        <rFont val="Times New Roman"/>
        <family val="1"/>
      </rPr>
      <t xml:space="preserve">Comparison with FY2013 </t>
    </r>
    <phoneticPr fontId="10"/>
  </si>
  <si>
    <r>
      <rPr>
        <sz val="11"/>
        <rFont val="ＭＳ 明朝"/>
        <family val="1"/>
        <charset val="128"/>
      </rPr>
      <t>　</t>
    </r>
    <r>
      <rPr>
        <sz val="11"/>
        <rFont val="Times New Roman"/>
        <family val="1"/>
      </rPr>
      <t>Passenger Vehicle</t>
    </r>
    <phoneticPr fontId="10"/>
  </si>
  <si>
    <r>
      <rPr>
        <sz val="11"/>
        <rFont val="ＭＳ 明朝"/>
        <family val="1"/>
        <charset val="128"/>
      </rPr>
      <t>　　</t>
    </r>
    <r>
      <rPr>
        <sz val="11"/>
        <rFont val="Times New Roman"/>
        <family val="1"/>
      </rPr>
      <t xml:space="preserve"> General Use</t>
    </r>
    <phoneticPr fontId="10"/>
  </si>
  <si>
    <r>
      <rPr>
        <sz val="11"/>
        <rFont val="ＭＳ 明朝"/>
        <family val="1"/>
        <charset val="128"/>
      </rPr>
      <t>　　　　</t>
    </r>
    <r>
      <rPr>
        <sz val="11"/>
        <rFont val="Times New Roman"/>
        <family val="1"/>
      </rPr>
      <t>Household Use</t>
    </r>
    <phoneticPr fontId="10"/>
  </si>
  <si>
    <r>
      <rPr>
        <sz val="11"/>
        <rFont val="ＭＳ 明朝"/>
        <family val="1"/>
        <charset val="128"/>
      </rPr>
      <t>　　　　</t>
    </r>
    <r>
      <rPr>
        <sz val="11"/>
        <rFont val="Times New Roman"/>
        <family val="1"/>
      </rPr>
      <t>Industrial Use and Others</t>
    </r>
    <phoneticPr fontId="10"/>
  </si>
  <si>
    <r>
      <rPr>
        <sz val="11"/>
        <rFont val="ＭＳ 明朝"/>
        <family val="1"/>
        <charset val="128"/>
      </rPr>
      <t>　　</t>
    </r>
    <r>
      <rPr>
        <sz val="11"/>
        <rFont val="Times New Roman"/>
        <family val="1"/>
      </rPr>
      <t xml:space="preserve"> Taxi</t>
    </r>
    <phoneticPr fontId="10"/>
  </si>
  <si>
    <r>
      <rPr>
        <sz val="11"/>
        <rFont val="ＭＳ 明朝"/>
        <family val="1"/>
        <charset val="128"/>
      </rPr>
      <t>　</t>
    </r>
    <r>
      <rPr>
        <sz val="11"/>
        <rFont val="Times New Roman"/>
        <family val="1"/>
      </rPr>
      <t>Bus</t>
    </r>
    <phoneticPr fontId="10"/>
  </si>
  <si>
    <r>
      <rPr>
        <sz val="11"/>
        <rFont val="ＭＳ 明朝"/>
        <family val="1"/>
        <charset val="128"/>
      </rPr>
      <t>　　</t>
    </r>
    <r>
      <rPr>
        <sz val="11"/>
        <rFont val="Times New Roman"/>
        <family val="1"/>
      </rPr>
      <t xml:space="preserve"> Common Omnibus Industry Use</t>
    </r>
    <phoneticPr fontId="10"/>
  </si>
  <si>
    <r>
      <rPr>
        <sz val="11"/>
        <rFont val="ＭＳ 明朝"/>
        <family val="1"/>
        <charset val="128"/>
      </rPr>
      <t>　</t>
    </r>
    <r>
      <rPr>
        <sz val="11"/>
        <rFont val="Times New Roman"/>
        <family val="1"/>
      </rPr>
      <t>Motorcycle</t>
    </r>
    <phoneticPr fontId="10"/>
  </si>
  <si>
    <r>
      <rPr>
        <sz val="11"/>
        <rFont val="ＭＳ 明朝"/>
        <family val="1"/>
        <charset val="128"/>
      </rPr>
      <t>　</t>
    </r>
    <r>
      <rPr>
        <sz val="11"/>
        <rFont val="Times New Roman"/>
        <family val="1"/>
      </rPr>
      <t>Freight Transport Industry Use</t>
    </r>
    <phoneticPr fontId="10"/>
  </si>
  <si>
    <r>
      <rPr>
        <sz val="11"/>
        <rFont val="ＭＳ 明朝"/>
        <family val="1"/>
        <charset val="128"/>
      </rPr>
      <t>　</t>
    </r>
    <r>
      <rPr>
        <sz val="11"/>
        <rFont val="Times New Roman"/>
        <family val="1"/>
      </rPr>
      <t>General Use</t>
    </r>
    <phoneticPr fontId="10"/>
  </si>
  <si>
    <r>
      <rPr>
        <sz val="11"/>
        <rFont val="ＭＳ 明朝"/>
        <family val="1"/>
        <charset val="128"/>
      </rPr>
      <t>　　</t>
    </r>
    <r>
      <rPr>
        <sz val="11"/>
        <rFont val="Times New Roman"/>
        <family val="1"/>
      </rPr>
      <t xml:space="preserve"> Freight </t>
    </r>
    <phoneticPr fontId="10"/>
  </si>
  <si>
    <r>
      <rPr>
        <sz val="11"/>
        <rFont val="ＭＳ 明朝"/>
        <family val="1"/>
        <charset val="128"/>
      </rPr>
      <t>　　</t>
    </r>
    <r>
      <rPr>
        <sz val="11"/>
        <rFont val="Times New Roman"/>
        <family val="1"/>
      </rPr>
      <t xml:space="preserve"> Accompanied Passenger</t>
    </r>
    <phoneticPr fontId="10"/>
  </si>
  <si>
    <r>
      <t>Breakdown of CO</t>
    </r>
    <r>
      <rPr>
        <b/>
        <vertAlign val="subscript"/>
        <sz val="16"/>
        <rFont val="Times New Roman"/>
        <family val="1"/>
      </rPr>
      <t>2</t>
    </r>
    <r>
      <rPr>
        <b/>
        <sz val="16"/>
        <rFont val="Times New Roman"/>
        <family val="1"/>
      </rPr>
      <t xml:space="preserve"> Emissions (Share of unallocated and allocated emissions)</t>
    </r>
    <phoneticPr fontId="10"/>
  </si>
  <si>
    <r>
      <rPr>
        <sz val="14"/>
        <rFont val="ＭＳ 明朝"/>
        <family val="1"/>
        <charset val="128"/>
      </rPr>
      <t>■</t>
    </r>
    <r>
      <rPr>
        <sz val="14"/>
        <rFont val="Times New Roman"/>
        <family val="1"/>
      </rPr>
      <t>Unallocated</t>
    </r>
    <phoneticPr fontId="10"/>
  </si>
  <si>
    <r>
      <t>Emissions
[kt CO</t>
    </r>
    <r>
      <rPr>
        <vertAlign val="subscript"/>
        <sz val="11"/>
        <rFont val="Times New Roman"/>
        <family val="1"/>
      </rPr>
      <t>2</t>
    </r>
    <r>
      <rPr>
        <sz val="11"/>
        <rFont val="Times New Roman"/>
        <family val="1"/>
      </rPr>
      <t>]</t>
    </r>
    <phoneticPr fontId="10"/>
  </si>
  <si>
    <r>
      <rPr>
        <sz val="14"/>
        <rFont val="ＭＳ 明朝"/>
        <family val="1"/>
        <charset val="128"/>
      </rPr>
      <t>■</t>
    </r>
    <r>
      <rPr>
        <sz val="14"/>
        <rFont val="Times New Roman"/>
        <family val="1"/>
      </rPr>
      <t>Allocated</t>
    </r>
    <phoneticPr fontId="10"/>
  </si>
  <si>
    <r>
      <t>CH</t>
    </r>
    <r>
      <rPr>
        <b/>
        <vertAlign val="subscript"/>
        <sz val="16"/>
        <rFont val="Times New Roman"/>
        <family val="1"/>
      </rPr>
      <t>4</t>
    </r>
    <r>
      <rPr>
        <b/>
        <sz val="16"/>
        <rFont val="Times New Roman"/>
        <family val="1"/>
      </rPr>
      <t xml:space="preserve"> Emissions</t>
    </r>
    <phoneticPr fontId="10"/>
  </si>
  <si>
    <r>
      <rPr>
        <sz val="11"/>
        <rFont val="ＭＳ 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10"/>
  </si>
  <si>
    <r>
      <t>N</t>
    </r>
    <r>
      <rPr>
        <b/>
        <vertAlign val="subscript"/>
        <sz val="16"/>
        <rFont val="Times New Roman"/>
        <family val="1"/>
      </rPr>
      <t>2</t>
    </r>
    <r>
      <rPr>
        <b/>
        <sz val="16"/>
        <rFont val="Times New Roman"/>
        <family val="1"/>
      </rPr>
      <t>O Emissions</t>
    </r>
    <phoneticPr fontId="10"/>
  </si>
  <si>
    <r>
      <t>CO</t>
    </r>
    <r>
      <rPr>
        <vertAlign val="subscript"/>
        <sz val="11"/>
        <rFont val="Times New Roman"/>
        <family val="1"/>
      </rPr>
      <t>2</t>
    </r>
    <r>
      <rPr>
        <sz val="11"/>
        <rFont val="Times New Roman"/>
        <family val="1"/>
      </rPr>
      <t xml:space="preserve"> Emissions per GDP</t>
    </r>
    <phoneticPr fontId="10"/>
  </si>
  <si>
    <r>
      <t>Energy-related CO</t>
    </r>
    <r>
      <rPr>
        <vertAlign val="subscript"/>
        <sz val="11"/>
        <rFont val="Times New Roman"/>
        <family val="1"/>
      </rPr>
      <t>2</t>
    </r>
    <r>
      <rPr>
        <sz val="11"/>
        <rFont val="Times New Roman"/>
        <family val="1"/>
      </rPr>
      <t xml:space="preserve"> Emissions per GDP</t>
    </r>
    <phoneticPr fontId="10"/>
  </si>
  <si>
    <r>
      <t>t CO</t>
    </r>
    <r>
      <rPr>
        <vertAlign val="subscript"/>
        <sz val="11"/>
        <rFont val="Times New Roman"/>
        <family val="1"/>
      </rPr>
      <t xml:space="preserve">2 </t>
    </r>
    <r>
      <rPr>
        <sz val="11"/>
        <rFont val="Times New Roman"/>
        <family val="1"/>
      </rPr>
      <t>eq./million yen</t>
    </r>
    <phoneticPr fontId="10"/>
  </si>
  <si>
    <r>
      <t>t CO</t>
    </r>
    <r>
      <rPr>
        <vertAlign val="subscript"/>
        <sz val="11"/>
        <rFont val="Times New Roman"/>
        <family val="1"/>
      </rPr>
      <t>2</t>
    </r>
    <r>
      <rPr>
        <sz val="11"/>
        <rFont val="Times New Roman"/>
        <family val="1"/>
      </rPr>
      <t>/million yen</t>
    </r>
    <phoneticPr fontId="10"/>
  </si>
  <si>
    <r>
      <t>Household CO</t>
    </r>
    <r>
      <rPr>
        <b/>
        <vertAlign val="subscript"/>
        <sz val="16"/>
        <rFont val="Times New Roman"/>
        <family val="1"/>
      </rPr>
      <t>2</t>
    </r>
    <r>
      <rPr>
        <b/>
        <sz val="16"/>
        <rFont val="Times New Roman"/>
        <family val="1"/>
      </rPr>
      <t xml:space="preserve"> Emissions
(per household) </t>
    </r>
    <phoneticPr fontId="10"/>
  </si>
  <si>
    <r>
      <rPr>
        <sz val="11"/>
        <rFont val="Segoe UI Symbol"/>
        <family val="1"/>
      </rPr>
      <t>■</t>
    </r>
    <r>
      <rPr>
        <sz val="11"/>
        <rFont val="Times New Roman"/>
        <family val="1"/>
      </rPr>
      <t>Number of Households [1000 households]</t>
    </r>
    <phoneticPr fontId="10"/>
  </si>
  <si>
    <r>
      <rPr>
        <sz val="11"/>
        <rFont val="Segoe UI Symbol"/>
        <family val="1"/>
      </rPr>
      <t>■</t>
    </r>
    <r>
      <rPr>
        <sz val="11"/>
        <rFont val="Times New Roman"/>
        <family val="1"/>
      </rPr>
      <t>Emissions by Fuel Type [kg CO</t>
    </r>
    <r>
      <rPr>
        <vertAlign val="subscript"/>
        <sz val="11"/>
        <rFont val="Times New Roman"/>
        <family val="1"/>
      </rPr>
      <t>2</t>
    </r>
    <r>
      <rPr>
        <sz val="11"/>
        <rFont val="Times New Roman"/>
        <family val="1"/>
      </rPr>
      <t>/household]</t>
    </r>
    <phoneticPr fontId="13"/>
  </si>
  <si>
    <r>
      <rPr>
        <sz val="11"/>
        <rFont val="Segoe UI Symbol"/>
        <family val="1"/>
      </rPr>
      <t>■</t>
    </r>
    <r>
      <rPr>
        <sz val="11"/>
        <rFont val="Times New Roman"/>
        <family val="1"/>
      </rPr>
      <t>Emissions by Purpose [kg CO</t>
    </r>
    <r>
      <rPr>
        <vertAlign val="subscript"/>
        <sz val="11"/>
        <rFont val="Times New Roman"/>
        <family val="1"/>
      </rPr>
      <t>2</t>
    </r>
    <r>
      <rPr>
        <sz val="11"/>
        <rFont val="Times New Roman"/>
        <family val="1"/>
      </rPr>
      <t>/household]</t>
    </r>
    <phoneticPr fontId="13"/>
  </si>
  <si>
    <r>
      <rPr>
        <b/>
        <sz val="16"/>
        <rFont val="ＭＳ 明朝"/>
        <family val="1"/>
        <charset val="128"/>
      </rPr>
      <t>【</t>
    </r>
    <r>
      <rPr>
        <b/>
        <sz val="16"/>
        <rFont val="Times New Roman"/>
        <family val="1"/>
      </rPr>
      <t>Annex</t>
    </r>
    <r>
      <rPr>
        <b/>
        <sz val="16"/>
        <rFont val="ＭＳ 明朝"/>
        <family val="1"/>
        <charset val="128"/>
      </rPr>
      <t>】</t>
    </r>
    <r>
      <rPr>
        <b/>
        <sz val="16"/>
        <rFont val="Times New Roman"/>
        <family val="1"/>
      </rPr>
      <t>Greenhouse Gas Emissions and Removals by Gas and by Sector Based on the UN Guidelines</t>
    </r>
    <phoneticPr fontId="10"/>
  </si>
  <si>
    <r>
      <rPr>
        <sz val="11"/>
        <rFont val="Segoe UI Symbol"/>
        <family val="1"/>
      </rPr>
      <t>■</t>
    </r>
    <r>
      <rPr>
        <sz val="11"/>
        <rFont val="Times New Roman"/>
        <family val="1"/>
      </rPr>
      <t>Emissions/ Removals [kt CO</t>
    </r>
    <r>
      <rPr>
        <vertAlign val="subscript"/>
        <sz val="11"/>
        <rFont val="Times New Roman"/>
        <family val="1"/>
      </rPr>
      <t>2</t>
    </r>
    <r>
      <rPr>
        <sz val="11"/>
        <rFont val="Times New Roman"/>
        <family val="1"/>
      </rPr>
      <t xml:space="preserve"> eq.]</t>
    </r>
    <phoneticPr fontId="10"/>
  </si>
  <si>
    <r>
      <t>Indirect CO</t>
    </r>
    <r>
      <rPr>
        <b/>
        <vertAlign val="subscript"/>
        <sz val="11"/>
        <rFont val="Times New Roman"/>
        <family val="1"/>
      </rPr>
      <t>2</t>
    </r>
    <phoneticPr fontId="10"/>
  </si>
  <si>
    <r>
      <t>Total (Excluding LULUCF, Excluding Indirect CO</t>
    </r>
    <r>
      <rPr>
        <b/>
        <vertAlign val="subscript"/>
        <sz val="11"/>
        <rFont val="Times New Roman"/>
        <family val="1"/>
      </rPr>
      <t>2</t>
    </r>
    <r>
      <rPr>
        <b/>
        <sz val="11"/>
        <rFont val="Times New Roman"/>
        <family val="1"/>
      </rPr>
      <t>)</t>
    </r>
    <phoneticPr fontId="10"/>
  </si>
  <si>
    <r>
      <t>Total (Including LULUCF, Excluding Indirect CO</t>
    </r>
    <r>
      <rPr>
        <b/>
        <vertAlign val="subscript"/>
        <sz val="11"/>
        <rFont val="Times New Roman"/>
        <family val="1"/>
      </rPr>
      <t>2</t>
    </r>
    <r>
      <rPr>
        <b/>
        <sz val="11"/>
        <rFont val="Times New Roman"/>
        <family val="1"/>
      </rPr>
      <t>)</t>
    </r>
    <phoneticPr fontId="10"/>
  </si>
  <si>
    <r>
      <t>Total (Excluding LULUCF, Including Indirect CO</t>
    </r>
    <r>
      <rPr>
        <b/>
        <vertAlign val="subscript"/>
        <sz val="11"/>
        <rFont val="Times New Roman"/>
        <family val="1"/>
      </rPr>
      <t>2</t>
    </r>
    <r>
      <rPr>
        <b/>
        <sz val="11"/>
        <rFont val="Times New Roman"/>
        <family val="1"/>
      </rPr>
      <t>)</t>
    </r>
    <phoneticPr fontId="10"/>
  </si>
  <si>
    <r>
      <t>Total (Including LULUCF, Including Indirect CO</t>
    </r>
    <r>
      <rPr>
        <b/>
        <vertAlign val="subscript"/>
        <sz val="11"/>
        <rFont val="Times New Roman"/>
        <family val="1"/>
      </rPr>
      <t>2</t>
    </r>
    <r>
      <rPr>
        <b/>
        <sz val="11"/>
        <rFont val="Times New Roman"/>
        <family val="1"/>
      </rPr>
      <t>)</t>
    </r>
    <phoneticPr fontId="10"/>
  </si>
  <si>
    <r>
      <t>National GHG Emissions (Excluding LULUCF, Including Indirect CO</t>
    </r>
    <r>
      <rPr>
        <vertAlign val="subscript"/>
        <sz val="11"/>
        <rFont val="Times New Roman"/>
        <family val="1"/>
      </rPr>
      <t>2</t>
    </r>
    <r>
      <rPr>
        <sz val="11"/>
        <rFont val="Times New Roman"/>
        <family val="1"/>
      </rPr>
      <t>)</t>
    </r>
    <phoneticPr fontId="10"/>
  </si>
  <si>
    <t>Commercial refrigeration</t>
    <phoneticPr fontId="10"/>
  </si>
  <si>
    <t>Stationary Air-Conditioning (Household)</t>
    <phoneticPr fontId="10"/>
  </si>
  <si>
    <t>Car Air Conditioners</t>
    <phoneticPr fontId="10"/>
  </si>
  <si>
    <r>
      <rPr>
        <sz val="11"/>
        <rFont val="ＭＳ 明朝"/>
        <family val="1"/>
        <charset val="128"/>
      </rPr>
      <t>排出量</t>
    </r>
    <rPh sb="0" eb="3">
      <t>ハイシュツリョウ</t>
    </rPh>
    <phoneticPr fontId="9"/>
  </si>
  <si>
    <r>
      <rPr>
        <sz val="11"/>
        <rFont val="ＭＳ 明朝"/>
        <family val="1"/>
        <charset val="128"/>
      </rPr>
      <t>排出・吸収量（計）</t>
    </r>
    <rPh sb="0" eb="2">
      <t>ハイシュツ</t>
    </rPh>
    <rPh sb="3" eb="5">
      <t>キュウシュウ</t>
    </rPh>
    <rPh sb="5" eb="6">
      <t>リョウ</t>
    </rPh>
    <rPh sb="7" eb="8">
      <t>ケイ</t>
    </rPh>
    <phoneticPr fontId="9"/>
  </si>
  <si>
    <t>NO</t>
    <phoneticPr fontId="10"/>
  </si>
  <si>
    <t xml:space="preserve"> Measures for forest carbon sinks</t>
    <phoneticPr fontId="10"/>
  </si>
  <si>
    <t>排出をプラス（＋）、吸収をマイナス（－）として表示している。</t>
    <phoneticPr fontId="10"/>
  </si>
  <si>
    <t>「その他」以外は単年度の排出量及び吸収量ではなく、参照レベル方式等を適用後の値を示している。</t>
    <phoneticPr fontId="10"/>
  </si>
  <si>
    <t xml:space="preserve"> Coastal wetlands, Other</t>
    <phoneticPr fontId="10"/>
  </si>
  <si>
    <t>化石燃料起源の界面活性剤の分解</t>
  </si>
  <si>
    <r>
      <t xml:space="preserve">5.E. </t>
    </r>
    <r>
      <rPr>
        <sz val="11"/>
        <rFont val="ＭＳ 明朝"/>
        <family val="1"/>
        <charset val="128"/>
      </rPr>
      <t>化石燃料起源の界面活性剤の分解</t>
    </r>
    <phoneticPr fontId="10"/>
  </si>
  <si>
    <t>Promotion of urban greening</t>
    <phoneticPr fontId="10"/>
  </si>
  <si>
    <t>【参考】国連ガイドライン準拠のガス別・部門別温室効果ガス排出量及び吸収量</t>
    <rPh sb="1" eb="3">
      <t>サンコウ</t>
    </rPh>
    <rPh sb="4" eb="6">
      <t>コクレン</t>
    </rPh>
    <rPh sb="12" eb="14">
      <t>ジュンキョ</t>
    </rPh>
    <rPh sb="17" eb="18">
      <t>ベツ</t>
    </rPh>
    <rPh sb="19" eb="21">
      <t>ブモン</t>
    </rPh>
    <rPh sb="20" eb="21">
      <t>ベツ</t>
    </rPh>
    <rPh sb="22" eb="24">
      <t>オンシツ</t>
    </rPh>
    <rPh sb="24" eb="26">
      <t>コウカ</t>
    </rPh>
    <rPh sb="28" eb="30">
      <t>ハイシュツ</t>
    </rPh>
    <rPh sb="30" eb="31">
      <t>リョウ</t>
    </rPh>
    <rPh sb="31" eb="32">
      <t>オヨ</t>
    </rPh>
    <rPh sb="33" eb="35">
      <t>キュウシュウ</t>
    </rPh>
    <rPh sb="34" eb="35">
      <t>リョウ</t>
    </rPh>
    <phoneticPr fontId="10"/>
  </si>
  <si>
    <t>排出源</t>
    <rPh sb="0" eb="2">
      <t>ハイシュツ</t>
    </rPh>
    <rPh sb="2" eb="3">
      <t>ゲン</t>
    </rPh>
    <phoneticPr fontId="10"/>
  </si>
  <si>
    <t>Source</t>
    <phoneticPr fontId="10"/>
  </si>
  <si>
    <r>
      <t>*2:  Total (Excluding LULUCF) is equal to the CH</t>
    </r>
    <r>
      <rPr>
        <vertAlign val="subscript"/>
        <sz val="11"/>
        <rFont val="Times New Roman"/>
        <family val="1"/>
      </rPr>
      <t>4</t>
    </r>
    <r>
      <rPr>
        <sz val="11"/>
        <rFont val="Times New Roman"/>
        <family val="1"/>
      </rPr>
      <t xml:space="preserve"> emissions in domestic publication version.</t>
    </r>
    <phoneticPr fontId="10"/>
  </si>
  <si>
    <r>
      <t>*4:  Total (Excluding LULUCF, including indirect CO</t>
    </r>
    <r>
      <rPr>
        <vertAlign val="subscript"/>
        <sz val="11"/>
        <rFont val="Times New Roman"/>
        <family val="1"/>
      </rPr>
      <t>2</t>
    </r>
    <r>
      <rPr>
        <sz val="11"/>
        <rFont val="Times New Roman"/>
        <family val="1"/>
      </rPr>
      <t>) is equal to the CO</t>
    </r>
    <r>
      <rPr>
        <vertAlign val="subscript"/>
        <sz val="11"/>
        <rFont val="Times New Roman"/>
        <family val="1"/>
      </rPr>
      <t>2</t>
    </r>
    <r>
      <rPr>
        <sz val="11"/>
        <rFont val="Times New Roman"/>
        <family val="1"/>
      </rPr>
      <t xml:space="preserve"> emissions in domestic publication version.</t>
    </r>
    <phoneticPr fontId="10"/>
  </si>
  <si>
    <r>
      <t>*2:  Total (Excluding LULUCF) is equal to the N</t>
    </r>
    <r>
      <rPr>
        <vertAlign val="subscript"/>
        <sz val="11"/>
        <rFont val="Times New Roman"/>
        <family val="1"/>
      </rPr>
      <t>2</t>
    </r>
    <r>
      <rPr>
        <sz val="11"/>
        <rFont val="Times New Roman"/>
        <family val="1"/>
      </rPr>
      <t>O emissions in domestic publication version.</t>
    </r>
    <phoneticPr fontId="10"/>
  </si>
  <si>
    <t>半導体・液晶製造</t>
    <rPh sb="0" eb="3">
      <t>ハンドウタイ</t>
    </rPh>
    <rPh sb="4" eb="6">
      <t>エキショウ</t>
    </rPh>
    <rPh sb="6" eb="8">
      <t>セイゾウ</t>
    </rPh>
    <phoneticPr fontId="10"/>
  </si>
  <si>
    <t>温室効果ガス排出量及び吸収量のまとめ</t>
    <rPh sb="8" eb="9">
      <t>リョウ</t>
    </rPh>
    <rPh sb="9" eb="10">
      <t>オヨ</t>
    </rPh>
    <rPh sb="11" eb="13">
      <t>キュウシュウ</t>
    </rPh>
    <phoneticPr fontId="9"/>
  </si>
  <si>
    <r>
      <rPr>
        <sz val="11"/>
        <rFont val="Segoe UI Symbol"/>
        <family val="1"/>
      </rPr>
      <t>■</t>
    </r>
    <r>
      <rPr>
        <sz val="11"/>
        <rFont val="ＭＳ 明朝"/>
        <family val="1"/>
        <charset val="128"/>
      </rPr>
      <t>排出・吸収量　</t>
    </r>
    <r>
      <rPr>
        <sz val="11"/>
        <rFont val="Times New Roman"/>
        <family val="1"/>
      </rPr>
      <t>[</t>
    </r>
    <r>
      <rPr>
        <sz val="11"/>
        <rFont val="ＭＳ 明朝"/>
        <family val="1"/>
        <charset val="128"/>
      </rPr>
      <t>百万トン</t>
    </r>
    <r>
      <rPr>
        <sz val="11"/>
        <rFont val="Times New Roman"/>
        <family val="1"/>
      </rPr>
      <t>CO</t>
    </r>
    <r>
      <rPr>
        <vertAlign val="subscript"/>
        <sz val="11"/>
        <rFont val="Times New Roman"/>
        <family val="1"/>
      </rPr>
      <t>2</t>
    </r>
    <r>
      <rPr>
        <sz val="11"/>
        <rFont val="ＭＳ 明朝"/>
        <family val="1"/>
        <charset val="128"/>
      </rPr>
      <t>換算</t>
    </r>
    <r>
      <rPr>
        <sz val="11"/>
        <rFont val="Times New Roman"/>
        <family val="1"/>
      </rPr>
      <t>]</t>
    </r>
    <rPh sb="4" eb="6">
      <t>キュウシュウ</t>
    </rPh>
    <phoneticPr fontId="9"/>
  </si>
  <si>
    <t>温室効果ガス排出量及び吸収量合計</t>
    <rPh sb="0" eb="4">
      <t>オンシツコウカ</t>
    </rPh>
    <rPh sb="6" eb="8">
      <t>ハイシュツ</t>
    </rPh>
    <rPh sb="8" eb="9">
      <t>リョウ</t>
    </rPh>
    <rPh sb="9" eb="10">
      <t>オヨ</t>
    </rPh>
    <rPh sb="11" eb="14">
      <t>キュウシュウリョウ</t>
    </rPh>
    <rPh sb="14" eb="16">
      <t>ゴウケイ</t>
    </rPh>
    <phoneticPr fontId="10"/>
  </si>
  <si>
    <r>
      <rPr>
        <sz val="11"/>
        <rFont val="Segoe UI Symbol"/>
        <family val="1"/>
      </rPr>
      <t>■</t>
    </r>
    <r>
      <rPr>
        <sz val="11"/>
        <rFont val="ＭＳ 明朝"/>
        <family val="1"/>
        <charset val="128"/>
      </rPr>
      <t>世帯数　</t>
    </r>
    <r>
      <rPr>
        <sz val="11"/>
        <rFont val="Times New Roman"/>
        <family val="1"/>
      </rPr>
      <t>[</t>
    </r>
    <r>
      <rPr>
        <sz val="11"/>
        <rFont val="ＭＳ 明朝"/>
        <family val="1"/>
        <charset val="128"/>
      </rPr>
      <t>千世帯</t>
    </r>
    <r>
      <rPr>
        <sz val="11"/>
        <rFont val="Times New Roman"/>
        <family val="1"/>
      </rPr>
      <t>]</t>
    </r>
    <rPh sb="1" eb="4">
      <t>セタイスウ</t>
    </rPh>
    <phoneticPr fontId="10"/>
  </si>
  <si>
    <r>
      <t>The emissions from international bunkers (international aviation and international navigation) in Sheet "14.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 are excluded from the national emissions.</t>
    </r>
    <phoneticPr fontId="10"/>
  </si>
  <si>
    <r>
      <rPr>
        <sz val="11"/>
        <rFont val="Segoe UI Symbol"/>
        <family val="1"/>
      </rPr>
      <t>■</t>
    </r>
    <r>
      <rPr>
        <sz val="11"/>
        <rFont val="Times New Roman"/>
        <family val="1"/>
      </rPr>
      <t>Emissions and GDP</t>
    </r>
    <phoneticPr fontId="10"/>
  </si>
  <si>
    <r>
      <rPr>
        <sz val="11"/>
        <rFont val="Segoe UI Symbol"/>
        <family val="1"/>
      </rPr>
      <t>■</t>
    </r>
    <r>
      <rPr>
        <sz val="11"/>
        <rFont val="Times New Roman"/>
        <family val="1"/>
      </rPr>
      <t>Emissions and removals by measures for forest and other carbon sinks [Mt CO</t>
    </r>
    <r>
      <rPr>
        <vertAlign val="subscript"/>
        <sz val="11"/>
        <rFont val="Times New Roman"/>
        <family val="1"/>
      </rPr>
      <t>2</t>
    </r>
    <r>
      <rPr>
        <sz val="11"/>
        <rFont val="Times New Roman"/>
        <family val="1"/>
      </rPr>
      <t xml:space="preserve"> eq.] </t>
    </r>
    <phoneticPr fontId="10"/>
  </si>
  <si>
    <t>1.A.4. Other Sectors</t>
    <phoneticPr fontId="10"/>
  </si>
  <si>
    <t>1.A.4.c. Agriculture/ Forestry/ Fishing</t>
    <phoneticPr fontId="10"/>
  </si>
  <si>
    <t>2.A. Mineral Industry</t>
    <phoneticPr fontId="10"/>
  </si>
  <si>
    <r>
      <t>CH</t>
    </r>
    <r>
      <rPr>
        <u/>
        <vertAlign val="subscript"/>
        <sz val="11"/>
        <color rgb="FF0000FF"/>
        <rFont val="Times New Roman"/>
        <family val="1"/>
      </rPr>
      <t>4</t>
    </r>
    <r>
      <rPr>
        <u/>
        <sz val="11"/>
        <color rgb="FF0000FF"/>
        <rFont val="Times New Roman"/>
        <family val="1"/>
      </rPr>
      <t xml:space="preserve"> Emissions</t>
    </r>
    <phoneticPr fontId="10"/>
  </si>
  <si>
    <r>
      <t>N</t>
    </r>
    <r>
      <rPr>
        <u/>
        <vertAlign val="subscript"/>
        <sz val="11"/>
        <color rgb="FF0000FF"/>
        <rFont val="Times New Roman"/>
        <family val="1"/>
      </rPr>
      <t>2</t>
    </r>
    <r>
      <rPr>
        <u/>
        <sz val="11"/>
        <color rgb="FF0000FF"/>
        <rFont val="Times New Roman"/>
        <family val="1"/>
      </rPr>
      <t>O Emissions</t>
    </r>
    <phoneticPr fontId="10"/>
  </si>
  <si>
    <r>
      <t>F-gas (HFCs, PFCs, SF</t>
    </r>
    <r>
      <rPr>
        <u/>
        <vertAlign val="subscript"/>
        <sz val="11"/>
        <color rgb="FF0000FF"/>
        <rFont val="Times New Roman"/>
        <family val="1"/>
      </rPr>
      <t>6</t>
    </r>
    <r>
      <rPr>
        <u/>
        <sz val="11"/>
        <color rgb="FF0000FF"/>
        <rFont val="Times New Roman"/>
        <family val="1"/>
      </rPr>
      <t>, NF</t>
    </r>
    <r>
      <rPr>
        <u/>
        <vertAlign val="subscript"/>
        <sz val="11"/>
        <color rgb="FF0000FF"/>
        <rFont val="Times New Roman"/>
        <family val="1"/>
      </rPr>
      <t>3</t>
    </r>
    <r>
      <rPr>
        <u/>
        <sz val="11"/>
        <color rgb="FF0000FF"/>
        <rFont val="Times New Roman"/>
        <family val="1"/>
      </rPr>
      <t>) Emissions</t>
    </r>
    <phoneticPr fontId="10"/>
  </si>
  <si>
    <r>
      <t>Household CO</t>
    </r>
    <r>
      <rPr>
        <u/>
        <vertAlign val="subscript"/>
        <sz val="11"/>
        <color rgb="FF0000FF"/>
        <rFont val="Times New Roman"/>
        <family val="1"/>
      </rPr>
      <t>2</t>
    </r>
    <r>
      <rPr>
        <u/>
        <sz val="11"/>
        <color rgb="FF0000FF"/>
        <rFont val="Times New Roman"/>
        <family val="1"/>
      </rPr>
      <t xml:space="preserve"> Emissions (per Household) </t>
    </r>
    <phoneticPr fontId="10"/>
  </si>
  <si>
    <r>
      <t>Household CO</t>
    </r>
    <r>
      <rPr>
        <u/>
        <vertAlign val="subscript"/>
        <sz val="11"/>
        <color rgb="FF0000FF"/>
        <rFont val="Times New Roman"/>
        <family val="1"/>
      </rPr>
      <t>2</t>
    </r>
    <r>
      <rPr>
        <u/>
        <sz val="11"/>
        <color rgb="FF0000FF"/>
        <rFont val="Times New Roman"/>
        <family val="1"/>
      </rPr>
      <t xml:space="preserve"> Emissions (per Capita)</t>
    </r>
    <phoneticPr fontId="10"/>
  </si>
  <si>
    <t>The emissions/removals values are not for each fiscal year but values after applying the reference level method, etc. except for Other.</t>
    <phoneticPr fontId="10"/>
  </si>
  <si>
    <r>
      <t>吸収源活動の計上方法は、日本国温室効果ガスインベントリ報告書別添</t>
    </r>
    <r>
      <rPr>
        <sz val="11"/>
        <rFont val="Times New Roman"/>
        <family val="1"/>
      </rPr>
      <t>9</t>
    </r>
    <r>
      <rPr>
        <sz val="11"/>
        <rFont val="ＭＳ 明朝"/>
        <family val="1"/>
        <charset val="128"/>
      </rPr>
      <t>を参照。</t>
    </r>
    <phoneticPr fontId="10"/>
  </si>
  <si>
    <r>
      <rPr>
        <sz val="11"/>
        <rFont val="Segoe UI Symbol"/>
        <family val="1"/>
      </rPr>
      <t>■</t>
    </r>
    <r>
      <rPr>
        <sz val="11"/>
        <rFont val="ＭＳ 明朝"/>
        <family val="1"/>
        <charset val="128"/>
      </rPr>
      <t>森林等の吸収源対策による排出量及び吸収量［百万トン</t>
    </r>
    <r>
      <rPr>
        <sz val="11"/>
        <rFont val="Times New Roman"/>
        <family val="1"/>
      </rPr>
      <t>CO</t>
    </r>
    <r>
      <rPr>
        <vertAlign val="subscript"/>
        <sz val="11"/>
        <rFont val="Times New Roman"/>
        <family val="1"/>
      </rPr>
      <t>2</t>
    </r>
    <r>
      <rPr>
        <sz val="11"/>
        <rFont val="ＭＳ 明朝"/>
        <family val="1"/>
        <charset val="128"/>
      </rPr>
      <t>換算］</t>
    </r>
    <rPh sb="15" eb="16">
      <t>リョウ</t>
    </rPh>
    <rPh sb="16" eb="17">
      <t>オヨ</t>
    </rPh>
    <phoneticPr fontId="10"/>
  </si>
  <si>
    <r>
      <t>NF</t>
    </r>
    <r>
      <rPr>
        <vertAlign val="subscript"/>
        <sz val="11"/>
        <rFont val="Times New Roman"/>
        <family val="1"/>
      </rPr>
      <t>3</t>
    </r>
    <r>
      <rPr>
        <sz val="11"/>
        <rFont val="ＭＳ 明朝"/>
        <family val="1"/>
        <charset val="128"/>
      </rPr>
      <t>の製造時の漏出</t>
    </r>
    <phoneticPr fontId="10"/>
  </si>
  <si>
    <r>
      <t>SF</t>
    </r>
    <r>
      <rPr>
        <vertAlign val="subscript"/>
        <sz val="11"/>
        <rFont val="Times New Roman"/>
        <family val="1"/>
      </rPr>
      <t>6</t>
    </r>
    <r>
      <rPr>
        <sz val="11"/>
        <rFont val="Times New Roman"/>
        <family val="1"/>
      </rPr>
      <t xml:space="preserve"> </t>
    </r>
    <r>
      <rPr>
        <sz val="11"/>
        <rFont val="ＭＳ 明朝"/>
        <family val="1"/>
        <charset val="128"/>
      </rPr>
      <t>製造時の漏出</t>
    </r>
    <phoneticPr fontId="10"/>
  </si>
  <si>
    <t>Coal mines, etc.</t>
    <phoneticPr fontId="10"/>
  </si>
  <si>
    <t>Gas fields, etc.</t>
    <phoneticPr fontId="10"/>
  </si>
  <si>
    <t>炭鉱等</t>
    <rPh sb="0" eb="2">
      <t>タンコウ</t>
    </rPh>
    <rPh sb="2" eb="3">
      <t>トウ</t>
    </rPh>
    <phoneticPr fontId="10"/>
  </si>
  <si>
    <t>ガス田等</t>
    <rPh sb="2" eb="3">
      <t>デン</t>
    </rPh>
    <rPh sb="3" eb="4">
      <t>トウ</t>
    </rPh>
    <phoneticPr fontId="10"/>
  </si>
  <si>
    <r>
      <rPr>
        <sz val="11"/>
        <rFont val="ＭＳ 明朝"/>
        <family val="1"/>
        <charset val="128"/>
      </rPr>
      <t>本シート</t>
    </r>
    <rPh sb="0" eb="1">
      <t>ホン</t>
    </rPh>
    <phoneticPr fontId="10"/>
  </si>
  <si>
    <r>
      <rPr>
        <u/>
        <sz val="11"/>
        <color indexed="12"/>
        <rFont val="ＭＳ 明朝"/>
        <family val="1"/>
        <charset val="128"/>
      </rPr>
      <t>温室効果ガス排出量及び吸収量のまとめ</t>
    </r>
    <rPh sb="8" eb="9">
      <t>リョウ</t>
    </rPh>
    <rPh sb="9" eb="10">
      <t>オヨ</t>
    </rPh>
    <rPh sb="11" eb="13">
      <t>キュウシュウ</t>
    </rPh>
    <phoneticPr fontId="10"/>
  </si>
  <si>
    <r>
      <t>Breakdown of CO</t>
    </r>
    <r>
      <rPr>
        <u/>
        <vertAlign val="subscript"/>
        <sz val="11"/>
        <color indexed="12"/>
        <rFont val="Times New Roman"/>
        <family val="1"/>
      </rPr>
      <t>2</t>
    </r>
    <r>
      <rPr>
        <u/>
        <sz val="11"/>
        <color indexed="12"/>
        <rFont val="Times New Roman"/>
        <family val="1"/>
      </rPr>
      <t xml:space="preserve"> Emissions (Share of Unallocated and Allocated Emissions)</t>
    </r>
    <phoneticPr fontId="10"/>
  </si>
  <si>
    <r>
      <rPr>
        <u/>
        <sz val="11"/>
        <color indexed="12"/>
        <rFont val="ＭＳ 明朝"/>
        <family val="1"/>
        <charset val="128"/>
      </rPr>
      <t>家庭における</t>
    </r>
    <r>
      <rPr>
        <u/>
        <sz val="11"/>
        <color indexed="12"/>
        <rFont val="Times New Roman"/>
        <family val="1"/>
      </rP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排出量（世帯当たり）</t>
    </r>
    <phoneticPr fontId="10"/>
  </si>
  <si>
    <r>
      <rPr>
        <u/>
        <sz val="11"/>
        <color indexed="12"/>
        <rFont val="ＭＳ 明朝"/>
        <family val="1"/>
        <charset val="128"/>
      </rPr>
      <t>家庭における</t>
    </r>
    <r>
      <rPr>
        <u/>
        <sz val="11"/>
        <color indexed="12"/>
        <rFont val="Times New Roman"/>
        <family val="1"/>
      </rPr>
      <t>CO</t>
    </r>
    <r>
      <rPr>
        <u/>
        <vertAlign val="subscript"/>
        <sz val="11"/>
        <color indexed="12"/>
        <rFont val="Times New Roman"/>
        <family val="1"/>
      </rPr>
      <t xml:space="preserve">2 </t>
    </r>
    <r>
      <rPr>
        <u/>
        <sz val="11"/>
        <color indexed="12"/>
        <rFont val="ＭＳ 明朝"/>
        <family val="1"/>
        <charset val="128"/>
      </rPr>
      <t>排出量（一人当たり）</t>
    </r>
    <rPh sb="14" eb="16">
      <t>ヒトリ</t>
    </rPh>
    <phoneticPr fontId="10"/>
  </si>
  <si>
    <r>
      <rPr>
        <u/>
        <sz val="11"/>
        <color indexed="12"/>
        <rFont val="ＭＳ 明朝"/>
        <family val="1"/>
        <charset val="128"/>
      </rPr>
      <t>【参考】国連ガイドライン準拠のガス別・部門別温室効果ガス排出量及び吸収量</t>
    </r>
    <rPh sb="1" eb="3">
      <t>サンコウ</t>
    </rPh>
    <rPh sb="4" eb="6">
      <t>コクレン</t>
    </rPh>
    <rPh sb="12" eb="14">
      <t>ジュンキョ</t>
    </rPh>
    <rPh sb="17" eb="18">
      <t>ベツ</t>
    </rPh>
    <rPh sb="19" eb="21">
      <t>ブモン</t>
    </rPh>
    <rPh sb="21" eb="22">
      <t>ベツ</t>
    </rPh>
    <rPh sb="22" eb="24">
      <t>オンシツ</t>
    </rPh>
    <rPh sb="24" eb="26">
      <t>コウカ</t>
    </rPh>
    <rPh sb="28" eb="30">
      <t>ハイシュツ</t>
    </rPh>
    <rPh sb="30" eb="31">
      <t>リョウ</t>
    </rPh>
    <rPh sb="31" eb="32">
      <t>オヨ</t>
    </rPh>
    <rPh sb="33" eb="35">
      <t>キュウシュウ</t>
    </rPh>
    <rPh sb="35" eb="36">
      <t>リョウ</t>
    </rPh>
    <phoneticPr fontId="10"/>
  </si>
  <si>
    <r>
      <rPr>
        <u/>
        <sz val="11"/>
        <color indexed="12"/>
        <rFont val="ＭＳ 明朝"/>
        <family val="1"/>
        <charset val="128"/>
      </rPr>
      <t>エネルギー起源</t>
    </r>
    <r>
      <rPr>
        <u/>
        <sz val="11"/>
        <color indexed="12"/>
        <rFont val="Times New Roman"/>
        <family val="1"/>
      </rPr>
      <t>CO</t>
    </r>
    <r>
      <rPr>
        <u/>
        <vertAlign val="subscript"/>
        <sz val="11"/>
        <color rgb="FF0000FF"/>
        <rFont val="Times New Roman"/>
        <family val="1"/>
      </rPr>
      <t>2</t>
    </r>
    <r>
      <rPr>
        <u/>
        <sz val="11"/>
        <color indexed="12"/>
        <rFont val="Times New Roman"/>
        <family val="1"/>
      </rPr>
      <t xml:space="preserve"> </t>
    </r>
    <r>
      <rPr>
        <u/>
        <sz val="11"/>
        <color indexed="12"/>
        <rFont val="ＭＳ 明朝"/>
        <family val="1"/>
        <charset val="128"/>
      </rPr>
      <t>排出量（燃料種別）</t>
    </r>
    <phoneticPr fontId="10"/>
  </si>
  <si>
    <t xml:space="preserve"> Measures to increase removals in agricultural soils</t>
    <phoneticPr fontId="10"/>
  </si>
  <si>
    <t>Blue carbon and other removals</t>
    <phoneticPr fontId="10"/>
  </si>
  <si>
    <t>Agriculture, Forestry and Fishery</t>
    <phoneticPr fontId="10"/>
  </si>
  <si>
    <t>Excluding Agriculture, Forestry and Fishery</t>
    <phoneticPr fontId="10"/>
  </si>
  <si>
    <t># Until the April 2023 release, GWPs from the IPCC Fourth Assessment Report (2007) were used.</t>
    <phoneticPr fontId="10"/>
  </si>
  <si>
    <r>
      <t>CO</t>
    </r>
    <r>
      <rPr>
        <b/>
        <vertAlign val="subscript"/>
        <sz val="16"/>
        <rFont val="Times New Roman"/>
        <family val="1"/>
      </rPr>
      <t>2</t>
    </r>
    <r>
      <rPr>
        <b/>
        <sz val="16"/>
        <rFont val="Times New Roman"/>
        <family val="1"/>
      </rPr>
      <t xml:space="preserve"> Emissions by Sector (before allocation of power and heat)</t>
    </r>
    <phoneticPr fontId="10"/>
  </si>
  <si>
    <r>
      <t>CO</t>
    </r>
    <r>
      <rPr>
        <u/>
        <vertAlign val="subscript"/>
        <sz val="11"/>
        <color rgb="FF0000FF"/>
        <rFont val="Times New Roman"/>
        <family val="1"/>
      </rPr>
      <t>2</t>
    </r>
    <r>
      <rPr>
        <u/>
        <sz val="11"/>
        <color rgb="FF0000FF"/>
        <rFont val="Times New Roman"/>
        <family val="1"/>
      </rPr>
      <t xml:space="preserve"> Emissions by Sector (before allocation of power and heat)</t>
    </r>
    <phoneticPr fontId="10"/>
  </si>
  <si>
    <r>
      <t>CO</t>
    </r>
    <r>
      <rPr>
        <b/>
        <vertAlign val="subscript"/>
        <sz val="16"/>
        <rFont val="Times New Roman"/>
        <family val="1"/>
      </rPr>
      <t>2</t>
    </r>
    <r>
      <rPr>
        <b/>
        <sz val="16"/>
        <rFont val="Times New Roman"/>
        <family val="1"/>
      </rPr>
      <t xml:space="preserve"> Emissions by Sector (after allocation of power and heat)</t>
    </r>
    <phoneticPr fontId="10"/>
  </si>
  <si>
    <r>
      <t>CO</t>
    </r>
    <r>
      <rPr>
        <u/>
        <vertAlign val="subscript"/>
        <sz val="11"/>
        <color rgb="FF0000FF"/>
        <rFont val="Times New Roman"/>
        <family val="1"/>
      </rPr>
      <t>2</t>
    </r>
    <r>
      <rPr>
        <u/>
        <sz val="11"/>
        <color rgb="FF0000FF"/>
        <rFont val="Times New Roman"/>
        <family val="1"/>
      </rPr>
      <t xml:space="preserve"> Emissions by Sector (after allocation of power and heat)</t>
    </r>
    <phoneticPr fontId="10"/>
  </si>
  <si>
    <t>5.E. Decomposition of Fossil-fuel Derived Surfactants</t>
    <phoneticPr fontId="10"/>
  </si>
  <si>
    <t>Decomposition of Fossil-fuel Derived Surfactants</t>
    <phoneticPr fontId="10"/>
  </si>
  <si>
    <t>Including Lubricant uses</t>
    <phoneticPr fontId="10"/>
  </si>
  <si>
    <t>&lt;Reported Value&gt;</t>
    <phoneticPr fontId="10"/>
  </si>
  <si>
    <t>Semiconductor and Liquid Crystals Manufacturing</t>
    <phoneticPr fontId="10"/>
  </si>
  <si>
    <t>冷蔵庫及び空調機器</t>
  </si>
  <si>
    <t>Refrigeration and 
Air Conditioning Equipment</t>
  </si>
  <si>
    <t>発泡剤</t>
  </si>
  <si>
    <t>エアゾール・MDI（定量噴射剤）</t>
  </si>
  <si>
    <t>洗浄剤・溶剤</t>
  </si>
  <si>
    <t>HFCsの製造時の漏出</t>
  </si>
  <si>
    <t>半導体</t>
  </si>
  <si>
    <t>液晶</t>
  </si>
  <si>
    <t>HCFC22製造時の副生HFC23</t>
  </si>
  <si>
    <t>消火剤</t>
  </si>
  <si>
    <t>マグネシウム製造</t>
  </si>
  <si>
    <t>その他</t>
  </si>
  <si>
    <t>Foam Blowing Agents</t>
  </si>
  <si>
    <t>Aerosols/ MDI</t>
  </si>
  <si>
    <t>Solvents/ Cleaning Agents</t>
  </si>
  <si>
    <t>Fugitive Emissions from HFCs Manufacturing</t>
  </si>
  <si>
    <t>Semiconductor</t>
  </si>
  <si>
    <t xml:space="preserve">By-product Emissions from HCFC-22  </t>
  </si>
  <si>
    <t>Fire Protection</t>
  </si>
  <si>
    <t>Magnesium Production</t>
  </si>
  <si>
    <t>PFCsの製造時の漏出</t>
  </si>
  <si>
    <t>アルミニウム製造</t>
  </si>
  <si>
    <t>Solvents/ Cleaning agents</t>
  </si>
  <si>
    <t>Fugitive Emissions from PFCs Manufacturing</t>
  </si>
  <si>
    <t>粒子加速器等</t>
  </si>
  <si>
    <t>電気絶縁ガス使用機器</t>
  </si>
  <si>
    <t>Accelerators</t>
  </si>
  <si>
    <t>Electrical Equipment</t>
  </si>
  <si>
    <r>
      <rPr>
        <b/>
        <sz val="16"/>
        <rFont val="ＭＳ 明朝"/>
        <family val="1"/>
        <charset val="128"/>
      </rPr>
      <t>日本の温室効果ガス排出量データ（</t>
    </r>
    <r>
      <rPr>
        <b/>
        <sz val="16"/>
        <rFont val="Times New Roman"/>
        <family val="1"/>
      </rPr>
      <t>1990</t>
    </r>
    <r>
      <rPr>
        <b/>
        <sz val="16"/>
        <rFont val="ＭＳ 明朝"/>
        <family val="1"/>
        <charset val="128"/>
      </rPr>
      <t>～</t>
    </r>
    <r>
      <rPr>
        <b/>
        <sz val="16"/>
        <rFont val="Times New Roman"/>
        <family val="1"/>
      </rPr>
      <t>2024</t>
    </r>
    <r>
      <rPr>
        <b/>
        <sz val="16"/>
        <rFont val="ＭＳ 明朝"/>
        <family val="1"/>
        <charset val="128"/>
      </rPr>
      <t>年度）</t>
    </r>
    <phoneticPr fontId="10"/>
  </si>
  <si>
    <t>Japan's GHG Emissions Data (FY1990-2024)</t>
    <phoneticPr fontId="10"/>
  </si>
  <si>
    <t>April 2026</t>
    <phoneticPr fontId="10"/>
  </si>
  <si>
    <t>1.A.4. Other Sectors</t>
  </si>
  <si>
    <t>1.A.4. 業務・家庭・農林水産業</t>
    <rPh sb="13" eb="15">
      <t>ノウリン</t>
    </rPh>
    <rPh sb="15" eb="18">
      <t>スイサンギョウ</t>
    </rPh>
    <phoneticPr fontId="10"/>
  </si>
  <si>
    <t>1.A.3. Transport</t>
  </si>
  <si>
    <t>1.A.3. 運輸</t>
    <rPh sb="7" eb="9">
      <t>ウンユ</t>
    </rPh>
    <phoneticPr fontId="10"/>
  </si>
  <si>
    <t>1.A.2. Manufacturing Industries and Construction</t>
  </si>
  <si>
    <t>1.A.2. 製造業・建設業</t>
    <rPh sb="7" eb="10">
      <t>セイゾウギョウ</t>
    </rPh>
    <rPh sb="11" eb="14">
      <t>ケンセツギョウ</t>
    </rPh>
    <phoneticPr fontId="10"/>
  </si>
  <si>
    <t>1.A.1. Energy Industries</t>
  </si>
  <si>
    <t>1.A.1. エネルギー産業</t>
  </si>
  <si>
    <t>1.B.2. Oil, Natural Gas and Other</t>
  </si>
  <si>
    <t>1.B.1. Solid Fuels</t>
  </si>
  <si>
    <r>
      <t>2024</t>
    </r>
    <r>
      <rPr>
        <sz val="14"/>
        <rFont val="ＭＳ 明朝"/>
        <family val="1"/>
        <charset val="128"/>
      </rPr>
      <t>年度</t>
    </r>
    <rPh sb="4" eb="5">
      <t>ネン</t>
    </rPh>
    <rPh sb="5" eb="6">
      <t>ド</t>
    </rPh>
    <phoneticPr fontId="10"/>
  </si>
  <si>
    <t>FY2024</t>
    <phoneticPr fontId="10"/>
  </si>
  <si>
    <r>
      <t>(2013</t>
    </r>
    <r>
      <rPr>
        <sz val="12"/>
        <rFont val="ＭＳ 明朝"/>
        <family val="1"/>
        <charset val="128"/>
      </rPr>
      <t>年度、</t>
    </r>
    <r>
      <rPr>
        <sz val="12"/>
        <rFont val="Times New Roman"/>
        <family val="1"/>
      </rPr>
      <t>2024</t>
    </r>
    <r>
      <rPr>
        <sz val="12"/>
        <rFont val="ＭＳ 明朝"/>
        <family val="1"/>
        <charset val="128"/>
      </rPr>
      <t>年度</t>
    </r>
    <r>
      <rPr>
        <sz val="12"/>
        <rFont val="Times New Roman"/>
        <family val="1"/>
      </rPr>
      <t>)</t>
    </r>
    <rPh sb="5" eb="6">
      <t>ネン</t>
    </rPh>
    <rPh sb="6" eb="7">
      <t>ド</t>
    </rPh>
    <rPh sb="12" eb="13">
      <t>ネン</t>
    </rPh>
    <rPh sb="13" eb="14">
      <t>ド</t>
    </rPh>
    <phoneticPr fontId="10"/>
  </si>
  <si>
    <r>
      <rPr>
        <sz val="11"/>
        <rFont val="ＭＳ 明朝"/>
        <family val="1"/>
        <charset val="128"/>
      </rPr>
      <t>※森林等の吸収源対策による吸収量：「</t>
    </r>
    <r>
      <rPr>
        <sz val="11"/>
        <rFont val="Times New Roman"/>
        <family val="1"/>
      </rPr>
      <t xml:space="preserve"> 13.NDC-LULUCF</t>
    </r>
    <r>
      <rPr>
        <sz val="11"/>
        <rFont val="ＭＳ 明朝"/>
        <family val="1"/>
        <charset val="128"/>
      </rPr>
      <t>」シート参照</t>
    </r>
    <rPh sb="36" eb="38">
      <t>サンショウ</t>
    </rPh>
    <phoneticPr fontId="9"/>
  </si>
  <si>
    <t>森林等の吸収源対策による吸収量</t>
    <rPh sb="0" eb="2">
      <t>シンリン</t>
    </rPh>
    <rPh sb="2" eb="3">
      <t>ナド</t>
    </rPh>
    <rPh sb="4" eb="6">
      <t>キュウシュウ</t>
    </rPh>
    <rPh sb="6" eb="7">
      <t>ゲン</t>
    </rPh>
    <rPh sb="7" eb="9">
      <t>タイサク</t>
    </rPh>
    <rPh sb="12" eb="14">
      <t>キュウシュウ</t>
    </rPh>
    <rPh sb="14" eb="15">
      <t>リョウ</t>
    </rPh>
    <phoneticPr fontId="9"/>
  </si>
  <si>
    <t>(In FY2013 and FY2024)</t>
    <phoneticPr fontId="10"/>
  </si>
  <si>
    <t>Chemical and Allied Products, Oil and Coal Products</t>
    <phoneticPr fontId="10"/>
  </si>
  <si>
    <r>
      <rPr>
        <b/>
        <sz val="11"/>
        <rFont val="ＭＳ 明朝"/>
        <family val="1"/>
        <charset val="128"/>
      </rPr>
      <t>化学（含石油石炭製品）</t>
    </r>
    <rPh sb="0" eb="2">
      <t>カガク</t>
    </rPh>
    <rPh sb="3" eb="4">
      <t>フク</t>
    </rPh>
    <rPh sb="4" eb="6">
      <t>セキユ</t>
    </rPh>
    <rPh sb="6" eb="8">
      <t>セキタン</t>
    </rPh>
    <rPh sb="8" eb="10">
      <t>セイヒン</t>
    </rPh>
    <phoneticPr fontId="0"/>
  </si>
  <si>
    <t>*NO: Not Occuring</t>
    <phoneticPr fontId="10"/>
  </si>
  <si>
    <t>公務（他に分類されないもの）</t>
    <phoneticPr fontId="10"/>
  </si>
  <si>
    <t>Government (Not Classfied Under Other Sectors)</t>
    <phoneticPr fontId="10"/>
  </si>
  <si>
    <t>他サービス業（廃棄物処理業等）</t>
    <phoneticPr fontId="10"/>
  </si>
  <si>
    <t>Miscellaneous Services (Waste Disposal Business, etc.)</t>
    <phoneticPr fontId="10"/>
  </si>
  <si>
    <t>公務（他に分類されないもの）</t>
    <rPh sb="3" eb="4">
      <t>タ</t>
    </rPh>
    <rPh sb="5" eb="7">
      <t>ブンルイ</t>
    </rPh>
    <phoneticPr fontId="10"/>
  </si>
  <si>
    <r>
      <rPr>
        <sz val="11"/>
        <rFont val="游ゴシック"/>
        <family val="1"/>
        <charset val="128"/>
      </rPr>
      <t>※</t>
    </r>
    <r>
      <rPr>
        <sz val="11"/>
        <rFont val="Times New Roman"/>
        <family val="1"/>
      </rPr>
      <t>NO</t>
    </r>
    <r>
      <rPr>
        <sz val="11"/>
        <rFont val="ＭＳ 明朝"/>
        <family val="1"/>
        <charset val="128"/>
      </rPr>
      <t>：発生しない</t>
    </r>
    <rPh sb="4" eb="6">
      <t>ハッセイ</t>
    </rPh>
    <phoneticPr fontId="10"/>
  </si>
  <si>
    <t>※出典：
総務省「住民基本台帳に基づく人口、人口動態及び世帯数」</t>
    <rPh sb="1" eb="3">
      <t>シュッテン</t>
    </rPh>
    <phoneticPr fontId="10"/>
  </si>
  <si>
    <t>*Reference: 
Population, Vital Statistics and Number of Households Survey based on the Resident Registration System (Ministry of Internal Affairs and Communications)</t>
    <phoneticPr fontId="10"/>
  </si>
  <si>
    <r>
      <t xml:space="preserve">1.B.1. </t>
    </r>
    <r>
      <rPr>
        <sz val="11"/>
        <rFont val="ＭＳ 明朝"/>
        <family val="1"/>
        <charset val="128"/>
      </rPr>
      <t>固体燃料</t>
    </r>
    <rPh sb="7" eb="11">
      <t>コタイネンリョウ</t>
    </rPh>
    <phoneticPr fontId="10"/>
  </si>
  <si>
    <r>
      <t xml:space="preserve">1.B.2. </t>
    </r>
    <r>
      <rPr>
        <sz val="11"/>
        <rFont val="ＭＳ 明朝"/>
        <family val="1"/>
        <charset val="128"/>
      </rPr>
      <t>石油・天然ガス等</t>
    </r>
    <rPh sb="7" eb="9">
      <t>セキユ</t>
    </rPh>
    <rPh sb="10" eb="12">
      <t>テンネン</t>
    </rPh>
    <rPh sb="14" eb="15">
      <t>トウ</t>
    </rPh>
    <phoneticPr fontId="10"/>
  </si>
  <si>
    <r>
      <rPr>
        <sz val="11"/>
        <rFont val="ＭＳ Ｐ明朝"/>
        <family val="1"/>
        <charset val="128"/>
      </rPr>
      <t>※</t>
    </r>
    <r>
      <rPr>
        <sz val="11"/>
        <rFont val="Times New Roman"/>
        <family val="1"/>
      </rPr>
      <t>NO</t>
    </r>
    <r>
      <rPr>
        <sz val="11"/>
        <rFont val="ＭＳ 明朝"/>
        <family val="1"/>
        <charset val="128"/>
      </rPr>
      <t>：発生しない</t>
    </r>
    <rPh sb="4" eb="6">
      <t>ハッセイ</t>
    </rPh>
    <phoneticPr fontId="10"/>
  </si>
  <si>
    <r>
      <rPr>
        <sz val="11"/>
        <rFont val="Segoe UI Symbol"/>
        <family val="1"/>
      </rPr>
      <t>■</t>
    </r>
    <r>
      <rPr>
        <sz val="11"/>
        <rFont val="ＭＳ 明朝"/>
        <family val="1"/>
        <charset val="128"/>
      </rPr>
      <t>排出量及び吸収量　</t>
    </r>
    <r>
      <rPr>
        <sz val="11"/>
        <rFont val="Times New Roman"/>
        <family val="1"/>
      </rPr>
      <t>[kt CO</t>
    </r>
    <r>
      <rPr>
        <vertAlign val="subscript"/>
        <sz val="11"/>
        <rFont val="Times New Roman"/>
        <family val="1"/>
      </rPr>
      <t>2</t>
    </r>
    <r>
      <rPr>
        <sz val="11"/>
        <rFont val="Times New Roman"/>
        <family val="1"/>
      </rPr>
      <t xml:space="preserve"> </t>
    </r>
    <r>
      <rPr>
        <sz val="11"/>
        <rFont val="游ゴシック"/>
        <family val="1"/>
        <charset val="128"/>
      </rPr>
      <t>換算</t>
    </r>
    <r>
      <rPr>
        <sz val="11"/>
        <rFont val="Times New Roman"/>
        <family val="1"/>
      </rPr>
      <t>]</t>
    </r>
    <rPh sb="1" eb="3">
      <t>ハイシュツ</t>
    </rPh>
    <rPh sb="3" eb="4">
      <t>リョウ</t>
    </rPh>
    <rPh sb="4" eb="5">
      <t>オヨ</t>
    </rPh>
    <rPh sb="6" eb="8">
      <t>キュウシュウ</t>
    </rPh>
    <rPh sb="8" eb="9">
      <t>リョウ</t>
    </rPh>
    <rPh sb="18" eb="20">
      <t>カンサン</t>
    </rPh>
    <phoneticPr fontId="10"/>
  </si>
  <si>
    <r>
      <rPr>
        <sz val="11"/>
        <rFont val="Segoe UI Symbol"/>
        <family val="1"/>
      </rPr>
      <t>■</t>
    </r>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phoneticPr fontId="10"/>
  </si>
  <si>
    <r>
      <t>Mt CO</t>
    </r>
    <r>
      <rPr>
        <vertAlign val="subscript"/>
        <sz val="11"/>
        <rFont val="Times New Roman"/>
        <family val="1"/>
      </rPr>
      <t>2</t>
    </r>
    <r>
      <rPr>
        <sz val="11"/>
        <rFont val="Times New Roman"/>
        <family val="1"/>
      </rPr>
      <t xml:space="preserve"> </t>
    </r>
    <r>
      <rPr>
        <sz val="11"/>
        <rFont val="ＭＳ 明朝"/>
        <family val="1"/>
        <charset val="128"/>
      </rPr>
      <t>換算</t>
    </r>
    <rPh sb="7" eb="9">
      <t>カンサン</t>
    </rPh>
    <phoneticPr fontId="10"/>
  </si>
  <si>
    <r>
      <t>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 xml:space="preserve">/ </t>
    </r>
    <r>
      <rPr>
        <sz val="11"/>
        <rFont val="ＭＳ 明朝"/>
        <family val="1"/>
        <charset val="128"/>
      </rPr>
      <t>一人</t>
    </r>
    <rPh sb="6" eb="8">
      <t>カンサン</t>
    </rPh>
    <rPh sb="10" eb="12">
      <t>ヒトリ</t>
    </rPh>
    <phoneticPr fontId="10"/>
  </si>
  <si>
    <r>
      <rPr>
        <sz val="10.5"/>
        <rFont val="ＭＳ 明朝"/>
        <family val="1"/>
        <charset val="128"/>
      </rPr>
      <t>■各シート中の空白セル及び空白シートは、</t>
    </r>
    <r>
      <rPr>
        <sz val="10.5"/>
        <rFont val="Times New Roman"/>
        <family val="1"/>
      </rPr>
      <t>2026</t>
    </r>
    <r>
      <rPr>
        <sz val="10.5"/>
        <rFont val="ＭＳ 明朝"/>
        <family val="1"/>
        <charset val="128"/>
      </rPr>
      <t>年春に公表予定。</t>
    </r>
    <phoneticPr fontId="10"/>
  </si>
  <si>
    <r>
      <t>GHG</t>
    </r>
    <r>
      <rPr>
        <sz val="11"/>
        <rFont val="ＭＳ 明朝"/>
        <family val="1"/>
        <charset val="128"/>
      </rPr>
      <t>排出量（</t>
    </r>
    <r>
      <rPr>
        <sz val="11"/>
        <rFont val="Times New Roman"/>
        <family val="1"/>
      </rPr>
      <t>LULUCF</t>
    </r>
    <r>
      <rPr>
        <sz val="11"/>
        <rFont val="ＭＳ 明朝"/>
        <family val="1"/>
        <charset val="128"/>
      </rPr>
      <t>分野を除く、間接</t>
    </r>
    <r>
      <rPr>
        <sz val="11"/>
        <rFont val="Times New Roman"/>
        <family val="1"/>
      </rPr>
      <t>CO</t>
    </r>
    <r>
      <rPr>
        <vertAlign val="subscript"/>
        <sz val="11"/>
        <rFont val="Times New Roman"/>
        <family val="1"/>
      </rPr>
      <t>2</t>
    </r>
    <r>
      <rPr>
        <sz val="11"/>
        <rFont val="ＭＳ 明朝"/>
        <family val="1"/>
        <charset val="128"/>
      </rPr>
      <t>を含む。）</t>
    </r>
    <rPh sb="3" eb="6">
      <t>ハイシュツリョウ</t>
    </rPh>
    <phoneticPr fontId="10"/>
  </si>
  <si>
    <t>Removals by Measures for Forest and Other Carbon Sinks</t>
    <phoneticPr fontId="9"/>
  </si>
  <si>
    <r>
      <rPr>
        <sz val="11"/>
        <rFont val="ＭＳ 明朝"/>
        <family val="1"/>
        <charset val="128"/>
      </rPr>
      <t>＊</t>
    </r>
    <r>
      <rPr>
        <sz val="11"/>
        <rFont val="Times New Roman"/>
        <family val="1"/>
      </rPr>
      <t>Removals by Measures for Forest and Other Carbon Sinks: 
See sheet "13.NDC-LULUCF"</t>
    </r>
    <phoneticPr fontId="9"/>
  </si>
  <si>
    <t>Emissions and Removals (Total)</t>
    <phoneticPr fontId="9"/>
  </si>
  <si>
    <r>
      <t>2026</t>
    </r>
    <r>
      <rPr>
        <sz val="11"/>
        <rFont val="ＭＳ 明朝"/>
        <family val="1"/>
        <charset val="128"/>
      </rPr>
      <t>年４月</t>
    </r>
    <rPh sb="4" eb="5">
      <t>ネン</t>
    </rPh>
    <rPh sb="6" eb="7">
      <t>ガツ</t>
    </rPh>
    <phoneticPr fontId="10"/>
  </si>
  <si>
    <r>
      <t>Emissions other than energy-related CO</t>
    </r>
    <r>
      <rPr>
        <b/>
        <u/>
        <vertAlign val="subscript"/>
        <sz val="11"/>
        <rFont val="Times New Roman"/>
        <family val="1"/>
      </rPr>
      <t>2</t>
    </r>
    <phoneticPr fontId="10"/>
  </si>
  <si>
    <r>
      <t>Energy-related CO</t>
    </r>
    <r>
      <rPr>
        <b/>
        <vertAlign val="subscript"/>
        <sz val="18"/>
        <rFont val="Times New Roman"/>
        <family val="1"/>
      </rPr>
      <t>2</t>
    </r>
    <r>
      <rPr>
        <b/>
        <sz val="18"/>
        <rFont val="Times New Roman"/>
        <family val="1"/>
      </rPr>
      <t xml:space="preserve"> emissions by fuel type </t>
    </r>
    <phoneticPr fontId="10"/>
  </si>
  <si>
    <t>Category</t>
    <phoneticPr fontId="81"/>
  </si>
  <si>
    <t>Fuel</t>
    <phoneticPr fontId="81"/>
  </si>
  <si>
    <t>備考</t>
    <rPh sb="0" eb="2">
      <t>ビコウ</t>
    </rPh>
    <phoneticPr fontId="10"/>
  </si>
  <si>
    <t>Remarks</t>
    <phoneticPr fontId="10"/>
  </si>
  <si>
    <t>Electricity and heat unallocated</t>
  </si>
  <si>
    <t>Electricity and heat unallocated</t>
    <phoneticPr fontId="82"/>
  </si>
  <si>
    <t>Electricity and heat allocated</t>
    <phoneticPr fontId="82"/>
  </si>
  <si>
    <t>Electricity</t>
    <phoneticPr fontId="82"/>
  </si>
  <si>
    <t>Heat</t>
    <phoneticPr fontId="82"/>
  </si>
  <si>
    <t>Industry</t>
    <phoneticPr fontId="68"/>
  </si>
  <si>
    <t>Electricity and heat allocated</t>
  </si>
  <si>
    <t>Commercial Industry</t>
    <phoneticPr fontId="68"/>
  </si>
  <si>
    <t>Gasoline</t>
    <phoneticPr fontId="82"/>
  </si>
  <si>
    <t>Jet Fuel</t>
    <phoneticPr fontId="82"/>
  </si>
  <si>
    <t>Kerosene</t>
    <phoneticPr fontId="10"/>
  </si>
  <si>
    <t>Diesel Oil</t>
    <phoneticPr fontId="82"/>
  </si>
  <si>
    <t>Fuel Oil A</t>
    <phoneticPr fontId="82"/>
  </si>
  <si>
    <t>Fuel Oil B&amp;C</t>
    <phoneticPr fontId="82"/>
  </si>
  <si>
    <t>LPG</t>
    <phoneticPr fontId="82"/>
  </si>
  <si>
    <t>Residential</t>
    <phoneticPr fontId="84"/>
  </si>
  <si>
    <t>Kerosene</t>
    <phoneticPr fontId="82"/>
  </si>
  <si>
    <t>Transportation</t>
    <phoneticPr fontId="84"/>
  </si>
  <si>
    <t>Coal</t>
    <phoneticPr fontId="82"/>
  </si>
  <si>
    <t>Coal products</t>
    <phoneticPr fontId="10"/>
  </si>
  <si>
    <t>Crude oil</t>
    <phoneticPr fontId="82"/>
  </si>
  <si>
    <t>Oil products</t>
    <phoneticPr fontId="10"/>
  </si>
  <si>
    <t>Natural gas</t>
    <phoneticPr fontId="10"/>
  </si>
  <si>
    <t>City gas</t>
    <phoneticPr fontId="82"/>
  </si>
  <si>
    <t>Coal products</t>
  </si>
  <si>
    <t>Crude oil</t>
  </si>
  <si>
    <t>Oil products</t>
  </si>
  <si>
    <t>Natural gas</t>
  </si>
  <si>
    <t>City gas</t>
  </si>
  <si>
    <t>【電気・熱配分前排出量】と【電気・熱配分後排出量】の二通りの値があり、両者の違いは、電力や熱の生産のための化石燃料の燃焼による排出量を、</t>
    <rPh sb="35" eb="37">
      <t>リョウシャ</t>
    </rPh>
    <rPh sb="38" eb="39">
      <t>チガ</t>
    </rPh>
    <rPh sb="42" eb="44">
      <t>デンリョク</t>
    </rPh>
    <rPh sb="45" eb="46">
      <t>ネツ</t>
    </rPh>
    <rPh sb="47" eb="49">
      <t>セイサン</t>
    </rPh>
    <phoneticPr fontId="10"/>
  </si>
  <si>
    <t>どの部門に配分するか、という点にある。</t>
    <phoneticPr fontId="10"/>
  </si>
  <si>
    <r>
      <rPr>
        <b/>
        <sz val="12"/>
        <rFont val="ＭＳ 明朝"/>
        <family val="1"/>
        <charset val="128"/>
      </rPr>
      <t>＜報告値＞</t>
    </r>
    <rPh sb="1" eb="4">
      <t>ホウコクチ</t>
    </rPh>
    <phoneticPr fontId="10"/>
  </si>
  <si>
    <r>
      <rPr>
        <u/>
        <sz val="11"/>
        <color rgb="FF0000FF"/>
        <rFont val="ＭＳ 明朝"/>
        <family val="1"/>
        <charset val="128"/>
      </rPr>
      <t>注意事項／単位／地球温暖化係数</t>
    </r>
    <rPh sb="5" eb="7">
      <t>タンイ</t>
    </rPh>
    <rPh sb="8" eb="10">
      <t>チキュウ</t>
    </rPh>
    <rPh sb="10" eb="13">
      <t>オンダンカ</t>
    </rPh>
    <rPh sb="13" eb="15">
      <t>ケイスウ</t>
    </rPh>
    <phoneticPr fontId="10"/>
  </si>
  <si>
    <r>
      <rPr>
        <u/>
        <sz val="11"/>
        <color indexed="12"/>
        <rFont val="ＭＳ 明朝"/>
        <family val="1"/>
        <charset val="128"/>
      </rPr>
      <t>【</t>
    </r>
    <r>
      <rPr>
        <u/>
        <sz val="11"/>
        <color indexed="12"/>
        <rFont val="Times New Roman"/>
        <family val="1"/>
      </rPr>
      <t>Annex</t>
    </r>
    <r>
      <rPr>
        <u/>
        <sz val="11"/>
        <color indexed="12"/>
        <rFont val="ＭＳ 明朝"/>
        <family val="1"/>
        <charset val="128"/>
      </rPr>
      <t>】</t>
    </r>
    <r>
      <rPr>
        <u/>
        <sz val="11"/>
        <color indexed="12"/>
        <rFont val="Times New Roman"/>
        <family val="1"/>
      </rPr>
      <t>Greenhouse Gas Emissions and Removals by Gas and by Sector Based on the UN Guidelines</t>
    </r>
    <phoneticPr fontId="10"/>
  </si>
  <si>
    <r>
      <t>Miscellaneous Manufacturing Industry (Other Than the Above</t>
    </r>
    <r>
      <rPr>
        <sz val="11"/>
        <rFont val="ＭＳ 明朝"/>
        <family val="1"/>
        <charset val="128"/>
      </rPr>
      <t>）</t>
    </r>
    <phoneticPr fontId="10"/>
  </si>
  <si>
    <r>
      <rPr>
        <sz val="11"/>
        <rFont val="ＭＳ 明朝"/>
        <family val="1"/>
        <charset val="128"/>
      </rPr>
      <t>部門</t>
    </r>
    <rPh sb="0" eb="2">
      <t>ブモン</t>
    </rPh>
    <phoneticPr fontId="10"/>
  </si>
  <si>
    <r>
      <rPr>
        <sz val="11"/>
        <rFont val="ＭＳ 明朝"/>
        <family val="1"/>
        <charset val="128"/>
      </rPr>
      <t>燃料</t>
    </r>
    <rPh sb="0" eb="2">
      <t>ネンリョウ</t>
    </rPh>
    <phoneticPr fontId="10"/>
  </si>
  <si>
    <r>
      <rPr>
        <b/>
        <sz val="12"/>
        <rFont val="ＭＳ 明朝"/>
        <family val="1"/>
        <charset val="128"/>
      </rPr>
      <t>合計</t>
    </r>
    <rPh sb="0" eb="2">
      <t>ゴウケイ</t>
    </rPh>
    <phoneticPr fontId="10"/>
  </si>
  <si>
    <r>
      <rPr>
        <sz val="11"/>
        <rFont val="ＭＳ 明朝"/>
        <family val="1"/>
        <charset val="128"/>
      </rPr>
      <t>電気熱配分前排出量</t>
    </r>
  </si>
  <si>
    <r>
      <rPr>
        <sz val="12"/>
        <rFont val="ＭＳ 明朝"/>
        <family val="1"/>
        <charset val="128"/>
      </rPr>
      <t>石炭</t>
    </r>
    <rPh sb="0" eb="2">
      <t>セキタン</t>
    </rPh>
    <phoneticPr fontId="82"/>
  </si>
  <si>
    <r>
      <rPr>
        <sz val="12"/>
        <rFont val="ＭＳ 明朝"/>
        <family val="1"/>
        <charset val="128"/>
      </rPr>
      <t>石炭製品</t>
    </r>
    <rPh sb="0" eb="4">
      <t>セキタンセイヒン</t>
    </rPh>
    <phoneticPr fontId="82"/>
  </si>
  <si>
    <r>
      <rPr>
        <sz val="12"/>
        <rFont val="ＭＳ 明朝"/>
        <family val="1"/>
        <charset val="128"/>
      </rPr>
      <t>原油</t>
    </r>
    <rPh sb="0" eb="2">
      <t>ゲンユ</t>
    </rPh>
    <phoneticPr fontId="82"/>
  </si>
  <si>
    <r>
      <rPr>
        <sz val="12"/>
        <rFont val="ＭＳ 明朝"/>
        <family val="1"/>
        <charset val="128"/>
      </rPr>
      <t>石油製品</t>
    </r>
    <rPh sb="0" eb="4">
      <t>セキユセイヒン</t>
    </rPh>
    <phoneticPr fontId="82"/>
  </si>
  <si>
    <r>
      <rPr>
        <sz val="12"/>
        <rFont val="ＭＳ 明朝"/>
        <family val="1"/>
        <charset val="128"/>
      </rPr>
      <t>天然ガス</t>
    </r>
    <rPh sb="0" eb="2">
      <t>テンネン</t>
    </rPh>
    <phoneticPr fontId="82"/>
  </si>
  <si>
    <r>
      <rPr>
        <sz val="12"/>
        <rFont val="ＭＳ 明朝"/>
        <family val="1"/>
        <charset val="128"/>
      </rPr>
      <t>都市ガス</t>
    </r>
    <rPh sb="0" eb="2">
      <t>トシ</t>
    </rPh>
    <phoneticPr fontId="82"/>
  </si>
  <si>
    <r>
      <rPr>
        <b/>
        <sz val="12"/>
        <rFont val="ＭＳ 明朝"/>
        <family val="1"/>
        <charset val="128"/>
      </rPr>
      <t>エネルギー転換部門</t>
    </r>
    <rPh sb="5" eb="7">
      <t>テンカン</t>
    </rPh>
    <rPh sb="7" eb="9">
      <t>ブモン</t>
    </rPh>
    <phoneticPr fontId="68"/>
  </si>
  <si>
    <r>
      <rPr>
        <sz val="12"/>
        <rFont val="ＭＳ 明朝"/>
        <family val="1"/>
        <charset val="128"/>
      </rPr>
      <t>電気熱配分前排出量</t>
    </r>
    <rPh sb="5" eb="6">
      <t>マエ</t>
    </rPh>
    <phoneticPr fontId="82"/>
  </si>
  <si>
    <r>
      <rPr>
        <sz val="12"/>
        <rFont val="ＭＳ 明朝"/>
        <family val="1"/>
        <charset val="128"/>
      </rPr>
      <t>電気熱配分後排出量</t>
    </r>
  </si>
  <si>
    <r>
      <rPr>
        <sz val="12"/>
        <rFont val="ＭＳ 明朝"/>
        <family val="1"/>
        <charset val="128"/>
      </rPr>
      <t>電力</t>
    </r>
    <rPh sb="0" eb="2">
      <t>デンリョク</t>
    </rPh>
    <phoneticPr fontId="82"/>
  </si>
  <si>
    <r>
      <rPr>
        <sz val="12"/>
        <rFont val="ＭＳ 明朝"/>
        <family val="1"/>
        <charset val="128"/>
      </rPr>
      <t>熱</t>
    </r>
    <rPh sb="0" eb="1">
      <t>ネツ</t>
    </rPh>
    <phoneticPr fontId="82"/>
  </si>
  <si>
    <r>
      <rPr>
        <b/>
        <sz val="12"/>
        <color indexed="8"/>
        <rFont val="ＭＳ 明朝"/>
        <family val="1"/>
        <charset val="128"/>
      </rPr>
      <t>産業部門</t>
    </r>
    <rPh sb="0" eb="2">
      <t>サンギョウ</t>
    </rPh>
    <phoneticPr fontId="68"/>
  </si>
  <si>
    <r>
      <rPr>
        <b/>
        <sz val="12"/>
        <color indexed="8"/>
        <rFont val="ＭＳ 明朝"/>
        <family val="1"/>
        <charset val="128"/>
      </rPr>
      <t>業務その他部門</t>
    </r>
    <rPh sb="0" eb="2">
      <t>ギョウム</t>
    </rPh>
    <rPh sb="4" eb="5">
      <t>ホカ</t>
    </rPh>
    <phoneticPr fontId="68"/>
  </si>
  <si>
    <r>
      <rPr>
        <sz val="12"/>
        <rFont val="ＭＳ 明朝"/>
        <family val="1"/>
        <charset val="128"/>
      </rPr>
      <t>ジェット燃料油</t>
    </r>
    <rPh sb="4" eb="6">
      <t>ネンリョウ</t>
    </rPh>
    <rPh sb="6" eb="7">
      <t>アブラ</t>
    </rPh>
    <phoneticPr fontId="82"/>
  </si>
  <si>
    <r>
      <rPr>
        <sz val="12"/>
        <rFont val="ＭＳ 明朝"/>
        <family val="1"/>
        <charset val="128"/>
      </rPr>
      <t>灯油</t>
    </r>
    <rPh sb="0" eb="2">
      <t>トウユ</t>
    </rPh>
    <phoneticPr fontId="10"/>
  </si>
  <si>
    <r>
      <rPr>
        <sz val="12"/>
        <rFont val="ＭＳ 明朝"/>
        <family val="1"/>
        <charset val="128"/>
      </rPr>
      <t>軽油</t>
    </r>
    <rPh sb="0" eb="2">
      <t>ケイユ</t>
    </rPh>
    <phoneticPr fontId="82"/>
  </si>
  <si>
    <r>
      <t>A</t>
    </r>
    <r>
      <rPr>
        <sz val="12"/>
        <rFont val="ＭＳ 明朝"/>
        <family val="1"/>
        <charset val="128"/>
      </rPr>
      <t>重油</t>
    </r>
    <rPh sb="1" eb="3">
      <t>ジュウユ</t>
    </rPh>
    <phoneticPr fontId="82"/>
  </si>
  <si>
    <r>
      <t>B</t>
    </r>
    <r>
      <rPr>
        <sz val="12"/>
        <rFont val="ＭＳ 明朝"/>
        <family val="1"/>
        <charset val="128"/>
      </rPr>
      <t>・</t>
    </r>
    <r>
      <rPr>
        <sz val="12"/>
        <rFont val="Times New Roman"/>
        <family val="1"/>
      </rPr>
      <t>C</t>
    </r>
    <r>
      <rPr>
        <sz val="12"/>
        <rFont val="ＭＳ 明朝"/>
        <family val="1"/>
        <charset val="128"/>
      </rPr>
      <t>重油</t>
    </r>
    <rPh sb="3" eb="5">
      <t>ジュウユ</t>
    </rPh>
    <phoneticPr fontId="82"/>
  </si>
  <si>
    <r>
      <rPr>
        <b/>
        <sz val="12"/>
        <rFont val="ＭＳ 明朝"/>
        <family val="1"/>
        <charset val="128"/>
      </rPr>
      <t>家庭部門</t>
    </r>
    <rPh sb="0" eb="2">
      <t>カテイ</t>
    </rPh>
    <rPh sb="2" eb="4">
      <t>ブモン</t>
    </rPh>
    <phoneticPr fontId="84"/>
  </si>
  <si>
    <r>
      <rPr>
        <sz val="12"/>
        <rFont val="ＭＳ 明朝"/>
        <family val="1"/>
        <charset val="128"/>
      </rPr>
      <t>灯油</t>
    </r>
    <rPh sb="0" eb="2">
      <t>トウユ</t>
    </rPh>
    <phoneticPr fontId="82"/>
  </si>
  <si>
    <r>
      <rPr>
        <b/>
        <sz val="18"/>
        <rFont val="ＭＳ 明朝"/>
        <family val="1"/>
        <charset val="128"/>
      </rPr>
      <t>エネルギー起源</t>
    </r>
    <r>
      <rPr>
        <b/>
        <sz val="18"/>
        <rFont val="Times New Roman"/>
        <family val="1"/>
      </rPr>
      <t>CO</t>
    </r>
    <r>
      <rPr>
        <b/>
        <vertAlign val="subscript"/>
        <sz val="18"/>
        <rFont val="Times New Roman"/>
        <family val="1"/>
      </rPr>
      <t>2</t>
    </r>
    <r>
      <rPr>
        <b/>
        <sz val="18"/>
        <rFont val="ＭＳ 明朝"/>
        <family val="1"/>
        <charset val="128"/>
      </rPr>
      <t>排出量（燃料種別）</t>
    </r>
    <phoneticPr fontId="10"/>
  </si>
  <si>
    <t>Energy Transformation</t>
    <phoneticPr fontId="68"/>
  </si>
  <si>
    <t xml:space="preserve">   &amp; Own Use</t>
    <phoneticPr fontId="10"/>
  </si>
  <si>
    <r>
      <rPr>
        <sz val="12"/>
        <rFont val="ＭＳ 明朝"/>
        <family val="1"/>
        <charset val="128"/>
      </rPr>
      <t>電気熱配分後排出量</t>
    </r>
    <phoneticPr fontId="82"/>
  </si>
  <si>
    <r>
      <rPr>
        <sz val="12"/>
        <rFont val="ＭＳ 明朝"/>
        <family val="1"/>
        <charset val="128"/>
      </rPr>
      <t>ガソリン</t>
    </r>
    <phoneticPr fontId="82"/>
  </si>
  <si>
    <r>
      <rPr>
        <b/>
        <sz val="12"/>
        <rFont val="ＭＳ 明朝"/>
        <family val="1"/>
        <charset val="128"/>
      </rPr>
      <t>運輸部門</t>
    </r>
    <phoneticPr fontId="84"/>
  </si>
  <si>
    <t>Solvents/ Cleaning Agents</t>
    <phoneticPr fontId="10"/>
  </si>
  <si>
    <t>Commercial Refrigeration</t>
    <phoneticPr fontId="10"/>
  </si>
  <si>
    <r>
      <t>Miscellaneous Manufacturing Industry (Other Than the Above</t>
    </r>
    <r>
      <rPr>
        <sz val="11"/>
        <color theme="1"/>
        <rFont val="ＭＳ 明朝"/>
        <family val="1"/>
        <charset val="128"/>
      </rPr>
      <t>）</t>
    </r>
    <phoneticPr fontId="10"/>
  </si>
  <si>
    <t>IE</t>
    <phoneticPr fontId="10"/>
  </si>
  <si>
    <t>石炭、原油、天然ガスはそのまま燃やすだけでなく石炭製品、石油製品、都市ガスの原料にもなるが、当シートにおける石炭、原油、天然ガスの排出量は石炭製品、石油製品、都市ガスの原料として用いられる分を含んでいないため、石炭製品、石油製品、都市ガスの排出量とは重複がない。</t>
    <phoneticPr fontId="10"/>
  </si>
  <si>
    <r>
      <t>Energy-related CO</t>
    </r>
    <r>
      <rPr>
        <u/>
        <vertAlign val="subscript"/>
        <sz val="11"/>
        <color indexed="12"/>
        <rFont val="Times New Roman"/>
        <family val="1"/>
      </rPr>
      <t>2</t>
    </r>
    <r>
      <rPr>
        <u/>
        <sz val="11"/>
        <color indexed="12"/>
        <rFont val="Times New Roman"/>
        <family val="1"/>
      </rPr>
      <t xml:space="preserve"> Emissions by Fuel Type </t>
    </r>
    <phoneticPr fontId="10"/>
  </si>
  <si>
    <t>IE</t>
  </si>
  <si>
    <t>HFC-134a：1,300 など</t>
  </si>
  <si>
    <t>PFC-14：6,630 など</t>
  </si>
  <si>
    <t>HFC-134a: 1,300 etc.</t>
  </si>
  <si>
    <t>PFC-14: 6,630 etc.</t>
  </si>
  <si>
    <t>HFC-134a：1,300　など</t>
  </si>
  <si>
    <t>PFC-14：6,630　など</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</si>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</sst>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Red]\-#0.0%"/>
    <numFmt numFmtId="191" formatCode="#,##0.000_ "/>
    <numFmt numFmtId="192" formatCode="#,##0.0000_);[Red]\(#,##0.0000\)"/>
    <numFmt numFmtId="193" formatCode="#,##0_ ;[Red]\-#,##0\ "/>
    <numFmt numFmtId="194" formatCode="#,##0.00000000_ ;[Red]\-#,##0.00000000\ "/>
    <numFmt numFmtId="195" formatCode="0.E+00"/>
    <numFmt numFmtId="196" formatCode="0.0E+00"/>
    <numFmt numFmtId="197" formatCode="yyyy/m/d;@"/>
    <numFmt numFmtId="198" formatCode="#,##0.0;[Red]\-#,##0.0"/>
    <numFmt numFmtId="199" formatCode="0_);[Red]\(0\)"/>
    <numFmt numFmtId="200" formatCode="0.000%"/>
    <numFmt numFmtId="201" formatCode="00&quot;00万トン&quot;"/>
    <numFmt numFmtId="202" formatCode="##&quot;億&quot;"/>
    <numFmt numFmtId="203" formatCode="&quot;(&quot;0000&quot;年度)&quot;"/>
    <numFmt numFmtId="204" formatCode="#0.00%;[Red]\-#0.00%"/>
    <numFmt numFmtId="205" formatCode="#0%;[Red]\-#0%"/>
    <numFmt numFmtId="206" formatCode="0.0"/>
    <numFmt numFmtId="207" formatCode="#,##0.00%;[Red]\-#,##0.00%"/>
    <numFmt numFmtId="208" formatCode="#,##0.0_);[Red]\(#,##0.0\)"/>
    <numFmt numFmtId="209" formatCode="#,##0.0"/>
    <numFmt numFmtId="210" formatCode="#0.000%;[Red]\-#0.000%"/>
    <numFmt numFmtId="211" formatCode="\+#,##0.0_ ;\−#,##0.0_ ;#,##0.0_ ;@"/>
    <numFmt numFmtId="212" formatCode="0_ "/>
  </numFmts>
  <fonts count="88">
    <font>
      <sz val="11"/>
      <name val="ＭＳ Ｐゴシック"/>
      <family val="3"/>
      <charset val="128"/>
    </font>
    <font>
      <sz val="11"/>
      <color theme="1"/>
      <name val="ＭＳ Ｐゴシック"/>
      <family val="2"/>
      <charset val="128"/>
      <scheme val="minor"/>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ＭＳ 明朝"/>
      <family val="1"/>
      <charset val="128"/>
    </font>
    <font>
      <sz val="10"/>
      <name val="ＭＳ 明朝"/>
      <family val="1"/>
      <charset val="128"/>
    </font>
    <font>
      <sz val="6"/>
      <name val="ＭＳ Ｐ明朝"/>
      <family val="1"/>
      <charset val="128"/>
    </font>
    <font>
      <sz val="10"/>
      <name val="Century"/>
      <family val="1"/>
    </font>
    <font>
      <sz val="12"/>
      <name val="ＭＳ Ｐゴシック"/>
      <family val="3"/>
      <charset val="128"/>
    </font>
    <font>
      <sz val="9"/>
      <color indexed="8"/>
      <name val="Times New Roman"/>
      <family val="1"/>
    </font>
    <font>
      <sz val="14"/>
      <name val="ＭＳ 明朝"/>
      <family val="1"/>
      <charset val="128"/>
    </font>
    <font>
      <sz val="11"/>
      <color indexed="8"/>
      <name val="ＭＳ Ｐゴシック"/>
      <family val="3"/>
      <charset val="128"/>
    </font>
    <font>
      <b/>
      <sz val="11"/>
      <name val="ＭＳ 明朝"/>
      <family val="1"/>
      <charset val="128"/>
    </font>
    <font>
      <sz val="11"/>
      <color theme="1"/>
      <name val="ＭＳ Ｐゴシック"/>
      <family val="3"/>
      <charset val="128"/>
      <scheme val="minor"/>
    </font>
    <font>
      <sz val="11"/>
      <color rgb="FFFF0000"/>
      <name val="ＭＳ 明朝"/>
      <family val="1"/>
      <charset val="128"/>
    </font>
    <font>
      <vertAlign val="superscript"/>
      <sz val="11"/>
      <name val="ＭＳ 明朝"/>
      <family val="1"/>
      <charset val="128"/>
    </font>
    <font>
      <sz val="12"/>
      <name val="ＭＳ 明朝"/>
      <family val="1"/>
      <charset val="128"/>
    </font>
    <font>
      <b/>
      <sz val="16"/>
      <name val="ＭＳ 明朝"/>
      <family val="1"/>
      <charset val="128"/>
    </font>
    <font>
      <sz val="11"/>
      <name val="Times New Roman"/>
      <family val="1"/>
    </font>
    <font>
      <sz val="12"/>
      <name val="Times New Roman"/>
      <family val="1"/>
    </font>
    <font>
      <b/>
      <sz val="16"/>
      <name val="Times New Roman"/>
      <family val="1"/>
    </font>
    <font>
      <sz val="10"/>
      <name val="Times New Roman"/>
      <family val="1"/>
    </font>
    <font>
      <sz val="11"/>
      <color indexed="8"/>
      <name val="Times New Roman"/>
      <family val="1"/>
    </font>
    <font>
      <u/>
      <sz val="11"/>
      <color indexed="12"/>
      <name val="ＭＳ 明朝"/>
      <family val="1"/>
      <charset val="128"/>
    </font>
    <font>
      <u/>
      <sz val="11"/>
      <color rgb="FF0000FF"/>
      <name val="ＭＳ 明朝"/>
      <family val="1"/>
      <charset val="128"/>
    </font>
    <font>
      <b/>
      <sz val="14"/>
      <name val="ＭＳ 明朝"/>
      <family val="1"/>
      <charset val="128"/>
    </font>
    <font>
      <b/>
      <sz val="11"/>
      <name val="Times New Roman"/>
      <family val="1"/>
    </font>
    <font>
      <sz val="11"/>
      <color rgb="FFFF0000"/>
      <name val="Times New Roman"/>
      <family val="1"/>
    </font>
    <font>
      <u/>
      <sz val="11"/>
      <color indexed="12"/>
      <name val="Times New Roman"/>
      <family val="1"/>
    </font>
    <font>
      <u/>
      <sz val="11"/>
      <color rgb="FF0000FF"/>
      <name val="Times New Roman"/>
      <family val="1"/>
    </font>
    <font>
      <vertAlign val="subscript"/>
      <sz val="11"/>
      <name val="Times New Roman"/>
      <family val="1"/>
    </font>
    <font>
      <u/>
      <vertAlign val="subscript"/>
      <sz val="11"/>
      <color rgb="FF0000FF"/>
      <name val="Times New Roman"/>
      <family val="1"/>
    </font>
    <font>
      <u/>
      <vertAlign val="subscript"/>
      <sz val="11"/>
      <color indexed="12"/>
      <name val="Times New Roman"/>
      <family val="1"/>
    </font>
    <font>
      <sz val="11"/>
      <color rgb="FF0070C0"/>
      <name val="Times New Roman"/>
      <family val="1"/>
    </font>
    <font>
      <b/>
      <vertAlign val="subscript"/>
      <sz val="16"/>
      <name val="Times New Roman"/>
      <family val="1"/>
    </font>
    <font>
      <sz val="11"/>
      <color theme="0" tint="-0.34998626667073579"/>
      <name val="Times New Roman"/>
      <family val="1"/>
    </font>
    <font>
      <b/>
      <sz val="14"/>
      <name val="Times New Roman"/>
      <family val="1"/>
    </font>
    <font>
      <sz val="11"/>
      <color theme="1"/>
      <name val="Times New Roman"/>
      <family val="1"/>
    </font>
    <font>
      <b/>
      <sz val="11"/>
      <color theme="1"/>
      <name val="Times New Roman"/>
      <family val="1"/>
    </font>
    <font>
      <sz val="11"/>
      <color theme="0" tint="-0.249977111117893"/>
      <name val="Times New Roman"/>
      <family val="1"/>
    </font>
    <font>
      <sz val="11"/>
      <color rgb="FF00B0F0"/>
      <name val="Times New Roman"/>
      <family val="1"/>
    </font>
    <font>
      <sz val="11"/>
      <color theme="0" tint="-0.499984740745262"/>
      <name val="Times New Roman"/>
      <family val="1"/>
    </font>
    <font>
      <sz val="14"/>
      <name val="Times New Roman"/>
      <family val="1"/>
    </font>
    <font>
      <sz val="11"/>
      <color indexed="55"/>
      <name val="Times New Roman"/>
      <family val="1"/>
    </font>
    <font>
      <b/>
      <vertAlign val="subscript"/>
      <sz val="11"/>
      <name val="Times New Roman"/>
      <family val="1"/>
    </font>
    <font>
      <vertAlign val="superscript"/>
      <sz val="11"/>
      <name val="Times New Roman"/>
      <family val="1"/>
    </font>
    <font>
      <sz val="16"/>
      <name val="Times New Roman"/>
      <family val="1"/>
    </font>
    <font>
      <sz val="11"/>
      <color rgb="FFFFFFFF"/>
      <name val="Times New Roman"/>
      <family val="1"/>
    </font>
    <font>
      <sz val="10"/>
      <color rgb="FFFF0000"/>
      <name val="Times New Roman"/>
      <family val="1"/>
    </font>
    <font>
      <sz val="10"/>
      <color rgb="FF0070C0"/>
      <name val="Times New Roman"/>
      <family val="1"/>
    </font>
    <font>
      <sz val="18"/>
      <name val="Times New Roman"/>
      <family val="1"/>
    </font>
    <font>
      <b/>
      <sz val="16"/>
      <color rgb="FF00B0F0"/>
      <name val="Times New Roman"/>
      <family val="1"/>
    </font>
    <font>
      <vertAlign val="subscript"/>
      <sz val="12"/>
      <name val="Times New Roman"/>
      <family val="1"/>
    </font>
    <font>
      <sz val="11"/>
      <name val="Times New Roman"/>
      <family val="1"/>
      <charset val="128"/>
    </font>
    <font>
      <b/>
      <sz val="16"/>
      <name val="Times New Roman"/>
      <family val="1"/>
      <charset val="128"/>
    </font>
    <font>
      <sz val="11"/>
      <name val="ＭＳ Ｐ明朝"/>
      <family val="1"/>
      <charset val="128"/>
    </font>
    <font>
      <b/>
      <sz val="12"/>
      <name val="ＭＳ 明朝"/>
      <family val="1"/>
      <charset val="128"/>
    </font>
    <font>
      <sz val="11"/>
      <name val="Segoe UI Symbol"/>
      <family val="1"/>
    </font>
    <font>
      <sz val="9"/>
      <color rgb="FFFF0000"/>
      <name val="Times New Roman"/>
      <family val="1"/>
    </font>
    <font>
      <b/>
      <sz val="11"/>
      <name val="Times New Roman"/>
      <family val="1"/>
      <charset val="128"/>
    </font>
    <font>
      <sz val="11"/>
      <name val="游ゴシック"/>
      <family val="1"/>
      <charset val="128"/>
    </font>
    <font>
      <sz val="6"/>
      <name val="ＭＳ Ｐゴシック"/>
      <family val="2"/>
      <charset val="128"/>
      <scheme val="minor"/>
    </font>
    <font>
      <u/>
      <sz val="11"/>
      <name val="Times New Roman"/>
      <family val="1"/>
    </font>
    <font>
      <sz val="11"/>
      <name val="ＭＳ Ｐゴシック"/>
      <family val="3"/>
      <charset val="128"/>
      <scheme val="major"/>
    </font>
    <font>
      <sz val="11"/>
      <name val="Meiryo UI"/>
      <family val="3"/>
      <charset val="128"/>
    </font>
    <font>
      <b/>
      <sz val="11"/>
      <name val="ＭＳ Ｐゴシック"/>
      <family val="3"/>
      <charset val="128"/>
      <scheme val="major"/>
    </font>
    <font>
      <sz val="10.5"/>
      <name val="Times New Roman"/>
      <family val="1"/>
    </font>
    <font>
      <b/>
      <u/>
      <sz val="11"/>
      <name val="Times New Roman"/>
      <family val="1"/>
    </font>
    <font>
      <b/>
      <u/>
      <vertAlign val="subscript"/>
      <sz val="11"/>
      <name val="Times New Roman"/>
      <family val="1"/>
    </font>
    <font>
      <sz val="11"/>
      <color rgb="FFFF0000"/>
      <name val="ＭＳ Ｐ明朝"/>
      <family val="1"/>
      <charset val="128"/>
    </font>
    <font>
      <sz val="11"/>
      <name val="ＭＳ　明朝"/>
      <family val="3"/>
      <charset val="128"/>
    </font>
    <font>
      <sz val="10.5"/>
      <name val="ＭＳ 明朝"/>
      <family val="1"/>
      <charset val="128"/>
    </font>
    <font>
      <b/>
      <sz val="18"/>
      <name val="Times New Roman"/>
      <family val="1"/>
    </font>
    <font>
      <b/>
      <vertAlign val="subscript"/>
      <sz val="18"/>
      <name val="Times New Roman"/>
      <family val="1"/>
    </font>
    <font>
      <sz val="6"/>
      <name val="Meiryo UI"/>
      <family val="2"/>
      <charset val="128"/>
    </font>
    <font>
      <sz val="14"/>
      <name val="ＭＳ Ｐ明朝"/>
      <family val="1"/>
      <charset val="128"/>
    </font>
    <font>
      <b/>
      <sz val="12"/>
      <color indexed="8"/>
      <name val="Times New Roman"/>
      <family val="1"/>
    </font>
    <font>
      <sz val="6"/>
      <name val="メイリオ"/>
      <family val="2"/>
      <charset val="128"/>
    </font>
    <font>
      <b/>
      <sz val="18"/>
      <name val="ＭＳ 明朝"/>
      <family val="1"/>
      <charset val="128"/>
    </font>
    <font>
      <b/>
      <sz val="12"/>
      <color indexed="8"/>
      <name val="ＭＳ 明朝"/>
      <family val="1"/>
      <charset val="128"/>
    </font>
    <font>
      <sz val="11"/>
      <color theme="1"/>
      <name val="ＭＳ 明朝"/>
      <family val="1"/>
      <charset val="128"/>
    </font>
  </fonts>
  <fills count="67">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33CC33"/>
        <bgColor indexed="64"/>
      </patternFill>
    </fill>
  </fills>
  <borders count="27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style="thin">
        <color indexed="64"/>
      </left>
      <right style="thin">
        <color indexed="64"/>
      </right>
      <top/>
      <bottom style="dotted">
        <color indexed="64"/>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dotted">
        <color indexed="64"/>
      </top>
      <bottom style="dotted">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left style="thin">
        <color indexed="64"/>
      </left>
      <right/>
      <top style="medium">
        <color indexed="64"/>
      </top>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top style="dashed">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style="dashed">
        <color indexed="64"/>
      </top>
      <bottom/>
      <diagonal/>
    </border>
    <border>
      <left/>
      <right style="medium">
        <color indexed="64"/>
      </right>
      <top/>
      <bottom style="thin">
        <color indexed="64"/>
      </bottom>
      <diagonal/>
    </border>
    <border>
      <left style="dashed">
        <color indexed="64"/>
      </left>
      <right style="medium">
        <color indexed="64"/>
      </right>
      <top style="thin">
        <color indexed="64"/>
      </top>
      <bottom style="thin">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medium">
        <color indexed="64"/>
      </right>
      <top/>
      <bottom style="dotted">
        <color indexed="64"/>
      </bottom>
      <diagonal/>
    </border>
    <border>
      <left/>
      <right style="medium">
        <color indexed="64"/>
      </right>
      <top style="dashed">
        <color indexed="64"/>
      </top>
      <bottom style="medium">
        <color indexed="64"/>
      </bottom>
      <diagonal/>
    </border>
    <border>
      <left/>
      <right style="medium">
        <color indexed="64"/>
      </right>
      <top/>
      <bottom style="dashed">
        <color indexed="64"/>
      </bottom>
      <diagonal/>
    </border>
    <border>
      <left/>
      <right style="medium">
        <color indexed="64"/>
      </right>
      <top style="dashed">
        <color indexed="64"/>
      </top>
      <bottom style="double">
        <color indexed="64"/>
      </bottom>
      <diagonal/>
    </border>
    <border>
      <left/>
      <right style="medium">
        <color indexed="64"/>
      </right>
      <top style="dashed">
        <color indexed="64"/>
      </top>
      <bottom style="dashed">
        <color indexed="64"/>
      </bottom>
      <diagonal/>
    </border>
    <border>
      <left/>
      <right style="medium">
        <color indexed="64"/>
      </right>
      <top/>
      <bottom style="double">
        <color indexed="64"/>
      </bottom>
      <diagonal/>
    </border>
    <border>
      <left style="medium">
        <color indexed="64"/>
      </left>
      <right style="dashed">
        <color indexed="64"/>
      </right>
      <top/>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bottom style="thin">
        <color indexed="64"/>
      </bottom>
      <diagonal/>
    </border>
    <border>
      <left/>
      <right style="dashed">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dashed">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medium">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ashed">
        <color indexed="64"/>
      </top>
      <bottom style="double">
        <color indexed="64"/>
      </bottom>
      <diagonal/>
    </border>
    <border>
      <left/>
      <right style="medium">
        <color indexed="64"/>
      </right>
      <top style="thin">
        <color indexed="64"/>
      </top>
      <bottom style="medium">
        <color indexed="64"/>
      </bottom>
      <diagonal/>
    </border>
    <border>
      <left/>
      <right/>
      <top style="double">
        <color theme="0"/>
      </top>
      <bottom/>
      <diagonal/>
    </border>
    <border>
      <left/>
      <right style="hair">
        <color theme="0" tint="-0.499984740745262"/>
      </right>
      <top style="double">
        <color theme="0"/>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bottom style="thin">
        <color theme="0" tint="-0.499984740745262"/>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hair">
        <color theme="0" tint="-0.499984740745262"/>
      </right>
      <top style="thin">
        <color theme="0"/>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hair">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thin">
        <color indexed="64"/>
      </left>
      <right style="medium">
        <color indexed="64"/>
      </right>
      <top style="double">
        <color indexed="64"/>
      </top>
      <bottom style="dashed">
        <color indexed="64"/>
      </bottom>
      <diagonal/>
    </border>
    <border>
      <left style="medium">
        <color indexed="64"/>
      </left>
      <right/>
      <top style="double">
        <color indexed="64"/>
      </top>
      <bottom style="dashed">
        <color indexed="64"/>
      </bottom>
      <diagonal/>
    </border>
    <border>
      <left style="thin">
        <color indexed="64"/>
      </left>
      <right/>
      <top style="double">
        <color indexed="64"/>
      </top>
      <bottom style="dashed">
        <color indexed="64"/>
      </bottom>
      <diagonal/>
    </border>
    <border>
      <left style="thin">
        <color indexed="64"/>
      </left>
      <right style="thin">
        <color indexed="64"/>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right/>
      <top style="double">
        <color indexed="64"/>
      </top>
      <bottom style="dashed">
        <color indexed="64"/>
      </bottom>
      <diagonal/>
    </border>
    <border>
      <left style="medium">
        <color indexed="64"/>
      </left>
      <right style="medium">
        <color indexed="64"/>
      </right>
      <top style="double">
        <color indexed="64"/>
      </top>
      <bottom style="dashed">
        <color indexed="64"/>
      </bottom>
      <diagonal/>
    </border>
    <border>
      <left style="medium">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double">
        <color indexed="64"/>
      </top>
      <bottom style="dashed">
        <color indexed="64"/>
      </bottom>
      <diagonal/>
    </border>
    <border>
      <left/>
      <right style="medium">
        <color indexed="64"/>
      </right>
      <top style="double">
        <color indexed="64"/>
      </top>
      <bottom style="thin">
        <color indexed="64"/>
      </bottom>
      <diagonal/>
    </border>
    <border>
      <left style="medium">
        <color indexed="64"/>
      </left>
      <right style="medium">
        <color indexed="64"/>
      </right>
      <top/>
      <bottom/>
      <diagonal/>
    </border>
  </borders>
  <cellStyleXfs count="45">
    <xf numFmtId="0" fontId="0" fillId="0" borderId="0">
      <alignment vertical="center"/>
    </xf>
    <xf numFmtId="49" fontId="2" fillId="0" borderId="1" applyNumberFormat="0" applyFont="0" applyFill="0" applyBorder="0" applyProtection="0">
      <alignment horizontal="left" vertical="center" indent="2"/>
    </xf>
    <xf numFmtId="49" fontId="2" fillId="0" borderId="2" applyNumberFormat="0" applyFont="0" applyFill="0" applyBorder="0" applyProtection="0">
      <alignment horizontal="left" vertical="center" indent="5"/>
    </xf>
    <xf numFmtId="4" fontId="2" fillId="2" borderId="1">
      <alignment horizontal="right" vertical="center"/>
    </xf>
    <xf numFmtId="0" fontId="2" fillId="3" borderId="0" applyBorder="0">
      <alignment horizontal="right" vertical="center"/>
    </xf>
    <xf numFmtId="0" fontId="2" fillId="3" borderId="0" applyBorder="0">
      <alignment horizontal="right" vertical="center"/>
    </xf>
    <xf numFmtId="0" fontId="16" fillId="4" borderId="1">
      <alignment horizontal="right" vertical="center"/>
    </xf>
    <xf numFmtId="0" fontId="16" fillId="4" borderId="1">
      <alignment horizontal="right" vertical="center"/>
    </xf>
    <xf numFmtId="0" fontId="16" fillId="4" borderId="3">
      <alignment horizontal="right" vertical="center"/>
    </xf>
    <xf numFmtId="4" fontId="3" fillId="0" borderId="4" applyFill="0" applyBorder="0" applyProtection="0">
      <alignment horizontal="right" vertical="center"/>
    </xf>
    <xf numFmtId="0" fontId="16" fillId="0" borderId="0" applyNumberFormat="0">
      <alignment horizontal="right"/>
    </xf>
    <xf numFmtId="0" fontId="2" fillId="0" borderId="5">
      <alignment horizontal="left" vertical="center" wrapText="1" indent="2"/>
    </xf>
    <xf numFmtId="0" fontId="2" fillId="3" borderId="2">
      <alignment horizontal="left" vertical="center"/>
    </xf>
    <xf numFmtId="0" fontId="16" fillId="0" borderId="6">
      <alignment horizontal="left" vertical="top" wrapText="1"/>
    </xf>
    <xf numFmtId="0" fontId="6" fillId="0" borderId="7"/>
    <xf numFmtId="0" fontId="4" fillId="0" borderId="0" applyNumberFormat="0" applyFill="0" applyBorder="0" applyAlignment="0" applyProtection="0"/>
    <xf numFmtId="0" fontId="2" fillId="0" borderId="0" applyBorder="0">
      <alignment horizontal="right" vertical="center"/>
    </xf>
    <xf numFmtId="0" fontId="2" fillId="0" borderId="8">
      <alignment horizontal="right" vertical="center"/>
    </xf>
    <xf numFmtId="4" fontId="2" fillId="0" borderId="1" applyFill="0" applyBorder="0" applyProtection="0">
      <alignment horizontal="right" vertical="center"/>
    </xf>
    <xf numFmtId="49" fontId="3" fillId="0" borderId="1" applyNumberFormat="0" applyFill="0" applyBorder="0" applyProtection="0">
      <alignment horizontal="left" vertical="center"/>
    </xf>
    <xf numFmtId="0" fontId="2" fillId="0" borderId="1" applyNumberFormat="0" applyFill="0" applyAlignment="0" applyProtection="0"/>
    <xf numFmtId="0" fontId="5" fillId="5" borderId="0" applyNumberFormat="0" applyFont="0" applyBorder="0" applyAlignment="0" applyProtection="0"/>
    <xf numFmtId="0" fontId="6" fillId="0" borderId="0"/>
    <xf numFmtId="182" fontId="2" fillId="6" borderId="1" applyNumberFormat="0" applyFont="0" applyBorder="0" applyAlignment="0" applyProtection="0">
      <alignment horizontal="right" vertical="center"/>
    </xf>
    <xf numFmtId="0" fontId="2" fillId="7" borderId="3"/>
    <xf numFmtId="4" fontId="2" fillId="0" borderId="0"/>
    <xf numFmtId="9" fontId="7" fillId="0" borderId="0" applyFont="0" applyFill="0" applyBorder="0" applyAlignment="0" applyProtection="0">
      <alignment vertical="center"/>
    </xf>
    <xf numFmtId="9" fontId="12" fillId="0" borderId="0" applyFont="0" applyFill="0" applyBorder="0" applyAlignment="0" applyProtection="0"/>
    <xf numFmtId="0" fontId="8" fillId="0" borderId="0" applyNumberFormat="0" applyFill="0" applyBorder="0" applyAlignment="0" applyProtection="0">
      <alignment vertical="top"/>
      <protection locked="0"/>
    </xf>
    <xf numFmtId="38" fontId="7" fillId="0" borderId="0" applyFont="0" applyFill="0" applyBorder="0" applyAlignment="0" applyProtection="0">
      <alignment vertical="center"/>
    </xf>
    <xf numFmtId="0" fontId="15" fillId="0" borderId="0">
      <alignment vertical="center"/>
    </xf>
    <xf numFmtId="0" fontId="12" fillId="0" borderId="0"/>
    <xf numFmtId="0" fontId="9" fillId="0" borderId="0"/>
    <xf numFmtId="0" fontId="9" fillId="0" borderId="0"/>
    <xf numFmtId="0" fontId="18" fillId="0" borderId="0">
      <alignment vertical="center"/>
    </xf>
    <xf numFmtId="1" fontId="17" fillId="0" borderId="0">
      <alignment vertical="center"/>
    </xf>
    <xf numFmtId="9" fontId="7" fillId="0" borderId="0" applyFont="0" applyFill="0" applyBorder="0" applyAlignment="0" applyProtection="0">
      <alignment vertical="center"/>
    </xf>
    <xf numFmtId="9" fontId="20"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12" fillId="0" borderId="0"/>
    <xf numFmtId="0" fontId="7" fillId="0" borderId="0"/>
    <xf numFmtId="38" fontId="7" fillId="0" borderId="0" applyFont="0" applyFill="0" applyBorder="0" applyAlignment="0" applyProtection="0">
      <alignment vertical="center"/>
    </xf>
    <xf numFmtId="0" fontId="7" fillId="0" borderId="0">
      <alignment vertical="center"/>
    </xf>
  </cellStyleXfs>
  <cellXfs count="2700">
    <xf numFmtId="0" fontId="0" fillId="0" borderId="0" xfId="0">
      <alignment vertical="center"/>
    </xf>
    <xf numFmtId="0" fontId="25" fillId="20" borderId="0" xfId="33" applyFont="1" applyFill="1" applyAlignment="1">
      <alignment vertical="center"/>
    </xf>
    <xf numFmtId="0" fontId="25" fillId="29" borderId="0" xfId="0" applyFont="1" applyFill="1">
      <alignment vertical="center"/>
    </xf>
    <xf numFmtId="0" fontId="34" fillId="29" borderId="0" xfId="0" applyFont="1" applyFill="1">
      <alignment vertical="center"/>
    </xf>
    <xf numFmtId="0" fontId="25" fillId="29" borderId="0" xfId="0" applyFont="1" applyFill="1" applyAlignment="1">
      <alignment horizontal="right" vertical="center"/>
    </xf>
    <xf numFmtId="0" fontId="35" fillId="29" borderId="0" xfId="28" applyFont="1" applyFill="1" applyAlignment="1" applyProtection="1">
      <alignment horizontal="right" vertical="center"/>
    </xf>
    <xf numFmtId="0" fontId="25" fillId="24" borderId="1" xfId="0" applyFont="1" applyFill="1" applyBorder="1">
      <alignment vertical="center"/>
    </xf>
    <xf numFmtId="0" fontId="25" fillId="29" borderId="1" xfId="0" applyFont="1" applyFill="1" applyBorder="1">
      <alignment vertical="center"/>
    </xf>
    <xf numFmtId="0" fontId="25" fillId="0" borderId="1" xfId="0" applyFont="1" applyBorder="1">
      <alignment vertical="center"/>
    </xf>
    <xf numFmtId="0" fontId="35" fillId="29" borderId="1" xfId="28" applyFont="1" applyFill="1" applyBorder="1" applyAlignment="1" applyProtection="1">
      <alignment vertical="center" wrapText="1"/>
    </xf>
    <xf numFmtId="0" fontId="36" fillId="29" borderId="1" xfId="28" applyFont="1" applyFill="1" applyBorder="1" applyAlignment="1" applyProtection="1">
      <alignment vertical="center" wrapText="1"/>
    </xf>
    <xf numFmtId="0" fontId="40" fillId="29" borderId="0" xfId="0" applyFont="1" applyFill="1">
      <alignment vertical="center"/>
    </xf>
    <xf numFmtId="0" fontId="35" fillId="29" borderId="1" xfId="28" applyFont="1" applyFill="1" applyBorder="1" applyAlignment="1" applyProtection="1">
      <alignment vertical="center"/>
    </xf>
    <xf numFmtId="0" fontId="25" fillId="29" borderId="1" xfId="0" quotePrefix="1" applyFont="1" applyFill="1" applyBorder="1">
      <alignment vertical="center"/>
    </xf>
    <xf numFmtId="0" fontId="25" fillId="29" borderId="0" xfId="0" applyFont="1" applyFill="1" applyAlignment="1">
      <alignment vertical="center" wrapText="1"/>
    </xf>
    <xf numFmtId="0" fontId="35" fillId="29" borderId="0" xfId="28" applyFont="1" applyFill="1" applyBorder="1" applyAlignment="1" applyProtection="1">
      <alignment vertical="center" wrapText="1"/>
    </xf>
    <xf numFmtId="0" fontId="25" fillId="0" borderId="0" xfId="0" applyFont="1">
      <alignment vertical="center"/>
    </xf>
    <xf numFmtId="0" fontId="26" fillId="20" borderId="143" xfId="33" applyFont="1" applyFill="1" applyBorder="1" applyAlignment="1">
      <alignment vertical="center"/>
    </xf>
    <xf numFmtId="177" fontId="26" fillId="20" borderId="71" xfId="33" applyNumberFormat="1" applyFont="1" applyFill="1" applyBorder="1" applyAlignment="1">
      <alignment horizontal="right" vertical="center"/>
    </xf>
    <xf numFmtId="0" fontId="25" fillId="0" borderId="0" xfId="33" applyFont="1" applyAlignment="1">
      <alignment vertical="center"/>
    </xf>
    <xf numFmtId="38" fontId="33" fillId="29" borderId="0" xfId="29" applyFont="1" applyFill="1" applyBorder="1" applyAlignment="1">
      <alignment vertical="center"/>
    </xf>
    <xf numFmtId="189" fontId="25" fillId="8" borderId="0" xfId="33" applyNumberFormat="1" applyFont="1" applyFill="1"/>
    <xf numFmtId="0" fontId="25" fillId="8" borderId="0" xfId="33" applyFont="1" applyFill="1"/>
    <xf numFmtId="0" fontId="25" fillId="8" borderId="0" xfId="33" applyFont="1" applyFill="1" applyAlignment="1">
      <alignment vertical="center"/>
    </xf>
    <xf numFmtId="0" fontId="27" fillId="29" borderId="0" xfId="33" applyFont="1" applyFill="1" applyAlignment="1">
      <alignment horizontal="left" vertical="center"/>
    </xf>
    <xf numFmtId="38" fontId="25" fillId="0" borderId="22" xfId="29" applyFont="1" applyFill="1" applyBorder="1" applyAlignment="1">
      <alignment vertical="center"/>
    </xf>
    <xf numFmtId="38" fontId="25" fillId="0" borderId="112" xfId="29" applyFont="1" applyFill="1" applyBorder="1" applyAlignment="1">
      <alignment vertical="center"/>
    </xf>
    <xf numFmtId="0" fontId="25" fillId="22" borderId="0" xfId="33" applyFont="1" applyFill="1" applyAlignment="1">
      <alignment vertical="center"/>
    </xf>
    <xf numFmtId="0" fontId="25" fillId="43" borderId="0" xfId="33" applyFont="1" applyFill="1" applyAlignment="1">
      <alignment vertical="center"/>
    </xf>
    <xf numFmtId="0" fontId="25" fillId="29" borderId="0" xfId="33" applyFont="1" applyFill="1" applyAlignment="1">
      <alignment vertical="center"/>
    </xf>
    <xf numFmtId="0" fontId="27" fillId="29" borderId="0" xfId="33" applyFont="1" applyFill="1" applyAlignment="1">
      <alignment horizontal="left" vertical="center" wrapText="1"/>
    </xf>
    <xf numFmtId="0" fontId="27" fillId="29" borderId="0" xfId="33" applyFont="1" applyFill="1" applyAlignment="1">
      <alignment vertical="center"/>
    </xf>
    <xf numFmtId="0" fontId="4" fillId="8" borderId="0" xfId="33" applyFont="1" applyFill="1" applyAlignment="1">
      <alignment vertical="center"/>
    </xf>
    <xf numFmtId="0" fontId="33" fillId="8" borderId="0" xfId="33" applyFont="1" applyFill="1" applyAlignment="1">
      <alignment horizontal="left" vertical="center"/>
    </xf>
    <xf numFmtId="0" fontId="25" fillId="24" borderId="57" xfId="33" applyFont="1" applyFill="1" applyBorder="1" applyAlignment="1">
      <alignment horizontal="left" vertical="center"/>
    </xf>
    <xf numFmtId="0" fontId="25" fillId="24" borderId="14" xfId="33" applyFont="1" applyFill="1" applyBorder="1" applyAlignment="1">
      <alignment horizontal="left" vertical="center"/>
    </xf>
    <xf numFmtId="0" fontId="25" fillId="24" borderId="15" xfId="33" applyFont="1" applyFill="1" applyBorder="1" applyAlignment="1">
      <alignment horizontal="center" vertical="center"/>
    </xf>
    <xf numFmtId="0" fontId="25" fillId="24" borderId="16" xfId="33" applyFont="1" applyFill="1" applyBorder="1" applyAlignment="1">
      <alignment horizontal="center" vertical="center"/>
    </xf>
    <xf numFmtId="0" fontId="25" fillId="24" borderId="17" xfId="33" applyFont="1" applyFill="1" applyBorder="1" applyAlignment="1">
      <alignment horizontal="center" vertical="center"/>
    </xf>
    <xf numFmtId="0" fontId="33" fillId="20" borderId="35" xfId="33" applyFont="1" applyFill="1" applyBorder="1" applyAlignment="1">
      <alignment vertical="center"/>
    </xf>
    <xf numFmtId="0" fontId="33" fillId="20" borderId="37" xfId="33" applyFont="1" applyFill="1" applyBorder="1" applyAlignment="1">
      <alignment horizontal="left" vertical="center"/>
    </xf>
    <xf numFmtId="40" fontId="25" fillId="20" borderId="40" xfId="29" applyNumberFormat="1" applyFont="1" applyFill="1" applyBorder="1" applyAlignment="1">
      <alignment horizontal="center" vertical="center"/>
    </xf>
    <xf numFmtId="0" fontId="50" fillId="8" borderId="0" xfId="33" applyFont="1" applyFill="1" applyAlignment="1">
      <alignment vertical="center"/>
    </xf>
    <xf numFmtId="0" fontId="25" fillId="20" borderId="44" xfId="33" applyFont="1" applyFill="1" applyBorder="1" applyAlignment="1">
      <alignment vertical="center"/>
    </xf>
    <xf numFmtId="38" fontId="25" fillId="3" borderId="1" xfId="29" applyFont="1" applyFill="1" applyBorder="1" applyAlignment="1">
      <alignment vertical="center"/>
    </xf>
    <xf numFmtId="40" fontId="25" fillId="3" borderId="3" xfId="29" applyNumberFormat="1" applyFont="1" applyFill="1" applyBorder="1" applyAlignment="1">
      <alignment vertical="center"/>
    </xf>
    <xf numFmtId="40" fontId="25" fillId="32" borderId="28" xfId="29" applyNumberFormat="1" applyFont="1" applyFill="1" applyBorder="1" applyAlignment="1">
      <alignment vertical="center"/>
    </xf>
    <xf numFmtId="38" fontId="25" fillId="20" borderId="1" xfId="29" applyFont="1" applyFill="1" applyBorder="1" applyAlignment="1">
      <alignment vertical="center"/>
    </xf>
    <xf numFmtId="40" fontId="25" fillId="20" borderId="3" xfId="29" applyNumberFormat="1" applyFont="1" applyFill="1" applyBorder="1" applyAlignment="1">
      <alignment vertical="center"/>
    </xf>
    <xf numFmtId="0" fontId="33" fillId="20" borderId="37" xfId="33" applyFont="1" applyFill="1" applyBorder="1" applyAlignment="1">
      <alignment vertical="center"/>
    </xf>
    <xf numFmtId="0" fontId="33" fillId="20" borderId="42" xfId="33" applyFont="1" applyFill="1" applyBorder="1" applyAlignment="1">
      <alignment vertical="center"/>
    </xf>
    <xf numFmtId="38" fontId="33" fillId="20" borderId="39" xfId="29" applyFont="1" applyFill="1" applyBorder="1" applyAlignment="1">
      <alignment vertical="center"/>
    </xf>
    <xf numFmtId="40" fontId="25" fillId="20" borderId="40" xfId="29" applyNumberFormat="1" applyFont="1" applyFill="1" applyBorder="1" applyAlignment="1">
      <alignment vertical="center" wrapText="1"/>
    </xf>
    <xf numFmtId="40" fontId="25" fillId="32" borderId="30" xfId="29" applyNumberFormat="1" applyFont="1" applyFill="1" applyBorder="1" applyAlignment="1">
      <alignment vertical="center" wrapText="1"/>
    </xf>
    <xf numFmtId="40" fontId="25" fillId="32" borderId="115" xfId="29" applyNumberFormat="1" applyFont="1" applyFill="1" applyBorder="1" applyAlignment="1">
      <alignment vertical="center" wrapText="1"/>
    </xf>
    <xf numFmtId="0" fontId="25" fillId="20" borderId="20" xfId="33" applyFont="1" applyFill="1" applyBorder="1" applyAlignment="1">
      <alignment vertical="center"/>
    </xf>
    <xf numFmtId="0" fontId="25" fillId="32" borderId="86" xfId="33" applyFont="1" applyFill="1" applyBorder="1" applyAlignment="1">
      <alignment vertical="center"/>
    </xf>
    <xf numFmtId="38" fontId="25" fillId="35" borderId="27" xfId="29" applyFont="1" applyFill="1" applyBorder="1" applyAlignment="1">
      <alignment vertical="center"/>
    </xf>
    <xf numFmtId="40" fontId="25" fillId="32" borderId="28" xfId="29" applyNumberFormat="1" applyFont="1" applyFill="1" applyBorder="1" applyAlignment="1">
      <alignment vertical="center" wrapText="1"/>
    </xf>
    <xf numFmtId="0" fontId="25" fillId="32" borderId="106" xfId="33" applyFont="1" applyFill="1" applyBorder="1" applyAlignment="1">
      <alignment vertical="center"/>
    </xf>
    <xf numFmtId="198" fontId="25" fillId="35" borderId="56" xfId="29" applyNumberFormat="1" applyFont="1" applyFill="1" applyBorder="1" applyAlignment="1">
      <alignment vertical="center"/>
    </xf>
    <xf numFmtId="38" fontId="25" fillId="35" borderId="56" xfId="29" applyFont="1" applyFill="1" applyBorder="1" applyAlignment="1">
      <alignment vertical="center"/>
    </xf>
    <xf numFmtId="40" fontId="25" fillId="32" borderId="31" xfId="29" applyNumberFormat="1" applyFont="1" applyFill="1" applyBorder="1" applyAlignment="1">
      <alignment vertical="center" wrapText="1"/>
    </xf>
    <xf numFmtId="38" fontId="33" fillId="33" borderId="40" xfId="29" applyFont="1" applyFill="1" applyBorder="1" applyAlignment="1">
      <alignment vertical="center"/>
    </xf>
    <xf numFmtId="3" fontId="25" fillId="35" borderId="27" xfId="29" applyNumberFormat="1" applyFont="1" applyFill="1" applyBorder="1" applyAlignment="1">
      <alignment vertical="center"/>
    </xf>
    <xf numFmtId="38" fontId="25" fillId="35" borderId="28" xfId="29" applyFont="1" applyFill="1" applyBorder="1" applyAlignment="1">
      <alignment vertical="center"/>
    </xf>
    <xf numFmtId="0" fontId="25" fillId="32" borderId="87" xfId="33" applyFont="1" applyFill="1" applyBorder="1" applyAlignment="1">
      <alignment vertical="center"/>
    </xf>
    <xf numFmtId="3" fontId="25" fillId="35" borderId="29" xfId="29" applyNumberFormat="1" applyFont="1" applyFill="1" applyBorder="1" applyAlignment="1">
      <alignment vertical="center"/>
    </xf>
    <xf numFmtId="209" fontId="25" fillId="35" borderId="29" xfId="29" applyNumberFormat="1" applyFont="1" applyFill="1" applyBorder="1" applyAlignment="1">
      <alignment vertical="center"/>
    </xf>
    <xf numFmtId="38" fontId="25" fillId="35" borderId="30" xfId="29" applyFont="1" applyFill="1" applyBorder="1" applyAlignment="1">
      <alignment vertical="center"/>
    </xf>
    <xf numFmtId="0" fontId="25" fillId="32" borderId="84" xfId="33" applyFont="1" applyFill="1" applyBorder="1" applyAlignment="1">
      <alignment vertical="center"/>
    </xf>
    <xf numFmtId="0" fontId="33" fillId="20" borderId="36" xfId="33" applyFont="1" applyFill="1" applyBorder="1" applyAlignment="1">
      <alignment vertical="center"/>
    </xf>
    <xf numFmtId="0" fontId="33" fillId="20" borderId="114" xfId="33" applyFont="1" applyFill="1" applyBorder="1" applyAlignment="1">
      <alignment vertical="center"/>
    </xf>
    <xf numFmtId="38" fontId="33" fillId="33" borderId="4" xfId="29" applyFont="1" applyFill="1" applyBorder="1" applyAlignment="1">
      <alignment vertical="center"/>
    </xf>
    <xf numFmtId="40" fontId="25" fillId="20" borderId="58" xfId="29" applyNumberFormat="1" applyFont="1" applyFill="1" applyBorder="1" applyAlignment="1">
      <alignment vertical="center" wrapText="1"/>
    </xf>
    <xf numFmtId="0" fontId="25" fillId="32" borderId="116" xfId="33" applyFont="1" applyFill="1" applyBorder="1" applyAlignment="1">
      <alignment vertical="center"/>
    </xf>
    <xf numFmtId="38" fontId="25" fillId="35" borderId="61" xfId="29" applyFont="1" applyFill="1" applyBorder="1" applyAlignment="1">
      <alignment vertical="center"/>
    </xf>
    <xf numFmtId="0" fontId="33" fillId="20" borderId="129" xfId="33" applyFont="1" applyFill="1" applyBorder="1" applyAlignment="1">
      <alignment vertical="center"/>
    </xf>
    <xf numFmtId="0" fontId="25" fillId="20" borderId="83" xfId="33" applyFont="1" applyFill="1" applyBorder="1" applyAlignment="1">
      <alignment vertical="center"/>
    </xf>
    <xf numFmtId="38" fontId="33" fillId="33" borderId="9" xfId="29" applyFont="1" applyFill="1" applyBorder="1" applyAlignment="1">
      <alignment vertical="center"/>
    </xf>
    <xf numFmtId="40" fontId="25" fillId="20" borderId="145" xfId="29" applyNumberFormat="1" applyFont="1" applyFill="1" applyBorder="1" applyAlignment="1">
      <alignment vertical="center" wrapText="1"/>
    </xf>
    <xf numFmtId="0" fontId="25" fillId="29" borderId="0" xfId="33" applyFont="1" applyFill="1" applyAlignment="1">
      <alignment vertical="top"/>
    </xf>
    <xf numFmtId="176" fontId="25" fillId="8" borderId="0" xfId="33" applyNumberFormat="1" applyFont="1" applyFill="1" applyAlignment="1">
      <alignment vertical="center"/>
    </xf>
    <xf numFmtId="195" fontId="25" fillId="8" borderId="0" xfId="33" applyNumberFormat="1" applyFont="1" applyFill="1" applyAlignment="1">
      <alignment vertical="center"/>
    </xf>
    <xf numFmtId="40" fontId="25" fillId="8" borderId="0" xfId="33" applyNumberFormat="1" applyFont="1" applyFill="1" applyAlignment="1">
      <alignment vertical="center"/>
    </xf>
    <xf numFmtId="0" fontId="25" fillId="5" borderId="1" xfId="33" applyFont="1" applyFill="1" applyBorder="1" applyAlignment="1">
      <alignment horizontal="left" vertical="center"/>
    </xf>
    <xf numFmtId="0" fontId="25" fillId="5" borderId="1" xfId="33" applyFont="1" applyFill="1" applyBorder="1" applyAlignment="1">
      <alignment horizontal="center" vertical="center"/>
    </xf>
    <xf numFmtId="183" fontId="25" fillId="8" borderId="0" xfId="33" applyNumberFormat="1" applyFont="1" applyFill="1" applyAlignment="1">
      <alignment vertical="center"/>
    </xf>
    <xf numFmtId="185" fontId="25" fillId="8" borderId="0" xfId="33" applyNumberFormat="1" applyFont="1" applyFill="1" applyAlignment="1">
      <alignment vertical="center"/>
    </xf>
    <xf numFmtId="10" fontId="25" fillId="24" borderId="1" xfId="33" applyNumberFormat="1" applyFont="1" applyFill="1" applyBorder="1" applyAlignment="1">
      <alignment vertical="center"/>
    </xf>
    <xf numFmtId="10" fontId="25" fillId="24" borderId="9" xfId="33" applyNumberFormat="1" applyFont="1" applyFill="1" applyBorder="1" applyAlignment="1">
      <alignment vertical="center"/>
    </xf>
    <xf numFmtId="10" fontId="25" fillId="24" borderId="4" xfId="33" applyNumberFormat="1" applyFont="1" applyFill="1" applyBorder="1" applyAlignment="1">
      <alignment vertical="center"/>
    </xf>
    <xf numFmtId="0" fontId="25" fillId="8" borderId="0" xfId="32" applyFont="1" applyFill="1" applyAlignment="1">
      <alignment vertical="center"/>
    </xf>
    <xf numFmtId="0" fontId="25" fillId="29" borderId="0" xfId="32" applyFont="1" applyFill="1"/>
    <xf numFmtId="0" fontId="25" fillId="8" borderId="0" xfId="32" applyFont="1" applyFill="1"/>
    <xf numFmtId="0" fontId="25" fillId="8" borderId="0" xfId="32" applyFont="1" applyFill="1" applyAlignment="1">
      <alignment horizontal="right"/>
    </xf>
    <xf numFmtId="0" fontId="25" fillId="29" borderId="0" xfId="32" applyFont="1" applyFill="1" applyAlignment="1">
      <alignment vertical="center"/>
    </xf>
    <xf numFmtId="0" fontId="25" fillId="29" borderId="0" xfId="33" applyFont="1" applyFill="1" applyAlignment="1">
      <alignment vertical="top" wrapText="1"/>
    </xf>
    <xf numFmtId="0" fontId="27" fillId="29" borderId="0" xfId="31" applyFont="1" applyFill="1"/>
    <xf numFmtId="0" fontId="25" fillId="29" borderId="0" xfId="31" applyFont="1" applyFill="1"/>
    <xf numFmtId="0" fontId="25" fillId="8" borderId="0" xfId="31" applyFont="1" applyFill="1"/>
    <xf numFmtId="0" fontId="27" fillId="29" borderId="0" xfId="31" applyFont="1" applyFill="1" applyAlignment="1">
      <alignment vertical="top"/>
    </xf>
    <xf numFmtId="0" fontId="25" fillId="24" borderId="33" xfId="31" applyFont="1" applyFill="1" applyBorder="1"/>
    <xf numFmtId="0" fontId="25" fillId="24" borderId="21" xfId="31" applyFont="1" applyFill="1" applyBorder="1"/>
    <xf numFmtId="0" fontId="25" fillId="24" borderId="1" xfId="31" applyFont="1" applyFill="1" applyBorder="1" applyAlignment="1">
      <alignment horizontal="center"/>
    </xf>
    <xf numFmtId="0" fontId="25" fillId="29" borderId="0" xfId="31" applyFont="1" applyFill="1" applyAlignment="1">
      <alignment vertical="center"/>
    </xf>
    <xf numFmtId="0" fontId="25" fillId="8" borderId="33" xfId="31" applyFont="1" applyFill="1" applyBorder="1" applyAlignment="1">
      <alignment vertical="center"/>
    </xf>
    <xf numFmtId="0" fontId="25" fillId="8" borderId="21" xfId="31" applyFont="1" applyFill="1" applyBorder="1" applyAlignment="1">
      <alignment vertical="center"/>
    </xf>
    <xf numFmtId="0" fontId="25" fillId="8" borderId="0" xfId="31" applyFont="1" applyFill="1" applyAlignment="1">
      <alignment vertical="center"/>
    </xf>
    <xf numFmtId="0" fontId="25" fillId="8" borderId="33" xfId="31" applyFont="1" applyFill="1" applyBorder="1"/>
    <xf numFmtId="0" fontId="25" fillId="8" borderId="21" xfId="31" applyFont="1" applyFill="1" applyBorder="1"/>
    <xf numFmtId="38" fontId="25" fillId="8" borderId="1" xfId="31" applyNumberFormat="1" applyFont="1" applyFill="1" applyBorder="1" applyAlignment="1">
      <alignment vertical="center"/>
    </xf>
    <xf numFmtId="208" fontId="25" fillId="0" borderId="1" xfId="31" applyNumberFormat="1" applyFont="1" applyBorder="1" applyAlignment="1">
      <alignment vertical="center"/>
    </xf>
    <xf numFmtId="187" fontId="25" fillId="0" borderId="1" xfId="31" applyNumberFormat="1" applyFont="1" applyBorder="1" applyAlignment="1">
      <alignment vertical="center"/>
    </xf>
    <xf numFmtId="9" fontId="25" fillId="20" borderId="1" xfId="27" applyFont="1" applyFill="1" applyBorder="1" applyAlignment="1">
      <alignment vertical="center"/>
    </xf>
    <xf numFmtId="179" fontId="25" fillId="20" borderId="1" xfId="27" applyNumberFormat="1" applyFont="1" applyFill="1" applyBorder="1" applyAlignment="1">
      <alignment vertical="center"/>
    </xf>
    <xf numFmtId="10" fontId="25" fillId="8" borderId="1" xfId="31" applyNumberFormat="1" applyFont="1" applyFill="1" applyBorder="1" applyAlignment="1">
      <alignment vertical="center"/>
    </xf>
    <xf numFmtId="179" fontId="25" fillId="8" borderId="1" xfId="31" applyNumberFormat="1" applyFont="1" applyFill="1" applyBorder="1" applyAlignment="1">
      <alignment vertical="center"/>
    </xf>
    <xf numFmtId="179" fontId="25" fillId="0" borderId="1" xfId="31" applyNumberFormat="1" applyFont="1" applyBorder="1" applyAlignment="1">
      <alignment vertical="center"/>
    </xf>
    <xf numFmtId="10" fontId="25" fillId="0" borderId="1" xfId="31" applyNumberFormat="1" applyFont="1" applyBorder="1" applyAlignment="1">
      <alignment vertical="center"/>
    </xf>
    <xf numFmtId="179" fontId="25" fillId="8" borderId="0" xfId="31" applyNumberFormat="1" applyFont="1" applyFill="1"/>
    <xf numFmtId="9" fontId="25" fillId="20" borderId="1" xfId="31" applyNumberFormat="1" applyFont="1" applyFill="1" applyBorder="1" applyAlignment="1">
      <alignment vertical="center"/>
    </xf>
    <xf numFmtId="179" fontId="25" fillId="20" borderId="1" xfId="31" applyNumberFormat="1" applyFont="1" applyFill="1" applyBorder="1" applyAlignment="1">
      <alignment vertical="center"/>
    </xf>
    <xf numFmtId="0" fontId="25" fillId="29" borderId="0" xfId="31" applyFont="1" applyFill="1" applyAlignment="1">
      <alignment vertical="center" wrapText="1"/>
    </xf>
    <xf numFmtId="0" fontId="25" fillId="0" borderId="0" xfId="31" applyFont="1" applyAlignment="1">
      <alignment vertical="center" wrapText="1"/>
    </xf>
    <xf numFmtId="0" fontId="27" fillId="8" borderId="0" xfId="31" applyFont="1" applyFill="1" applyAlignment="1">
      <alignment vertical="top" wrapText="1"/>
    </xf>
    <xf numFmtId="192" fontId="25" fillId="8" borderId="0" xfId="31" applyNumberFormat="1" applyFont="1" applyFill="1"/>
    <xf numFmtId="38" fontId="25" fillId="8" borderId="1" xfId="31" applyNumberFormat="1" applyFont="1" applyFill="1" applyBorder="1"/>
    <xf numFmtId="0" fontId="25" fillId="8" borderId="0" xfId="31" applyFont="1" applyFill="1" applyAlignment="1">
      <alignment vertical="top" wrapText="1"/>
    </xf>
    <xf numFmtId="9" fontId="25" fillId="8" borderId="0" xfId="27" applyFont="1" applyFill="1" applyAlignment="1">
      <alignment vertical="center"/>
    </xf>
    <xf numFmtId="187" fontId="25" fillId="8" borderId="0" xfId="31" applyNumberFormat="1" applyFont="1" applyFill="1"/>
    <xf numFmtId="0" fontId="28" fillId="29" borderId="0" xfId="33" applyFont="1" applyFill="1" applyAlignment="1">
      <alignment vertical="center"/>
    </xf>
    <xf numFmtId="0" fontId="28" fillId="8" borderId="0" xfId="33" applyFont="1" applyFill="1" applyAlignment="1">
      <alignment vertical="center"/>
    </xf>
    <xf numFmtId="0" fontId="27" fillId="29" borderId="0" xfId="33" applyFont="1" applyFill="1" applyAlignment="1">
      <alignment vertical="top"/>
    </xf>
    <xf numFmtId="0" fontId="25" fillId="5" borderId="33" xfId="33" applyFont="1" applyFill="1" applyBorder="1" applyAlignment="1">
      <alignment horizontal="center" vertical="center"/>
    </xf>
    <xf numFmtId="0" fontId="25" fillId="5" borderId="48" xfId="33" applyFont="1" applyFill="1" applyBorder="1" applyAlignment="1">
      <alignment horizontal="center" vertical="center"/>
    </xf>
    <xf numFmtId="0" fontId="25" fillId="5" borderId="21" xfId="33" applyFont="1" applyFill="1" applyBorder="1" applyAlignment="1">
      <alignment horizontal="center" vertical="center"/>
    </xf>
    <xf numFmtId="0" fontId="25" fillId="5" borderId="1" xfId="33" applyFont="1" applyFill="1" applyBorder="1" applyAlignment="1">
      <alignment horizontal="center" vertical="center" wrapText="1"/>
    </xf>
    <xf numFmtId="0" fontId="25" fillId="29" borderId="44" xfId="33" applyFont="1" applyFill="1" applyBorder="1" applyAlignment="1">
      <alignment vertical="center"/>
    </xf>
    <xf numFmtId="0" fontId="25" fillId="29" borderId="89" xfId="33" applyFont="1" applyFill="1" applyBorder="1" applyAlignment="1">
      <alignment vertical="center"/>
    </xf>
    <xf numFmtId="0" fontId="25" fillId="29" borderId="49" xfId="33" applyFont="1" applyFill="1" applyBorder="1" applyAlignment="1">
      <alignment vertical="center"/>
    </xf>
    <xf numFmtId="0" fontId="25" fillId="29" borderId="21" xfId="33" applyFont="1" applyFill="1" applyBorder="1" applyAlignment="1">
      <alignment vertical="center"/>
    </xf>
    <xf numFmtId="187" fontId="25" fillId="29" borderId="1" xfId="33" applyNumberFormat="1" applyFont="1" applyFill="1" applyBorder="1" applyAlignment="1">
      <alignment vertical="center"/>
    </xf>
    <xf numFmtId="0" fontId="25" fillId="29" borderId="52" xfId="33" applyFont="1" applyFill="1" applyBorder="1" applyAlignment="1">
      <alignment vertical="center"/>
    </xf>
    <xf numFmtId="187" fontId="25" fillId="8" borderId="1" xfId="33" applyNumberFormat="1" applyFont="1" applyFill="1" applyBorder="1" applyAlignment="1">
      <alignment vertical="center"/>
    </xf>
    <xf numFmtId="0" fontId="25" fillId="29" borderId="32" xfId="33" applyFont="1" applyFill="1" applyBorder="1" applyAlignment="1">
      <alignment vertical="center"/>
    </xf>
    <xf numFmtId="0" fontId="25" fillId="29" borderId="4" xfId="33" applyFont="1" applyFill="1" applyBorder="1" applyAlignment="1">
      <alignment vertical="center"/>
    </xf>
    <xf numFmtId="0" fontId="25" fillId="29" borderId="1" xfId="33" applyFont="1" applyFill="1" applyBorder="1" applyAlignment="1">
      <alignment vertical="center"/>
    </xf>
    <xf numFmtId="186" fontId="25" fillId="29" borderId="1" xfId="33" applyNumberFormat="1" applyFont="1" applyFill="1" applyBorder="1" applyAlignment="1">
      <alignment vertical="center"/>
    </xf>
    <xf numFmtId="0" fontId="25" fillId="8" borderId="52" xfId="33" applyFont="1" applyFill="1" applyBorder="1" applyAlignment="1">
      <alignment vertical="center"/>
    </xf>
    <xf numFmtId="0" fontId="25" fillId="8" borderId="44" xfId="33" applyFont="1" applyFill="1" applyBorder="1" applyAlignment="1">
      <alignment vertical="center"/>
    </xf>
    <xf numFmtId="0" fontId="25" fillId="8" borderId="21" xfId="33" applyFont="1" applyFill="1" applyBorder="1" applyAlignment="1">
      <alignment vertical="center"/>
    </xf>
    <xf numFmtId="186" fontId="25" fillId="8" borderId="1" xfId="33" applyNumberFormat="1" applyFont="1" applyFill="1" applyBorder="1" applyAlignment="1">
      <alignment vertical="center"/>
    </xf>
    <xf numFmtId="0" fontId="25" fillId="8" borderId="32" xfId="33" applyFont="1" applyFill="1" applyBorder="1" applyAlignment="1">
      <alignment vertical="center"/>
    </xf>
    <xf numFmtId="0" fontId="25" fillId="8" borderId="4" xfId="33" applyFont="1" applyFill="1" applyBorder="1" applyAlignment="1">
      <alignment vertical="center"/>
    </xf>
    <xf numFmtId="0" fontId="25" fillId="8" borderId="1" xfId="33" applyFont="1" applyFill="1" applyBorder="1" applyAlignment="1">
      <alignment vertical="center"/>
    </xf>
    <xf numFmtId="176" fontId="25" fillId="29" borderId="0" xfId="0" applyNumberFormat="1" applyFont="1" applyFill="1" applyAlignment="1">
      <alignment vertical="top"/>
    </xf>
    <xf numFmtId="178" fontId="25" fillId="29" borderId="0" xfId="33" applyNumberFormat="1" applyFont="1" applyFill="1" applyAlignment="1">
      <alignment vertical="top" wrapText="1"/>
    </xf>
    <xf numFmtId="0" fontId="25" fillId="29" borderId="0" xfId="33" applyFont="1" applyFill="1" applyAlignment="1">
      <alignment vertical="center" wrapText="1"/>
    </xf>
    <xf numFmtId="0" fontId="25" fillId="29" borderId="0" xfId="0" applyFont="1" applyFill="1" applyAlignment="1">
      <alignment horizontal="center" vertical="center"/>
    </xf>
    <xf numFmtId="176" fontId="25" fillId="29" borderId="0" xfId="0" applyNumberFormat="1" applyFont="1" applyFill="1">
      <alignment vertical="center"/>
    </xf>
    <xf numFmtId="178" fontId="25" fillId="29" borderId="0" xfId="33" applyNumberFormat="1" applyFont="1" applyFill="1" applyAlignment="1">
      <alignment vertical="center" wrapText="1"/>
    </xf>
    <xf numFmtId="176" fontId="34" fillId="8" borderId="0" xfId="33" applyNumberFormat="1" applyFont="1" applyFill="1" applyAlignment="1">
      <alignment vertical="center"/>
    </xf>
    <xf numFmtId="0" fontId="25" fillId="29" borderId="0" xfId="33" applyFont="1" applyFill="1"/>
    <xf numFmtId="0" fontId="25" fillId="5" borderId="21" xfId="33" applyFont="1" applyFill="1" applyBorder="1" applyAlignment="1">
      <alignment horizontal="center" vertical="center" wrapText="1"/>
    </xf>
    <xf numFmtId="0" fontId="25" fillId="29" borderId="0" xfId="33" applyFont="1" applyFill="1" applyAlignment="1">
      <alignment horizontal="center" vertical="center"/>
    </xf>
    <xf numFmtId="184" fontId="25" fillId="24" borderId="1" xfId="33" applyNumberFormat="1" applyFont="1" applyFill="1" applyBorder="1" applyAlignment="1">
      <alignment vertical="center"/>
    </xf>
    <xf numFmtId="184" fontId="25" fillId="8" borderId="1" xfId="26" applyNumberFormat="1" applyFont="1" applyFill="1" applyBorder="1" applyAlignment="1">
      <alignment vertical="center"/>
    </xf>
    <xf numFmtId="184" fontId="25" fillId="8" borderId="0" xfId="33" applyNumberFormat="1" applyFont="1" applyFill="1" applyAlignment="1">
      <alignment vertical="center"/>
    </xf>
    <xf numFmtId="179" fontId="25" fillId="29" borderId="0" xfId="33" applyNumberFormat="1" applyFont="1" applyFill="1" applyAlignment="1">
      <alignment vertical="center"/>
    </xf>
    <xf numFmtId="0" fontId="25" fillId="29" borderId="33" xfId="33" applyFont="1" applyFill="1" applyBorder="1" applyAlignment="1">
      <alignment vertical="center"/>
    </xf>
    <xf numFmtId="0" fontId="25" fillId="8" borderId="48" xfId="33" applyFont="1" applyFill="1" applyBorder="1" applyAlignment="1">
      <alignment vertical="center"/>
    </xf>
    <xf numFmtId="0" fontId="25" fillId="8" borderId="33" xfId="33" applyFont="1" applyFill="1" applyBorder="1" applyAlignment="1">
      <alignment vertical="center"/>
    </xf>
    <xf numFmtId="184" fontId="25" fillId="8" borderId="1" xfId="33" applyNumberFormat="1" applyFont="1" applyFill="1" applyBorder="1" applyAlignment="1">
      <alignment vertical="center"/>
    </xf>
    <xf numFmtId="207" fontId="25" fillId="8" borderId="1" xfId="33" applyNumberFormat="1" applyFont="1" applyFill="1" applyBorder="1" applyAlignment="1">
      <alignment vertical="center"/>
    </xf>
    <xf numFmtId="0" fontId="27" fillId="29" borderId="0" xfId="33" applyFont="1" applyFill="1" applyAlignment="1">
      <alignment horizontal="left" vertical="top"/>
    </xf>
    <xf numFmtId="180" fontId="25" fillId="29" borderId="0" xfId="33" applyNumberFormat="1" applyFont="1" applyFill="1" applyAlignment="1">
      <alignment vertical="center"/>
    </xf>
    <xf numFmtId="180" fontId="25" fillId="8" borderId="0" xfId="33" applyNumberFormat="1" applyFont="1" applyFill="1" applyAlignment="1">
      <alignment vertical="center"/>
    </xf>
    <xf numFmtId="0" fontId="25" fillId="8" borderId="0" xfId="33" applyFont="1" applyFill="1" applyAlignment="1">
      <alignment vertical="top" wrapText="1"/>
    </xf>
    <xf numFmtId="187" fontId="25" fillId="36" borderId="0" xfId="33" applyNumberFormat="1" applyFont="1" applyFill="1" applyAlignment="1">
      <alignment vertical="center" wrapText="1"/>
    </xf>
    <xf numFmtId="0" fontId="25" fillId="8" borderId="0" xfId="33" applyFont="1" applyFill="1" applyAlignment="1">
      <alignment vertical="center" wrapText="1"/>
    </xf>
    <xf numFmtId="179" fontId="25" fillId="29" borderId="49" xfId="33" applyNumberFormat="1" applyFont="1" applyFill="1" applyBorder="1" applyAlignment="1">
      <alignment vertical="center"/>
    </xf>
    <xf numFmtId="0" fontId="25" fillId="29" borderId="92" xfId="33" applyFont="1" applyFill="1" applyBorder="1" applyAlignment="1">
      <alignment vertical="center"/>
    </xf>
    <xf numFmtId="184" fontId="25" fillId="29" borderId="1" xfId="33" applyNumberFormat="1" applyFont="1" applyFill="1" applyBorder="1" applyAlignment="1">
      <alignment vertical="center"/>
    </xf>
    <xf numFmtId="0" fontId="25" fillId="8" borderId="89" xfId="33" applyFont="1" applyFill="1" applyBorder="1" applyAlignment="1">
      <alignment vertical="center"/>
    </xf>
    <xf numFmtId="0" fontId="25" fillId="8" borderId="49" xfId="33" applyFont="1" applyFill="1" applyBorder="1" applyAlignment="1">
      <alignment vertical="center"/>
    </xf>
    <xf numFmtId="0" fontId="25" fillId="8" borderId="20" xfId="33" applyFont="1" applyFill="1" applyBorder="1" applyAlignment="1">
      <alignment vertical="center"/>
    </xf>
    <xf numFmtId="179" fontId="25" fillId="29" borderId="21" xfId="33" applyNumberFormat="1" applyFont="1" applyFill="1" applyBorder="1" applyAlignment="1">
      <alignment vertical="center"/>
    </xf>
    <xf numFmtId="179" fontId="25" fillId="29" borderId="48" xfId="33" applyNumberFormat="1" applyFont="1" applyFill="1" applyBorder="1" applyAlignment="1">
      <alignment vertical="center"/>
    </xf>
    <xf numFmtId="0" fontId="25" fillId="59" borderId="0" xfId="33" applyFont="1" applyFill="1" applyAlignment="1">
      <alignment vertical="center"/>
    </xf>
    <xf numFmtId="179" fontId="25" fillId="8" borderId="0" xfId="33" applyNumberFormat="1" applyFont="1" applyFill="1" applyAlignment="1">
      <alignment vertical="center"/>
    </xf>
    <xf numFmtId="0" fontId="53" fillId="8" borderId="0" xfId="32" applyFont="1" applyFill="1" applyAlignment="1">
      <alignment vertical="center"/>
    </xf>
    <xf numFmtId="176" fontId="25" fillId="29" borderId="0" xfId="33" applyNumberFormat="1" applyFont="1" applyFill="1" applyAlignment="1">
      <alignment vertical="center"/>
    </xf>
    <xf numFmtId="4" fontId="25" fillId="8" borderId="0" xfId="33" applyNumberFormat="1" applyFont="1" applyFill="1" applyAlignment="1">
      <alignment vertical="center"/>
    </xf>
    <xf numFmtId="176" fontId="25" fillId="8" borderId="1" xfId="33" applyNumberFormat="1" applyFont="1" applyFill="1" applyBorder="1" applyAlignment="1">
      <alignment vertical="center"/>
    </xf>
    <xf numFmtId="176" fontId="25" fillId="29" borderId="1" xfId="33" applyNumberFormat="1" applyFont="1" applyFill="1" applyBorder="1" applyAlignment="1">
      <alignment horizontal="right" vertical="center"/>
    </xf>
    <xf numFmtId="177" fontId="25" fillId="29" borderId="1" xfId="33" applyNumberFormat="1" applyFont="1" applyFill="1" applyBorder="1" applyAlignment="1">
      <alignment horizontal="right" vertical="center"/>
    </xf>
    <xf numFmtId="10" fontId="25" fillId="8" borderId="0" xfId="33" applyNumberFormat="1" applyFont="1" applyFill="1" applyAlignment="1">
      <alignment vertical="center"/>
    </xf>
    <xf numFmtId="183" fontId="25" fillId="29" borderId="1" xfId="33" applyNumberFormat="1" applyFont="1" applyFill="1" applyBorder="1" applyAlignment="1">
      <alignment horizontal="right" vertical="center"/>
    </xf>
    <xf numFmtId="176" fontId="25" fillId="8" borderId="1" xfId="33" applyNumberFormat="1" applyFont="1" applyFill="1" applyBorder="1" applyAlignment="1">
      <alignment horizontal="right" vertical="center"/>
    </xf>
    <xf numFmtId="177" fontId="25" fillId="29" borderId="0" xfId="33" applyNumberFormat="1" applyFont="1" applyFill="1" applyAlignment="1">
      <alignment vertical="center"/>
    </xf>
    <xf numFmtId="177" fontId="34" fillId="29" borderId="0" xfId="33" applyNumberFormat="1" applyFont="1" applyFill="1" applyAlignment="1">
      <alignment vertical="center"/>
    </xf>
    <xf numFmtId="176" fontId="25" fillId="8" borderId="11" xfId="33" applyNumberFormat="1" applyFont="1" applyFill="1" applyBorder="1" applyAlignment="1">
      <alignment horizontal="right" vertical="center"/>
    </xf>
    <xf numFmtId="0" fontId="25" fillId="43" borderId="20" xfId="33" applyFont="1" applyFill="1" applyBorder="1" applyAlignment="1">
      <alignment vertical="center"/>
    </xf>
    <xf numFmtId="0" fontId="25" fillId="8" borderId="9" xfId="33" applyFont="1" applyFill="1" applyBorder="1" applyAlignment="1">
      <alignment vertical="center"/>
    </xf>
    <xf numFmtId="176" fontId="25" fillId="8" borderId="9" xfId="33" applyNumberFormat="1" applyFont="1" applyFill="1" applyBorder="1" applyAlignment="1">
      <alignment horizontal="right" vertical="center"/>
    </xf>
    <xf numFmtId="4" fontId="25" fillId="29" borderId="0" xfId="33" applyNumberFormat="1" applyFont="1" applyFill="1" applyAlignment="1">
      <alignment vertical="center"/>
    </xf>
    <xf numFmtId="11" fontId="25" fillId="8" borderId="0" xfId="33" applyNumberFormat="1" applyFont="1" applyFill="1" applyAlignment="1">
      <alignment vertical="center"/>
    </xf>
    <xf numFmtId="191" fontId="25" fillId="8" borderId="0" xfId="33" applyNumberFormat="1" applyFont="1" applyFill="1" applyAlignment="1">
      <alignment vertical="center"/>
    </xf>
    <xf numFmtId="9" fontId="25" fillId="20" borderId="1" xfId="26" applyFont="1" applyFill="1" applyBorder="1" applyAlignment="1">
      <alignment horizontal="right" vertical="center"/>
    </xf>
    <xf numFmtId="9" fontId="25" fillId="29" borderId="0" xfId="26" applyFont="1" applyFill="1" applyBorder="1" applyAlignment="1">
      <alignment vertical="center"/>
    </xf>
    <xf numFmtId="190" fontId="25" fillId="8" borderId="1" xfId="26" applyNumberFormat="1" applyFont="1" applyFill="1" applyBorder="1" applyAlignment="1">
      <alignment horizontal="center" vertical="center"/>
    </xf>
    <xf numFmtId="190" fontId="25" fillId="8" borderId="1" xfId="26" applyNumberFormat="1" applyFont="1" applyFill="1" applyBorder="1" applyAlignment="1">
      <alignment horizontal="right" vertical="center"/>
    </xf>
    <xf numFmtId="9" fontId="25" fillId="29" borderId="0" xfId="26" applyFont="1" applyFill="1" applyBorder="1" applyAlignment="1">
      <alignment horizontal="right" vertical="center"/>
    </xf>
    <xf numFmtId="179" fontId="25" fillId="29" borderId="0" xfId="26" applyNumberFormat="1" applyFont="1" applyFill="1" applyBorder="1" applyAlignment="1">
      <alignment vertical="center"/>
    </xf>
    <xf numFmtId="0" fontId="25" fillId="20" borderId="52" xfId="33" applyFont="1" applyFill="1" applyBorder="1" applyAlignment="1">
      <alignment vertical="center"/>
    </xf>
    <xf numFmtId="10" fontId="25" fillId="29" borderId="0" xfId="26" applyNumberFormat="1" applyFont="1" applyFill="1" applyBorder="1" applyAlignment="1">
      <alignment vertical="center"/>
    </xf>
    <xf numFmtId="10" fontId="25" fillId="29" borderId="0" xfId="26" applyNumberFormat="1" applyFont="1" applyFill="1" applyBorder="1" applyAlignment="1">
      <alignment horizontal="right" vertical="center"/>
    </xf>
    <xf numFmtId="200" fontId="25" fillId="29" borderId="0" xfId="26" applyNumberFormat="1" applyFont="1" applyFill="1" applyBorder="1" applyAlignment="1">
      <alignment vertical="center"/>
    </xf>
    <xf numFmtId="200" fontId="25" fillId="8" borderId="1" xfId="26" applyNumberFormat="1" applyFont="1" applyFill="1" applyBorder="1" applyAlignment="1">
      <alignment horizontal="center" vertical="center"/>
    </xf>
    <xf numFmtId="200" fontId="25" fillId="8" borderId="1" xfId="26" applyNumberFormat="1" applyFont="1" applyFill="1" applyBorder="1" applyAlignment="1">
      <alignment horizontal="right" vertical="center"/>
    </xf>
    <xf numFmtId="200" fontId="25" fillId="29" borderId="0" xfId="26" applyNumberFormat="1" applyFont="1" applyFill="1" applyBorder="1" applyAlignment="1">
      <alignment horizontal="right" vertical="center"/>
    </xf>
    <xf numFmtId="9" fontId="25" fillId="21" borderId="52" xfId="26" applyFont="1" applyFill="1" applyBorder="1" applyAlignment="1">
      <alignment vertical="center"/>
    </xf>
    <xf numFmtId="9" fontId="25" fillId="21" borderId="52" xfId="26" applyFont="1" applyFill="1" applyBorder="1" applyAlignment="1">
      <alignment horizontal="right" vertical="center"/>
    </xf>
    <xf numFmtId="179" fontId="25" fillId="8" borderId="11" xfId="26" applyNumberFormat="1" applyFont="1" applyFill="1" applyBorder="1" applyAlignment="1">
      <alignment vertical="center"/>
    </xf>
    <xf numFmtId="179" fontId="25" fillId="8" borderId="11" xfId="26" applyNumberFormat="1" applyFont="1" applyFill="1" applyBorder="1" applyAlignment="1">
      <alignment horizontal="right" vertical="center"/>
    </xf>
    <xf numFmtId="190" fontId="25" fillId="29" borderId="0" xfId="26" applyNumberFormat="1" applyFont="1" applyFill="1" applyBorder="1" applyAlignment="1">
      <alignment horizontal="right" vertical="center"/>
    </xf>
    <xf numFmtId="179" fontId="25" fillId="8" borderId="11" xfId="26" applyNumberFormat="1" applyFont="1" applyFill="1" applyBorder="1" applyAlignment="1">
      <alignment horizontal="center" vertical="center"/>
    </xf>
    <xf numFmtId="9" fontId="25" fillId="22" borderId="1" xfId="26" applyFont="1" applyFill="1" applyBorder="1" applyAlignment="1">
      <alignment vertical="center"/>
    </xf>
    <xf numFmtId="9" fontId="25" fillId="22" borderId="1" xfId="26" applyFont="1" applyFill="1" applyBorder="1" applyAlignment="1">
      <alignment horizontal="right" vertical="center"/>
    </xf>
    <xf numFmtId="179" fontId="25" fillId="8" borderId="1" xfId="26" applyNumberFormat="1" applyFont="1" applyFill="1" applyBorder="1" applyAlignment="1">
      <alignment vertical="center"/>
    </xf>
    <xf numFmtId="179" fontId="25" fillId="8" borderId="1" xfId="26" applyNumberFormat="1" applyFont="1" applyFill="1" applyBorder="1" applyAlignment="1">
      <alignment horizontal="right" vertical="center"/>
    </xf>
    <xf numFmtId="9" fontId="25" fillId="43" borderId="4" xfId="26" applyFont="1" applyFill="1" applyBorder="1" applyAlignment="1">
      <alignment vertical="center"/>
    </xf>
    <xf numFmtId="9" fontId="25" fillId="43" borderId="4" xfId="26" applyFont="1" applyFill="1" applyBorder="1" applyAlignment="1">
      <alignment horizontal="right" vertical="center"/>
    </xf>
    <xf numFmtId="176" fontId="25" fillId="8" borderId="62" xfId="33" applyNumberFormat="1" applyFont="1" applyFill="1" applyBorder="1" applyAlignment="1">
      <alignment vertical="center"/>
    </xf>
    <xf numFmtId="179" fontId="25" fillId="20" borderId="1" xfId="26" applyNumberFormat="1" applyFont="1" applyFill="1" applyBorder="1" applyAlignment="1">
      <alignment vertical="center"/>
    </xf>
    <xf numFmtId="190" fontId="25" fillId="20" borderId="1" xfId="26" applyNumberFormat="1" applyFont="1" applyFill="1" applyBorder="1" applyAlignment="1">
      <alignment vertical="center"/>
    </xf>
    <xf numFmtId="205" fontId="25" fillId="29" borderId="0" xfId="26" applyNumberFormat="1" applyFont="1" applyFill="1" applyBorder="1" applyAlignment="1">
      <alignment vertical="center"/>
    </xf>
    <xf numFmtId="190" fontId="25" fillId="24" borderId="1" xfId="26" applyNumberFormat="1" applyFont="1" applyFill="1" applyBorder="1" applyAlignment="1">
      <alignment vertical="center"/>
    </xf>
    <xf numFmtId="190" fontId="25" fillId="50" borderId="1" xfId="26" applyNumberFormat="1" applyFont="1" applyFill="1" applyBorder="1" applyAlignment="1">
      <alignment horizontal="center" vertical="center"/>
    </xf>
    <xf numFmtId="190" fontId="25" fillId="50" borderId="1" xfId="26" applyNumberFormat="1" applyFont="1" applyFill="1" applyBorder="1" applyAlignment="1">
      <alignment horizontal="right" vertical="center"/>
    </xf>
    <xf numFmtId="205" fontId="25" fillId="29" borderId="0" xfId="26" applyNumberFormat="1" applyFont="1" applyFill="1" applyBorder="1" applyAlignment="1">
      <alignment horizontal="right" vertical="center"/>
    </xf>
    <xf numFmtId="205" fontId="25" fillId="29" borderId="0" xfId="33" applyNumberFormat="1" applyFont="1" applyFill="1" applyAlignment="1">
      <alignment vertical="center"/>
    </xf>
    <xf numFmtId="10" fontId="25" fillId="24" borderId="1" xfId="26" applyNumberFormat="1" applyFont="1" applyFill="1" applyBorder="1" applyAlignment="1">
      <alignment vertical="center"/>
    </xf>
    <xf numFmtId="10" fontId="25" fillId="21" borderId="52" xfId="26" applyNumberFormat="1" applyFont="1" applyFill="1" applyBorder="1" applyAlignment="1">
      <alignment vertical="center"/>
    </xf>
    <xf numFmtId="190" fontId="25" fillId="21" borderId="52" xfId="26" applyNumberFormat="1" applyFont="1" applyFill="1" applyBorder="1" applyAlignment="1">
      <alignment vertical="center"/>
    </xf>
    <xf numFmtId="10" fontId="25" fillId="24" borderId="11" xfId="26" applyNumberFormat="1" applyFont="1" applyFill="1" applyBorder="1" applyAlignment="1">
      <alignment vertical="center"/>
    </xf>
    <xf numFmtId="205" fontId="25" fillId="29" borderId="0" xfId="33" applyNumberFormat="1" applyFont="1" applyFill="1" applyAlignment="1">
      <alignment horizontal="right" vertical="center"/>
    </xf>
    <xf numFmtId="10" fontId="25" fillId="24" borderId="1" xfId="26" applyNumberFormat="1" applyFont="1" applyFill="1" applyBorder="1" applyAlignment="1">
      <alignment horizontal="right" vertical="center"/>
    </xf>
    <xf numFmtId="10" fontId="25" fillId="22" borderId="1" xfId="26" applyNumberFormat="1" applyFont="1" applyFill="1" applyBorder="1" applyAlignment="1">
      <alignment vertical="center"/>
    </xf>
    <xf numFmtId="190" fontId="25" fillId="22" borderId="52" xfId="26" applyNumberFormat="1" applyFont="1" applyFill="1" applyBorder="1" applyAlignment="1">
      <alignment vertical="center"/>
    </xf>
    <xf numFmtId="10" fontId="25" fillId="43" borderId="1" xfId="26" applyNumberFormat="1" applyFont="1" applyFill="1" applyBorder="1" applyAlignment="1">
      <alignment vertical="center"/>
    </xf>
    <xf numFmtId="190" fontId="25" fillId="43" borderId="4" xfId="26" applyNumberFormat="1" applyFont="1" applyFill="1" applyBorder="1" applyAlignment="1">
      <alignment vertical="center"/>
    </xf>
    <xf numFmtId="190" fontId="25" fillId="43" borderId="4" xfId="26" applyNumberFormat="1" applyFont="1" applyFill="1" applyBorder="1" applyAlignment="1">
      <alignment horizontal="right" vertical="center"/>
    </xf>
    <xf numFmtId="190" fontId="25" fillId="29" borderId="1" xfId="26" applyNumberFormat="1" applyFont="1" applyFill="1" applyBorder="1" applyAlignment="1">
      <alignment vertical="center"/>
    </xf>
    <xf numFmtId="190" fontId="25" fillId="29" borderId="1" xfId="26" applyNumberFormat="1" applyFont="1" applyFill="1" applyBorder="1" applyAlignment="1">
      <alignment horizontal="right" vertical="center"/>
    </xf>
    <xf numFmtId="10" fontId="25" fillId="24" borderId="62" xfId="26" applyNumberFormat="1" applyFont="1" applyFill="1" applyBorder="1" applyAlignment="1">
      <alignment vertical="center"/>
    </xf>
    <xf numFmtId="190" fontId="25" fillId="29" borderId="9" xfId="26" applyNumberFormat="1" applyFont="1" applyFill="1" applyBorder="1" applyAlignment="1">
      <alignment vertical="center"/>
    </xf>
    <xf numFmtId="190" fontId="25" fillId="29" borderId="9" xfId="26" applyNumberFormat="1" applyFont="1" applyFill="1" applyBorder="1" applyAlignment="1">
      <alignment horizontal="right" vertical="center"/>
    </xf>
    <xf numFmtId="38" fontId="25" fillId="29" borderId="0" xfId="29" applyFont="1" applyFill="1" applyBorder="1" applyAlignment="1">
      <alignment horizontal="right" vertical="center"/>
    </xf>
    <xf numFmtId="190" fontId="25" fillId="29" borderId="0" xfId="26" applyNumberFormat="1" applyFont="1" applyFill="1" applyBorder="1" applyAlignment="1">
      <alignment vertical="center"/>
    </xf>
    <xf numFmtId="190" fontId="25" fillId="20" borderId="1" xfId="26" applyNumberFormat="1" applyFont="1" applyFill="1" applyBorder="1" applyAlignment="1">
      <alignment horizontal="right" vertical="center"/>
    </xf>
    <xf numFmtId="190" fontId="25" fillId="8" borderId="1" xfId="26" applyNumberFormat="1" applyFont="1" applyFill="1" applyBorder="1" applyAlignment="1">
      <alignment vertical="center"/>
    </xf>
    <xf numFmtId="190" fontId="25" fillId="21" borderId="52" xfId="26" applyNumberFormat="1" applyFont="1" applyFill="1" applyBorder="1" applyAlignment="1">
      <alignment horizontal="right" vertical="center"/>
    </xf>
    <xf numFmtId="190" fontId="25" fillId="22" borderId="1" xfId="26" applyNumberFormat="1" applyFont="1" applyFill="1" applyBorder="1" applyAlignment="1">
      <alignment vertical="center"/>
    </xf>
    <xf numFmtId="190" fontId="25" fillId="22" borderId="1" xfId="26" applyNumberFormat="1" applyFont="1" applyFill="1" applyBorder="1" applyAlignment="1">
      <alignment horizontal="right" vertical="center"/>
    </xf>
    <xf numFmtId="190" fontId="25" fillId="43" borderId="1" xfId="26" applyNumberFormat="1" applyFont="1" applyFill="1" applyBorder="1" applyAlignment="1">
      <alignment vertical="center"/>
    </xf>
    <xf numFmtId="190" fontId="25" fillId="43" borderId="1" xfId="26" applyNumberFormat="1" applyFont="1" applyFill="1" applyBorder="1" applyAlignment="1">
      <alignment horizontal="right" vertical="center"/>
    </xf>
    <xf numFmtId="190" fontId="25" fillId="8" borderId="11" xfId="26" applyNumberFormat="1" applyFont="1" applyFill="1" applyBorder="1" applyAlignment="1">
      <alignment vertical="center"/>
    </xf>
    <xf numFmtId="190" fontId="25" fillId="8" borderId="11" xfId="26" applyNumberFormat="1" applyFont="1" applyFill="1" applyBorder="1" applyAlignment="1">
      <alignment horizontal="right" vertical="center"/>
    </xf>
    <xf numFmtId="3" fontId="25" fillId="8" borderId="0" xfId="33" applyNumberFormat="1" applyFont="1" applyFill="1"/>
    <xf numFmtId="195" fontId="25" fillId="8" borderId="0" xfId="33" applyNumberFormat="1" applyFont="1" applyFill="1"/>
    <xf numFmtId="0" fontId="25" fillId="29" borderId="36" xfId="33" applyFont="1" applyFill="1" applyBorder="1" applyAlignment="1">
      <alignment horizontal="center" vertical="center"/>
    </xf>
    <xf numFmtId="0" fontId="25" fillId="45" borderId="162" xfId="33" applyFont="1" applyFill="1" applyBorder="1" applyAlignment="1">
      <alignment vertical="center"/>
    </xf>
    <xf numFmtId="0" fontId="25" fillId="45" borderId="36" xfId="33" applyFont="1" applyFill="1" applyBorder="1" applyAlignment="1">
      <alignment vertical="center"/>
    </xf>
    <xf numFmtId="0" fontId="25" fillId="45" borderId="1" xfId="33" applyFont="1" applyFill="1" applyBorder="1" applyAlignment="1">
      <alignment vertical="center"/>
    </xf>
    <xf numFmtId="0" fontId="25" fillId="45" borderId="54" xfId="33" applyFont="1" applyFill="1" applyBorder="1" applyAlignment="1">
      <alignment vertical="center"/>
    </xf>
    <xf numFmtId="176" fontId="25" fillId="45" borderId="4" xfId="33" applyNumberFormat="1" applyFont="1" applyFill="1" applyBorder="1" applyAlignment="1">
      <alignment vertical="center"/>
    </xf>
    <xf numFmtId="178" fontId="25" fillId="8" borderId="0" xfId="33" applyNumberFormat="1" applyFont="1" applyFill="1" applyAlignment="1">
      <alignment vertical="center"/>
    </xf>
    <xf numFmtId="176" fontId="25" fillId="8" borderId="27" xfId="33" applyNumberFormat="1" applyFont="1" applyFill="1" applyBorder="1" applyAlignment="1">
      <alignment vertical="center"/>
    </xf>
    <xf numFmtId="176" fontId="25" fillId="8" borderId="29" xfId="33" applyNumberFormat="1" applyFont="1" applyFill="1" applyBorder="1" applyAlignment="1">
      <alignment vertical="center"/>
    </xf>
    <xf numFmtId="0" fontId="25" fillId="45" borderId="146" xfId="33" applyFont="1" applyFill="1" applyBorder="1" applyAlignment="1">
      <alignment vertical="center"/>
    </xf>
    <xf numFmtId="176" fontId="25" fillId="45" borderId="47" xfId="33" applyNumberFormat="1" applyFont="1" applyFill="1" applyBorder="1" applyAlignment="1">
      <alignment vertical="center"/>
    </xf>
    <xf numFmtId="176" fontId="25" fillId="8" borderId="63" xfId="33" applyNumberFormat="1" applyFont="1" applyFill="1" applyBorder="1" applyAlignment="1">
      <alignment vertical="center"/>
    </xf>
    <xf numFmtId="176" fontId="25" fillId="8" borderId="64" xfId="33" applyNumberFormat="1" applyFont="1" applyFill="1" applyBorder="1" applyAlignment="1">
      <alignment vertical="center"/>
    </xf>
    <xf numFmtId="176" fontId="25" fillId="8" borderId="52" xfId="33" applyNumberFormat="1" applyFont="1" applyFill="1" applyBorder="1" applyAlignment="1">
      <alignment vertical="center"/>
    </xf>
    <xf numFmtId="0" fontId="25" fillId="45" borderId="59" xfId="33" applyFont="1" applyFill="1" applyBorder="1" applyAlignment="1">
      <alignment vertical="center"/>
    </xf>
    <xf numFmtId="176" fontId="25" fillId="8" borderId="93" xfId="33" applyNumberFormat="1" applyFont="1" applyFill="1" applyBorder="1" applyAlignment="1">
      <alignment vertical="center"/>
    </xf>
    <xf numFmtId="0" fontId="25" fillId="45" borderId="55" xfId="33" applyFont="1" applyFill="1" applyBorder="1" applyAlignment="1">
      <alignment vertical="center"/>
    </xf>
    <xf numFmtId="176" fontId="25" fillId="45" borderId="43" xfId="33" applyNumberFormat="1" applyFont="1" applyFill="1" applyBorder="1" applyAlignment="1">
      <alignment vertical="center"/>
    </xf>
    <xf numFmtId="212" fontId="25" fillId="8" borderId="0" xfId="33" applyNumberFormat="1" applyFont="1" applyFill="1"/>
    <xf numFmtId="11" fontId="25" fillId="8" borderId="0" xfId="33" applyNumberFormat="1" applyFont="1" applyFill="1"/>
    <xf numFmtId="0" fontId="25" fillId="8" borderId="1" xfId="33" applyFont="1" applyFill="1" applyBorder="1"/>
    <xf numFmtId="179" fontId="25" fillId="8" borderId="1" xfId="33" applyNumberFormat="1" applyFont="1" applyFill="1" applyBorder="1" applyAlignment="1">
      <alignment vertical="center"/>
    </xf>
    <xf numFmtId="179" fontId="25" fillId="8" borderId="4" xfId="33" applyNumberFormat="1" applyFont="1" applyFill="1" applyBorder="1" applyAlignment="1">
      <alignment vertical="center"/>
    </xf>
    <xf numFmtId="9" fontId="25" fillId="8" borderId="70" xfId="33" applyNumberFormat="1" applyFont="1" applyFill="1" applyBorder="1" applyAlignment="1">
      <alignment vertical="center"/>
    </xf>
    <xf numFmtId="184" fontId="25" fillId="24" borderId="11" xfId="33" applyNumberFormat="1" applyFont="1" applyFill="1" applyBorder="1" applyAlignment="1">
      <alignment vertical="center"/>
    </xf>
    <xf numFmtId="0" fontId="25" fillId="45" borderId="4" xfId="33" applyFont="1" applyFill="1" applyBorder="1" applyAlignment="1">
      <alignment vertical="center"/>
    </xf>
    <xf numFmtId="184" fontId="25" fillId="24" borderId="70" xfId="33" applyNumberFormat="1" applyFont="1" applyFill="1" applyBorder="1" applyAlignment="1">
      <alignment vertical="center"/>
    </xf>
    <xf numFmtId="184" fontId="25" fillId="24" borderId="4" xfId="33" applyNumberFormat="1" applyFont="1" applyFill="1" applyBorder="1" applyAlignment="1">
      <alignment vertical="center"/>
    </xf>
    <xf numFmtId="0" fontId="27" fillId="29" borderId="0" xfId="32" applyFont="1" applyFill="1"/>
    <xf numFmtId="0" fontId="33" fillId="8" borderId="0" xfId="33" applyFont="1" applyFill="1"/>
    <xf numFmtId="196" fontId="25" fillId="8" borderId="0" xfId="33" applyNumberFormat="1" applyFont="1" applyFill="1"/>
    <xf numFmtId="0" fontId="25" fillId="5" borderId="15" xfId="33" applyFont="1" applyFill="1" applyBorder="1" applyAlignment="1">
      <alignment horizontal="center" vertical="center"/>
    </xf>
    <xf numFmtId="0" fontId="25" fillId="40" borderId="16" xfId="33" applyFont="1" applyFill="1" applyBorder="1" applyAlignment="1">
      <alignment horizontal="center" vertical="center"/>
    </xf>
    <xf numFmtId="0" fontId="25" fillId="40" borderId="164" xfId="33" applyFont="1" applyFill="1" applyBorder="1" applyAlignment="1">
      <alignment horizontal="center" vertical="center"/>
    </xf>
    <xf numFmtId="0" fontId="25" fillId="40" borderId="17" xfId="33" applyFont="1" applyFill="1" applyBorder="1" applyAlignment="1">
      <alignment horizontal="center" vertical="center"/>
    </xf>
    <xf numFmtId="176" fontId="25" fillId="45" borderId="114" xfId="33" applyNumberFormat="1" applyFont="1" applyFill="1" applyBorder="1" applyAlignment="1">
      <alignment vertical="center"/>
    </xf>
    <xf numFmtId="176" fontId="25" fillId="45" borderId="58" xfId="33" applyNumberFormat="1" applyFont="1" applyFill="1" applyBorder="1" applyAlignment="1">
      <alignment vertical="center"/>
    </xf>
    <xf numFmtId="176" fontId="25" fillId="8" borderId="0" xfId="33" applyNumberFormat="1" applyFont="1" applyFill="1"/>
    <xf numFmtId="176" fontId="25" fillId="8" borderId="86" xfId="33" applyNumberFormat="1" applyFont="1" applyFill="1" applyBorder="1" applyAlignment="1">
      <alignment vertical="center"/>
    </xf>
    <xf numFmtId="176" fontId="25" fillId="8" borderId="159" xfId="33" applyNumberFormat="1" applyFont="1" applyFill="1" applyBorder="1" applyAlignment="1">
      <alignment vertical="center"/>
    </xf>
    <xf numFmtId="176" fontId="25" fillId="8" borderId="28" xfId="33" applyNumberFormat="1" applyFont="1" applyFill="1" applyBorder="1" applyAlignment="1">
      <alignment vertical="center"/>
    </xf>
    <xf numFmtId="176" fontId="25" fillId="8" borderId="87" xfId="33" applyNumberFormat="1" applyFont="1" applyFill="1" applyBorder="1" applyAlignment="1">
      <alignment vertical="center"/>
    </xf>
    <xf numFmtId="176" fontId="25" fillId="8" borderId="138" xfId="33" applyNumberFormat="1" applyFont="1" applyFill="1" applyBorder="1" applyAlignment="1">
      <alignment vertical="center"/>
    </xf>
    <xf numFmtId="176" fontId="25" fillId="8" borderId="30" xfId="33" applyNumberFormat="1" applyFont="1" applyFill="1" applyBorder="1" applyAlignment="1">
      <alignment vertical="center"/>
    </xf>
    <xf numFmtId="176" fontId="25" fillId="8" borderId="163" xfId="33" applyNumberFormat="1" applyFont="1" applyFill="1" applyBorder="1" applyAlignment="1">
      <alignment vertical="center"/>
    </xf>
    <xf numFmtId="176" fontId="25" fillId="8" borderId="153" xfId="33" applyNumberFormat="1" applyFont="1" applyFill="1" applyBorder="1" applyAlignment="1">
      <alignment vertical="center"/>
    </xf>
    <xf numFmtId="176" fontId="25" fillId="8" borderId="115" xfId="33" applyNumberFormat="1" applyFont="1" applyFill="1" applyBorder="1" applyAlignment="1">
      <alignment vertical="center"/>
    </xf>
    <xf numFmtId="0" fontId="25" fillId="8" borderId="0" xfId="33" applyFont="1" applyFill="1" applyAlignment="1">
      <alignment horizontal="center" vertical="center"/>
    </xf>
    <xf numFmtId="176" fontId="34" fillId="29" borderId="0" xfId="0" applyNumberFormat="1" applyFont="1" applyFill="1">
      <alignment vertical="center"/>
    </xf>
    <xf numFmtId="176" fontId="34" fillId="29" borderId="0" xfId="0" applyNumberFormat="1" applyFont="1" applyFill="1" applyAlignment="1">
      <alignment horizontal="left" vertical="top"/>
    </xf>
    <xf numFmtId="38" fontId="25" fillId="8" borderId="0" xfId="33" applyNumberFormat="1" applyFont="1" applyFill="1" applyAlignment="1">
      <alignment vertical="center"/>
    </xf>
    <xf numFmtId="176" fontId="25" fillId="8" borderId="119" xfId="33" applyNumberFormat="1" applyFont="1" applyFill="1" applyBorder="1" applyAlignment="1">
      <alignment vertical="center"/>
    </xf>
    <xf numFmtId="176" fontId="25" fillId="8" borderId="88" xfId="33" applyNumberFormat="1" applyFont="1" applyFill="1" applyBorder="1" applyAlignment="1">
      <alignment vertical="center"/>
    </xf>
    <xf numFmtId="176" fontId="25" fillId="8" borderId="145" xfId="33" applyNumberFormat="1" applyFont="1" applyFill="1" applyBorder="1" applyAlignment="1">
      <alignment vertical="center"/>
    </xf>
    <xf numFmtId="0" fontId="34" fillId="8" borderId="0" xfId="33" applyFont="1" applyFill="1" applyAlignment="1">
      <alignment vertical="center"/>
    </xf>
    <xf numFmtId="0" fontId="25" fillId="45" borderId="161" xfId="33" applyFont="1" applyFill="1" applyBorder="1" applyAlignment="1">
      <alignment vertical="center"/>
    </xf>
    <xf numFmtId="176" fontId="25" fillId="45" borderId="53" xfId="33" applyNumberFormat="1" applyFont="1" applyFill="1" applyBorder="1" applyAlignment="1">
      <alignment vertical="center"/>
    </xf>
    <xf numFmtId="176" fontId="25" fillId="45" borderId="122" xfId="33" applyNumberFormat="1" applyFont="1" applyFill="1" applyBorder="1" applyAlignment="1">
      <alignment vertical="center"/>
    </xf>
    <xf numFmtId="176" fontId="25" fillId="45" borderId="137" xfId="33" applyNumberFormat="1" applyFont="1" applyFill="1" applyBorder="1" applyAlignment="1">
      <alignment vertical="center"/>
    </xf>
    <xf numFmtId="179" fontId="25" fillId="8" borderId="9" xfId="33" applyNumberFormat="1" applyFont="1" applyFill="1" applyBorder="1" applyAlignment="1">
      <alignment vertical="center"/>
    </xf>
    <xf numFmtId="9" fontId="25" fillId="8" borderId="4" xfId="33" applyNumberFormat="1" applyFont="1" applyFill="1" applyBorder="1" applyAlignment="1">
      <alignment vertical="center"/>
    </xf>
    <xf numFmtId="184" fontId="25" fillId="8" borderId="0" xfId="33" applyNumberFormat="1" applyFont="1" applyFill="1"/>
    <xf numFmtId="0" fontId="25" fillId="45" borderId="11" xfId="33" applyFont="1" applyFill="1" applyBorder="1" applyAlignment="1">
      <alignment vertical="center"/>
    </xf>
    <xf numFmtId="0" fontId="26" fillId="8" borderId="0" xfId="33" applyFont="1" applyFill="1" applyAlignment="1">
      <alignment vertical="center"/>
    </xf>
    <xf numFmtId="0" fontId="28" fillId="29" borderId="0" xfId="33" applyFont="1" applyFill="1"/>
    <xf numFmtId="0" fontId="26" fillId="8" borderId="0" xfId="33" applyFont="1" applyFill="1"/>
    <xf numFmtId="0" fontId="28" fillId="8" borderId="0" xfId="33" applyFont="1" applyFill="1"/>
    <xf numFmtId="0" fontId="55" fillId="8" borderId="0" xfId="33" applyFont="1" applyFill="1"/>
    <xf numFmtId="0" fontId="49" fillId="8" borderId="0" xfId="33" applyFont="1" applyFill="1"/>
    <xf numFmtId="0" fontId="25" fillId="40" borderId="98" xfId="33" applyFont="1" applyFill="1" applyBorder="1"/>
    <xf numFmtId="0" fontId="25" fillId="40" borderId="73" xfId="33" applyFont="1" applyFill="1" applyBorder="1" applyAlignment="1">
      <alignment horizontal="center" vertical="top" wrapText="1"/>
    </xf>
    <xf numFmtId="0" fontId="25" fillId="8" borderId="36" xfId="33" applyFont="1" applyFill="1" applyBorder="1" applyAlignment="1">
      <alignment vertical="center"/>
    </xf>
    <xf numFmtId="0" fontId="25" fillId="8" borderId="99" xfId="33" applyFont="1" applyFill="1" applyBorder="1" applyAlignment="1">
      <alignment vertical="center"/>
    </xf>
    <xf numFmtId="176" fontId="25" fillId="8" borderId="74" xfId="33" applyNumberFormat="1" applyFont="1" applyFill="1" applyBorder="1" applyAlignment="1">
      <alignment vertical="center"/>
    </xf>
    <xf numFmtId="179" fontId="25" fillId="8" borderId="75" xfId="33" applyNumberFormat="1" applyFont="1" applyFill="1" applyBorder="1" applyAlignment="1">
      <alignment vertical="center"/>
    </xf>
    <xf numFmtId="179" fontId="25" fillId="8" borderId="126" xfId="33" applyNumberFormat="1" applyFont="1" applyFill="1" applyBorder="1" applyAlignment="1">
      <alignment vertical="center"/>
    </xf>
    <xf numFmtId="0" fontId="25" fillId="29" borderId="100" xfId="33" applyFont="1" applyFill="1" applyBorder="1" applyAlignment="1">
      <alignment vertical="center"/>
    </xf>
    <xf numFmtId="176" fontId="25" fillId="8" borderId="103" xfId="33" applyNumberFormat="1" applyFont="1" applyFill="1" applyBorder="1" applyAlignment="1">
      <alignment vertical="center"/>
    </xf>
    <xf numFmtId="179" fontId="25" fillId="8" borderId="104" xfId="33" applyNumberFormat="1" applyFont="1" applyFill="1" applyBorder="1" applyAlignment="1">
      <alignment vertical="center"/>
    </xf>
    <xf numFmtId="179" fontId="25" fillId="8" borderId="127" xfId="33" applyNumberFormat="1" applyFont="1" applyFill="1" applyBorder="1" applyAlignment="1">
      <alignment vertical="center"/>
    </xf>
    <xf numFmtId="0" fontId="25" fillId="8" borderId="101" xfId="33" applyFont="1" applyFill="1" applyBorder="1" applyAlignment="1">
      <alignment vertical="center"/>
    </xf>
    <xf numFmtId="176" fontId="25" fillId="8" borderId="102" xfId="33" applyNumberFormat="1" applyFont="1" applyFill="1" applyBorder="1" applyAlignment="1">
      <alignment vertical="center"/>
    </xf>
    <xf numFmtId="9" fontId="25" fillId="8" borderId="128" xfId="33" applyNumberFormat="1" applyFont="1" applyFill="1" applyBorder="1" applyAlignment="1">
      <alignment vertical="center"/>
    </xf>
    <xf numFmtId="181" fontId="28" fillId="29" borderId="0" xfId="33" applyNumberFormat="1" applyFont="1" applyFill="1"/>
    <xf numFmtId="0" fontId="28" fillId="8" borderId="36" xfId="33" applyFont="1" applyFill="1" applyBorder="1"/>
    <xf numFmtId="0" fontId="55" fillId="29" borderId="0" xfId="33" applyFont="1" applyFill="1"/>
    <xf numFmtId="0" fontId="56" fillId="29" borderId="0" xfId="33" applyFont="1" applyFill="1" applyAlignment="1">
      <alignment vertical="center"/>
    </xf>
    <xf numFmtId="0" fontId="56" fillId="29" borderId="0" xfId="33" applyFont="1" applyFill="1"/>
    <xf numFmtId="0" fontId="57" fillId="8" borderId="0" xfId="33" applyFont="1" applyFill="1" applyAlignment="1">
      <alignment vertical="center"/>
    </xf>
    <xf numFmtId="0" fontId="25" fillId="40" borderId="57" xfId="33" applyFont="1" applyFill="1" applyBorder="1" applyAlignment="1">
      <alignment horizontal="left" vertical="center"/>
    </xf>
    <xf numFmtId="0" fontId="25" fillId="40" borderId="14" xfId="33" applyFont="1" applyFill="1" applyBorder="1" applyAlignment="1">
      <alignment horizontal="left" vertical="center"/>
    </xf>
    <xf numFmtId="38" fontId="25" fillId="44" borderId="16" xfId="29" applyFont="1" applyFill="1" applyBorder="1" applyAlignment="1">
      <alignment horizontal="center" vertical="center"/>
    </xf>
    <xf numFmtId="38" fontId="25" fillId="44" borderId="17" xfId="29" applyFont="1" applyFill="1" applyBorder="1" applyAlignment="1">
      <alignment horizontal="center" vertical="center"/>
    </xf>
    <xf numFmtId="0" fontId="33" fillId="11" borderId="37" xfId="33" applyFont="1" applyFill="1" applyBorder="1" applyAlignment="1">
      <alignment horizontal="left" vertical="center"/>
    </xf>
    <xf numFmtId="0" fontId="33" fillId="11" borderId="38" xfId="33" applyFont="1" applyFill="1" applyBorder="1" applyAlignment="1">
      <alignment horizontal="center" vertical="center"/>
    </xf>
    <xf numFmtId="0" fontId="33" fillId="11" borderId="35" xfId="33" applyFont="1" applyFill="1" applyBorder="1" applyAlignment="1">
      <alignment vertical="center"/>
    </xf>
    <xf numFmtId="38" fontId="33" fillId="13" borderId="39" xfId="29" applyFont="1" applyFill="1" applyBorder="1" applyAlignment="1">
      <alignment vertical="center"/>
    </xf>
    <xf numFmtId="38" fontId="33" fillId="13" borderId="76" xfId="29" applyFont="1" applyFill="1" applyBorder="1" applyAlignment="1">
      <alignment vertical="center"/>
    </xf>
    <xf numFmtId="38" fontId="33" fillId="13" borderId="42" xfId="29" applyFont="1" applyFill="1" applyBorder="1" applyAlignment="1">
      <alignment vertical="center"/>
    </xf>
    <xf numFmtId="38" fontId="33" fillId="13" borderId="40" xfId="29" applyFont="1" applyFill="1" applyBorder="1" applyAlignment="1">
      <alignment vertical="center"/>
    </xf>
    <xf numFmtId="38" fontId="33" fillId="37" borderId="36" xfId="29" applyFont="1" applyFill="1" applyBorder="1" applyAlignment="1">
      <alignment vertical="center"/>
    </xf>
    <xf numFmtId="194" fontId="25" fillId="8" borderId="0" xfId="33" applyNumberFormat="1" applyFont="1" applyFill="1" applyAlignment="1">
      <alignment vertical="center"/>
    </xf>
    <xf numFmtId="0" fontId="25" fillId="11" borderId="36" xfId="33" applyFont="1" applyFill="1" applyBorder="1" applyAlignment="1">
      <alignment vertical="center"/>
    </xf>
    <xf numFmtId="0" fontId="33" fillId="20" borderId="44" xfId="33" applyFont="1" applyFill="1" applyBorder="1" applyAlignment="1">
      <alignment vertical="center"/>
    </xf>
    <xf numFmtId="0" fontId="33" fillId="20" borderId="89" xfId="33" applyFont="1" applyFill="1" applyBorder="1" applyAlignment="1">
      <alignment vertical="center"/>
    </xf>
    <xf numFmtId="0" fontId="33" fillId="3" borderId="21" xfId="33" applyFont="1" applyFill="1" applyBorder="1" applyAlignment="1">
      <alignment vertical="center" wrapText="1"/>
    </xf>
    <xf numFmtId="38" fontId="33" fillId="3" borderId="1" xfId="29" applyFont="1" applyFill="1" applyBorder="1" applyAlignment="1">
      <alignment vertical="center"/>
    </xf>
    <xf numFmtId="38" fontId="33" fillId="3" borderId="33" xfId="29" applyFont="1" applyFill="1" applyBorder="1" applyAlignment="1">
      <alignment vertical="center"/>
    </xf>
    <xf numFmtId="38" fontId="33" fillId="3" borderId="48" xfId="29" applyFont="1" applyFill="1" applyBorder="1" applyAlignment="1">
      <alignment vertical="center"/>
    </xf>
    <xf numFmtId="38" fontId="33" fillId="3" borderId="3" xfId="29" applyFont="1" applyFill="1" applyBorder="1" applyAlignment="1">
      <alignment vertical="center"/>
    </xf>
    <xf numFmtId="38" fontId="33" fillId="29" borderId="36" xfId="29" applyFont="1" applyFill="1" applyBorder="1" applyAlignment="1">
      <alignment vertical="center"/>
    </xf>
    <xf numFmtId="0" fontId="33" fillId="20" borderId="20" xfId="33" applyFont="1" applyFill="1" applyBorder="1" applyAlignment="1">
      <alignment vertical="center"/>
    </xf>
    <xf numFmtId="0" fontId="33" fillId="20" borderId="11" xfId="33" applyFont="1" applyFill="1" applyBorder="1" applyAlignment="1">
      <alignment vertical="center"/>
    </xf>
    <xf numFmtId="0" fontId="33" fillId="3" borderId="49" xfId="33" applyFont="1" applyFill="1" applyBorder="1" applyAlignment="1">
      <alignment vertical="center" wrapText="1"/>
    </xf>
    <xf numFmtId="0" fontId="25" fillId="3" borderId="20" xfId="33" applyFont="1" applyFill="1" applyBorder="1" applyAlignment="1">
      <alignment vertical="center"/>
    </xf>
    <xf numFmtId="38" fontId="25" fillId="16" borderId="94" xfId="29" applyFont="1" applyFill="1" applyBorder="1" applyAlignment="1">
      <alignment vertical="center"/>
    </xf>
    <xf numFmtId="38" fontId="25" fillId="16" borderId="45" xfId="29" applyFont="1" applyFill="1" applyBorder="1" applyAlignment="1">
      <alignment vertical="center"/>
    </xf>
    <xf numFmtId="38" fontId="25" fillId="16" borderId="90" xfId="29" applyFont="1" applyFill="1" applyBorder="1" applyAlignment="1">
      <alignment vertical="center"/>
    </xf>
    <xf numFmtId="38" fontId="25" fillId="16" borderId="149" xfId="29" applyFont="1" applyFill="1" applyBorder="1" applyAlignment="1">
      <alignment vertical="center"/>
    </xf>
    <xf numFmtId="38" fontId="25" fillId="16" borderId="141" xfId="29" applyFont="1" applyFill="1" applyBorder="1" applyAlignment="1">
      <alignment vertical="center"/>
    </xf>
    <xf numFmtId="38" fontId="25" fillId="16" borderId="50" xfId="29" applyFont="1" applyFill="1" applyBorder="1" applyAlignment="1">
      <alignment vertical="center"/>
    </xf>
    <xf numFmtId="38" fontId="25" fillId="30" borderId="36" xfId="29" applyFont="1" applyFill="1" applyBorder="1" applyAlignment="1">
      <alignment vertical="center"/>
    </xf>
    <xf numFmtId="38" fontId="25" fillId="16" borderId="19" xfId="29" applyFont="1" applyFill="1" applyBorder="1" applyAlignment="1">
      <alignment vertical="center"/>
    </xf>
    <xf numFmtId="38" fontId="25" fillId="16" borderId="22" xfId="29" applyFont="1" applyFill="1" applyBorder="1" applyAlignment="1">
      <alignment vertical="center"/>
    </xf>
    <xf numFmtId="38" fontId="25" fillId="16" borderId="112" xfId="29" applyFont="1" applyFill="1" applyBorder="1" applyAlignment="1">
      <alignment vertical="center"/>
    </xf>
    <xf numFmtId="38" fontId="25" fillId="16" borderId="130" xfId="29" applyFont="1" applyFill="1" applyBorder="1" applyAlignment="1">
      <alignment vertical="center"/>
    </xf>
    <xf numFmtId="38" fontId="25" fillId="16" borderId="111" xfId="29" applyFont="1" applyFill="1" applyBorder="1" applyAlignment="1">
      <alignment vertical="center"/>
    </xf>
    <xf numFmtId="38" fontId="25" fillId="16" borderId="23" xfId="29" applyFont="1" applyFill="1" applyBorder="1" applyAlignment="1">
      <alignment vertical="center"/>
    </xf>
    <xf numFmtId="38" fontId="25" fillId="16" borderId="140" xfId="29" applyFont="1" applyFill="1" applyBorder="1" applyAlignment="1">
      <alignment vertical="center"/>
    </xf>
    <xf numFmtId="38" fontId="25" fillId="16" borderId="25" xfId="29" applyFont="1" applyFill="1" applyBorder="1" applyAlignment="1">
      <alignment vertical="center"/>
    </xf>
    <xf numFmtId="38" fontId="25" fillId="33" borderId="1" xfId="29" applyFont="1" applyFill="1" applyBorder="1" applyAlignment="1">
      <alignment vertical="center"/>
    </xf>
    <xf numFmtId="38" fontId="25" fillId="33" borderId="33" xfId="29" applyFont="1" applyFill="1" applyBorder="1" applyAlignment="1">
      <alignment vertical="center"/>
    </xf>
    <xf numFmtId="38" fontId="25" fillId="33" borderId="48" xfId="29" applyFont="1" applyFill="1" applyBorder="1" applyAlignment="1">
      <alignment vertical="center"/>
    </xf>
    <xf numFmtId="38" fontId="25" fillId="33" borderId="3" xfId="29" applyFont="1" applyFill="1" applyBorder="1" applyAlignment="1">
      <alignment vertical="center"/>
    </xf>
    <xf numFmtId="0" fontId="33" fillId="9" borderId="44" xfId="33" applyFont="1" applyFill="1" applyBorder="1" applyAlignment="1">
      <alignment vertical="center"/>
    </xf>
    <xf numFmtId="0" fontId="33" fillId="9" borderId="89" xfId="33" applyFont="1" applyFill="1" applyBorder="1" applyAlignment="1">
      <alignment vertical="center"/>
    </xf>
    <xf numFmtId="38" fontId="33" fillId="9" borderId="1" xfId="29" applyFont="1" applyFill="1" applyBorder="1" applyAlignment="1">
      <alignment vertical="center"/>
    </xf>
    <xf numFmtId="38" fontId="33" fillId="9" borderId="33" xfId="29" applyFont="1" applyFill="1" applyBorder="1" applyAlignment="1">
      <alignment vertical="center"/>
    </xf>
    <xf numFmtId="38" fontId="33" fillId="9" borderId="48" xfId="29" applyFont="1" applyFill="1" applyBorder="1" applyAlignment="1">
      <alignment vertical="center"/>
    </xf>
    <xf numFmtId="38" fontId="33" fillId="9" borderId="21" xfId="29" applyFont="1" applyFill="1" applyBorder="1" applyAlignment="1">
      <alignment vertical="center"/>
    </xf>
    <xf numFmtId="38" fontId="33" fillId="9" borderId="3" xfId="29" applyFont="1" applyFill="1" applyBorder="1" applyAlignment="1">
      <alignment vertical="center"/>
    </xf>
    <xf numFmtId="0" fontId="25" fillId="9" borderId="20" xfId="33" applyFont="1" applyFill="1" applyBorder="1" applyAlignment="1">
      <alignment vertical="center"/>
    </xf>
    <xf numFmtId="0" fontId="25" fillId="45" borderId="52" xfId="33" applyFont="1" applyFill="1" applyBorder="1" applyAlignment="1">
      <alignment vertical="center"/>
    </xf>
    <xf numFmtId="38" fontId="25" fillId="46" borderId="1" xfId="29" applyFont="1" applyFill="1" applyBorder="1" applyAlignment="1">
      <alignment vertical="center"/>
    </xf>
    <xf numFmtId="38" fontId="25" fillId="46" borderId="33" xfId="29" applyFont="1" applyFill="1" applyBorder="1" applyAlignment="1">
      <alignment vertical="center"/>
    </xf>
    <xf numFmtId="38" fontId="25" fillId="46" borderId="48" xfId="29" applyFont="1" applyFill="1" applyBorder="1" applyAlignment="1">
      <alignment vertical="center"/>
    </xf>
    <xf numFmtId="38" fontId="25" fillId="46" borderId="50" xfId="29" applyFont="1" applyFill="1" applyBorder="1" applyAlignment="1">
      <alignment vertical="center"/>
    </xf>
    <xf numFmtId="38" fontId="25" fillId="16" borderId="52" xfId="29" applyFont="1" applyFill="1" applyBorder="1" applyAlignment="1">
      <alignment vertical="center"/>
    </xf>
    <xf numFmtId="38" fontId="25" fillId="16" borderId="20" xfId="29" applyFont="1" applyFill="1" applyBorder="1" applyAlignment="1">
      <alignment vertical="center"/>
    </xf>
    <xf numFmtId="38" fontId="25" fillId="16" borderId="0" xfId="29" applyFont="1" applyFill="1" applyBorder="1" applyAlignment="1">
      <alignment vertical="center"/>
    </xf>
    <xf numFmtId="38" fontId="25" fillId="16" borderId="165" xfId="29" applyFont="1" applyFill="1" applyBorder="1" applyAlignment="1">
      <alignment vertical="center"/>
    </xf>
    <xf numFmtId="38" fontId="25" fillId="16" borderId="113" xfId="29" applyFont="1" applyFill="1" applyBorder="1" applyAlignment="1">
      <alignment vertical="center"/>
    </xf>
    <xf numFmtId="38" fontId="25" fillId="16" borderId="158" xfId="29" applyFont="1" applyFill="1" applyBorder="1" applyAlignment="1">
      <alignment vertical="center"/>
    </xf>
    <xf numFmtId="38" fontId="25" fillId="16" borderId="24" xfId="29" applyFont="1" applyFill="1" applyBorder="1" applyAlignment="1">
      <alignment vertical="center"/>
    </xf>
    <xf numFmtId="38" fontId="25" fillId="16" borderId="139" xfId="29" applyFont="1" applyFill="1" applyBorder="1" applyAlignment="1">
      <alignment vertical="center"/>
    </xf>
    <xf numFmtId="38" fontId="25" fillId="16" borderId="157" xfId="29" applyFont="1" applyFill="1" applyBorder="1" applyAlignment="1">
      <alignment vertical="center"/>
    </xf>
    <xf numFmtId="38" fontId="25" fillId="46" borderId="3" xfId="29" applyFont="1" applyFill="1" applyBorder="1" applyAlignment="1">
      <alignment vertical="center"/>
    </xf>
    <xf numFmtId="38" fontId="25" fillId="46" borderId="58" xfId="29" applyFont="1" applyFill="1" applyBorder="1" applyAlignment="1">
      <alignment vertical="center"/>
    </xf>
    <xf numFmtId="0" fontId="25" fillId="45" borderId="20" xfId="33" applyFont="1" applyFill="1" applyBorder="1" applyAlignment="1">
      <alignment vertical="center"/>
    </xf>
    <xf numFmtId="38" fontId="25" fillId="46" borderId="110" xfId="29" applyFont="1" applyFill="1" applyBorder="1" applyAlignment="1">
      <alignment vertical="center"/>
    </xf>
    <xf numFmtId="38" fontId="25" fillId="46" borderId="26" xfId="29" applyFont="1" applyFill="1" applyBorder="1" applyAlignment="1">
      <alignment vertical="center"/>
    </xf>
    <xf numFmtId="38" fontId="25" fillId="16" borderId="91" xfId="29" applyFont="1" applyFill="1" applyBorder="1" applyAlignment="1">
      <alignment vertical="center"/>
    </xf>
    <xf numFmtId="38" fontId="25" fillId="16" borderId="160" xfId="29" applyFont="1" applyFill="1" applyBorder="1" applyAlignment="1">
      <alignment vertical="center"/>
    </xf>
    <xf numFmtId="0" fontId="25" fillId="45" borderId="19" xfId="33" applyFont="1" applyFill="1" applyBorder="1" applyAlignment="1">
      <alignment vertical="center"/>
    </xf>
    <xf numFmtId="38" fontId="25" fillId="46" borderId="24" xfId="29" applyFont="1" applyFill="1" applyBorder="1" applyAlignment="1">
      <alignment vertical="center"/>
    </xf>
    <xf numFmtId="38" fontId="25" fillId="46" borderId="139" xfId="29" applyFont="1" applyFill="1" applyBorder="1" applyAlignment="1">
      <alignment vertical="center"/>
    </xf>
    <xf numFmtId="38" fontId="25" fillId="46" borderId="157" xfId="29" applyFont="1" applyFill="1" applyBorder="1" applyAlignment="1">
      <alignment vertical="center"/>
    </xf>
    <xf numFmtId="38" fontId="25" fillId="46" borderId="25" xfId="29" applyFont="1" applyFill="1" applyBorder="1" applyAlignment="1">
      <alignment vertical="center"/>
    </xf>
    <xf numFmtId="38" fontId="25" fillId="30" borderId="22" xfId="29" applyFont="1" applyFill="1" applyBorder="1" applyAlignment="1">
      <alignment vertical="center"/>
    </xf>
    <xf numFmtId="38" fontId="25" fillId="0" borderId="130" xfId="29" applyFont="1" applyFill="1" applyBorder="1" applyAlignment="1">
      <alignment vertical="center"/>
    </xf>
    <xf numFmtId="38" fontId="25" fillId="0" borderId="111" xfId="29" applyFont="1" applyFill="1" applyBorder="1" applyAlignment="1">
      <alignment vertical="center"/>
    </xf>
    <xf numFmtId="38" fontId="25" fillId="0" borderId="23" xfId="29" applyFont="1" applyFill="1" applyBorder="1" applyAlignment="1">
      <alignment vertical="center"/>
    </xf>
    <xf numFmtId="198" fontId="25" fillId="16" borderId="22" xfId="29" applyNumberFormat="1" applyFont="1" applyFill="1" applyBorder="1" applyAlignment="1">
      <alignment vertical="center"/>
    </xf>
    <xf numFmtId="198" fontId="25" fillId="16" borderId="112" xfId="29" applyNumberFormat="1" applyFont="1" applyFill="1" applyBorder="1" applyAlignment="1">
      <alignment vertical="center"/>
    </xf>
    <xf numFmtId="198" fontId="25" fillId="16" borderId="130" xfId="29" applyNumberFormat="1" applyFont="1" applyFill="1" applyBorder="1" applyAlignment="1">
      <alignment vertical="center"/>
    </xf>
    <xf numFmtId="38" fontId="25" fillId="0" borderId="24" xfId="29" applyFont="1" applyFill="1" applyBorder="1" applyAlignment="1">
      <alignment vertical="center"/>
    </xf>
    <xf numFmtId="38" fontId="25" fillId="0" borderId="139" xfId="29" applyFont="1" applyFill="1" applyBorder="1" applyAlignment="1">
      <alignment vertical="center"/>
    </xf>
    <xf numFmtId="38" fontId="25" fillId="0" borderId="157" xfId="29" applyFont="1" applyFill="1" applyBorder="1" applyAlignment="1">
      <alignment vertical="center"/>
    </xf>
    <xf numFmtId="38" fontId="25" fillId="0" borderId="140" xfId="29" applyFont="1" applyFill="1" applyBorder="1" applyAlignment="1">
      <alignment vertical="center"/>
    </xf>
    <xf numFmtId="38" fontId="25" fillId="0" borderId="25" xfId="29" applyFont="1" applyFill="1" applyBorder="1" applyAlignment="1">
      <alignment vertical="center"/>
    </xf>
    <xf numFmtId="0" fontId="33" fillId="47" borderId="44" xfId="33" applyFont="1" applyFill="1" applyBorder="1" applyAlignment="1">
      <alignment vertical="center"/>
    </xf>
    <xf numFmtId="0" fontId="33" fillId="47" borderId="89" xfId="33" applyFont="1" applyFill="1" applyBorder="1" applyAlignment="1">
      <alignment vertical="center"/>
    </xf>
    <xf numFmtId="38" fontId="33" fillId="47" borderId="1" xfId="29" applyFont="1" applyFill="1" applyBorder="1" applyAlignment="1">
      <alignment vertical="center"/>
    </xf>
    <xf numFmtId="38" fontId="33" fillId="47" borderId="48" xfId="29" applyFont="1" applyFill="1" applyBorder="1" applyAlignment="1">
      <alignment vertical="center"/>
    </xf>
    <xf numFmtId="38" fontId="33" fillId="47" borderId="33" xfId="29" applyFont="1" applyFill="1" applyBorder="1" applyAlignment="1">
      <alignment vertical="center"/>
    </xf>
    <xf numFmtId="38" fontId="33" fillId="47" borderId="21" xfId="29" applyFont="1" applyFill="1" applyBorder="1" applyAlignment="1">
      <alignment vertical="center"/>
    </xf>
    <xf numFmtId="38" fontId="33" fillId="47" borderId="3" xfId="29" applyFont="1" applyFill="1" applyBorder="1" applyAlignment="1">
      <alignment vertical="center"/>
    </xf>
    <xf numFmtId="0" fontId="25" fillId="47" borderId="20" xfId="33" applyFont="1" applyFill="1" applyBorder="1" applyAlignment="1">
      <alignment vertical="center"/>
    </xf>
    <xf numFmtId="38" fontId="25" fillId="16" borderId="92" xfId="29" applyFont="1" applyFill="1" applyBorder="1" applyAlignment="1">
      <alignment vertical="center"/>
    </xf>
    <xf numFmtId="38" fontId="25" fillId="16" borderId="51" xfId="29" applyFont="1" applyFill="1" applyBorder="1" applyAlignment="1">
      <alignment vertical="center"/>
    </xf>
    <xf numFmtId="38" fontId="25" fillId="8" borderId="36" xfId="33" applyNumberFormat="1" applyFont="1" applyFill="1" applyBorder="1" applyAlignment="1">
      <alignment vertical="center"/>
    </xf>
    <xf numFmtId="38" fontId="25" fillId="16" borderId="110" xfId="29" applyFont="1" applyFill="1" applyBorder="1" applyAlignment="1">
      <alignment vertical="center"/>
    </xf>
    <xf numFmtId="38" fontId="25" fillId="16" borderId="26" xfId="29" applyFont="1" applyFill="1" applyBorder="1" applyAlignment="1">
      <alignment vertical="center"/>
    </xf>
    <xf numFmtId="0" fontId="25" fillId="47" borderId="32" xfId="33" applyFont="1" applyFill="1" applyBorder="1" applyAlignment="1">
      <alignment vertical="center"/>
    </xf>
    <xf numFmtId="0" fontId="33" fillId="10" borderId="44" xfId="33" applyFont="1" applyFill="1" applyBorder="1" applyAlignment="1">
      <alignment vertical="center"/>
    </xf>
    <xf numFmtId="0" fontId="33" fillId="10" borderId="89" xfId="33" applyFont="1" applyFill="1" applyBorder="1" applyAlignment="1">
      <alignment vertical="center"/>
    </xf>
    <xf numFmtId="0" fontId="33" fillId="10" borderId="21" xfId="33" applyFont="1" applyFill="1" applyBorder="1" applyAlignment="1">
      <alignment vertical="center" wrapText="1"/>
    </xf>
    <xf numFmtId="38" fontId="33" fillId="10" borderId="1" xfId="29" applyFont="1" applyFill="1" applyBorder="1" applyAlignment="1">
      <alignment vertical="center"/>
    </xf>
    <xf numFmtId="38" fontId="33" fillId="10" borderId="33" xfId="29" applyFont="1" applyFill="1" applyBorder="1" applyAlignment="1">
      <alignment vertical="center"/>
    </xf>
    <xf numFmtId="38" fontId="33" fillId="10" borderId="48" xfId="29" applyFont="1" applyFill="1" applyBorder="1" applyAlignment="1">
      <alignment vertical="center"/>
    </xf>
    <xf numFmtId="38" fontId="33" fillId="10" borderId="3" xfId="29" applyFont="1" applyFill="1" applyBorder="1" applyAlignment="1">
      <alignment vertical="center"/>
    </xf>
    <xf numFmtId="0" fontId="33" fillId="10" borderId="20" xfId="33" applyFont="1" applyFill="1" applyBorder="1" applyAlignment="1">
      <alignment vertical="center"/>
    </xf>
    <xf numFmtId="0" fontId="33" fillId="43" borderId="44" xfId="33" applyFont="1" applyFill="1" applyBorder="1" applyAlignment="1">
      <alignment vertical="center"/>
    </xf>
    <xf numFmtId="38" fontId="25" fillId="43" borderId="1" xfId="29" applyFont="1" applyFill="1" applyBorder="1" applyAlignment="1">
      <alignment vertical="center"/>
    </xf>
    <xf numFmtId="38" fontId="25" fillId="43" borderId="33" xfId="29" applyFont="1" applyFill="1" applyBorder="1" applyAlignment="1">
      <alignment vertical="center"/>
    </xf>
    <xf numFmtId="38" fontId="25" fillId="43" borderId="48" xfId="29" applyFont="1" applyFill="1" applyBorder="1" applyAlignment="1">
      <alignment vertical="center"/>
    </xf>
    <xf numFmtId="38" fontId="25" fillId="43" borderId="3" xfId="29" applyFont="1" applyFill="1" applyBorder="1" applyAlignment="1">
      <alignment vertical="center"/>
    </xf>
    <xf numFmtId="0" fontId="25" fillId="10" borderId="52" xfId="33" applyFont="1" applyFill="1" applyBorder="1" applyAlignment="1">
      <alignment vertical="center"/>
    </xf>
    <xf numFmtId="38" fontId="25" fillId="46" borderId="52" xfId="29" applyFont="1" applyFill="1" applyBorder="1" applyAlignment="1">
      <alignment vertical="center"/>
    </xf>
    <xf numFmtId="38" fontId="25" fillId="46" borderId="20" xfId="29" applyFont="1" applyFill="1" applyBorder="1" applyAlignment="1">
      <alignment vertical="center"/>
    </xf>
    <xf numFmtId="0" fontId="25" fillId="10" borderId="20" xfId="33" applyFont="1" applyFill="1" applyBorder="1" applyAlignment="1">
      <alignment vertical="center"/>
    </xf>
    <xf numFmtId="38" fontId="25" fillId="46" borderId="19" xfId="29" applyFont="1" applyFill="1" applyBorder="1" applyAlignment="1">
      <alignment vertical="center"/>
    </xf>
    <xf numFmtId="38" fontId="25" fillId="46" borderId="113" xfId="29" applyFont="1" applyFill="1" applyBorder="1" applyAlignment="1">
      <alignment vertical="center"/>
    </xf>
    <xf numFmtId="38" fontId="33" fillId="46" borderId="26" xfId="29" applyFont="1" applyFill="1" applyBorder="1" applyAlignment="1">
      <alignment vertical="center"/>
    </xf>
    <xf numFmtId="38" fontId="25" fillId="46" borderId="22" xfId="29" applyFont="1" applyFill="1" applyBorder="1" applyAlignment="1">
      <alignment vertical="center"/>
    </xf>
    <xf numFmtId="38" fontId="25" fillId="51" borderId="1" xfId="29" applyFont="1" applyFill="1" applyBorder="1" applyAlignment="1">
      <alignment vertical="center"/>
    </xf>
    <xf numFmtId="38" fontId="25" fillId="51" borderId="33" xfId="29" applyFont="1" applyFill="1" applyBorder="1" applyAlignment="1">
      <alignment vertical="center"/>
    </xf>
    <xf numFmtId="38" fontId="25" fillId="51" borderId="48" xfId="29" applyFont="1" applyFill="1" applyBorder="1" applyAlignment="1">
      <alignment vertical="center"/>
    </xf>
    <xf numFmtId="38" fontId="25" fillId="51" borderId="21" xfId="29" applyFont="1" applyFill="1" applyBorder="1" applyAlignment="1">
      <alignment vertical="center"/>
    </xf>
    <xf numFmtId="38" fontId="25" fillId="51" borderId="3" xfId="29" applyFont="1" applyFill="1" applyBorder="1" applyAlignment="1">
      <alignment vertical="center"/>
    </xf>
    <xf numFmtId="38" fontId="25" fillId="46" borderId="0" xfId="29" applyFont="1" applyFill="1" applyBorder="1" applyAlignment="1">
      <alignment vertical="center"/>
    </xf>
    <xf numFmtId="38" fontId="25" fillId="46" borderId="45" xfId="29" applyFont="1" applyFill="1" applyBorder="1" applyAlignment="1">
      <alignment vertical="center"/>
    </xf>
    <xf numFmtId="38" fontId="25" fillId="46" borderId="90" xfId="29" applyFont="1" applyFill="1" applyBorder="1" applyAlignment="1">
      <alignment vertical="center"/>
    </xf>
    <xf numFmtId="38" fontId="25" fillId="46" borderId="158" xfId="29" applyFont="1" applyFill="1" applyBorder="1" applyAlignment="1">
      <alignment vertical="center"/>
    </xf>
    <xf numFmtId="38" fontId="25" fillId="46" borderId="112" xfId="29" applyFont="1" applyFill="1" applyBorder="1" applyAlignment="1">
      <alignment vertical="center"/>
    </xf>
    <xf numFmtId="38" fontId="25" fillId="46" borderId="130" xfId="29" applyFont="1" applyFill="1" applyBorder="1" applyAlignment="1">
      <alignment vertical="center"/>
    </xf>
    <xf numFmtId="38" fontId="33" fillId="46" borderId="23" xfId="29" applyFont="1" applyFill="1" applyBorder="1" applyAlignment="1">
      <alignment vertical="center"/>
    </xf>
    <xf numFmtId="0" fontId="33" fillId="4" borderId="44" xfId="33" applyFont="1" applyFill="1" applyBorder="1" applyAlignment="1">
      <alignment vertical="center"/>
    </xf>
    <xf numFmtId="0" fontId="33" fillId="4" borderId="89" xfId="33" applyFont="1" applyFill="1" applyBorder="1" applyAlignment="1">
      <alignment vertical="center"/>
    </xf>
    <xf numFmtId="0" fontId="25" fillId="4" borderId="49" xfId="33" applyFont="1" applyFill="1" applyBorder="1" applyAlignment="1">
      <alignment vertical="center" wrapText="1"/>
    </xf>
    <xf numFmtId="38" fontId="33" fillId="4" borderId="1" xfId="29" applyFont="1" applyFill="1" applyBorder="1" applyAlignment="1">
      <alignment vertical="center"/>
    </xf>
    <xf numFmtId="38" fontId="33" fillId="4" borderId="33" xfId="29" applyFont="1" applyFill="1" applyBorder="1" applyAlignment="1">
      <alignment vertical="center"/>
    </xf>
    <xf numFmtId="38" fontId="33" fillId="4" borderId="48" xfId="29" applyFont="1" applyFill="1" applyBorder="1" applyAlignment="1">
      <alignment vertical="center"/>
    </xf>
    <xf numFmtId="38" fontId="33" fillId="4" borderId="3" xfId="29" applyFont="1" applyFill="1" applyBorder="1" applyAlignment="1">
      <alignment vertical="center"/>
    </xf>
    <xf numFmtId="0" fontId="33" fillId="4" borderId="52" xfId="33" applyFont="1" applyFill="1" applyBorder="1" applyAlignment="1">
      <alignment vertical="center"/>
    </xf>
    <xf numFmtId="38" fontId="25" fillId="8" borderId="22" xfId="29" applyFont="1" applyFill="1" applyBorder="1" applyAlignment="1">
      <alignment vertical="center"/>
    </xf>
    <xf numFmtId="38" fontId="25" fillId="8" borderId="90" xfId="29" applyFont="1" applyFill="1" applyBorder="1" applyAlignment="1">
      <alignment vertical="center"/>
    </xf>
    <xf numFmtId="38" fontId="25" fillId="8" borderId="111" xfId="29" applyFont="1" applyFill="1" applyBorder="1" applyAlignment="1">
      <alignment vertical="center"/>
    </xf>
    <xf numFmtId="38" fontId="25" fillId="8" borderId="23" xfId="29" applyFont="1" applyFill="1" applyBorder="1" applyAlignment="1">
      <alignment vertical="center"/>
    </xf>
    <xf numFmtId="38" fontId="25" fillId="8" borderId="112" xfId="29" applyFont="1" applyFill="1" applyBorder="1" applyAlignment="1">
      <alignment vertical="center"/>
    </xf>
    <xf numFmtId="0" fontId="33" fillId="4" borderId="43" xfId="33" applyFont="1" applyFill="1" applyBorder="1" applyAlignment="1">
      <alignment vertical="center"/>
    </xf>
    <xf numFmtId="0" fontId="25" fillId="8" borderId="142" xfId="33" applyFont="1" applyFill="1" applyBorder="1" applyAlignment="1">
      <alignment vertical="center"/>
    </xf>
    <xf numFmtId="38" fontId="25" fillId="8" borderId="142" xfId="29" applyFont="1" applyFill="1" applyBorder="1" applyAlignment="1">
      <alignment vertical="center"/>
    </xf>
    <xf numFmtId="38" fontId="25" fillId="8" borderId="92" xfId="29" applyFont="1" applyFill="1" applyBorder="1" applyAlignment="1">
      <alignment vertical="center"/>
    </xf>
    <xf numFmtId="38" fontId="25" fillId="8" borderId="51" xfId="29" applyFont="1" applyFill="1" applyBorder="1" applyAlignment="1">
      <alignment vertical="center"/>
    </xf>
    <xf numFmtId="0" fontId="33" fillId="57" borderId="35" xfId="33" applyFont="1" applyFill="1" applyBorder="1" applyAlignment="1">
      <alignment vertical="center"/>
    </xf>
    <xf numFmtId="0" fontId="33" fillId="57" borderId="42" xfId="33" applyFont="1" applyFill="1" applyBorder="1" applyAlignment="1">
      <alignment vertical="center"/>
    </xf>
    <xf numFmtId="0" fontId="25" fillId="57" borderId="38" xfId="33" applyFont="1" applyFill="1" applyBorder="1" applyAlignment="1">
      <alignment vertical="center" wrapText="1"/>
    </xf>
    <xf numFmtId="38" fontId="33" fillId="57" borderId="39" xfId="29" applyFont="1" applyFill="1" applyBorder="1" applyAlignment="1">
      <alignment vertical="center"/>
    </xf>
    <xf numFmtId="38" fontId="33" fillId="57" borderId="42" xfId="29" applyFont="1" applyFill="1" applyBorder="1" applyAlignment="1">
      <alignment vertical="center"/>
    </xf>
    <xf numFmtId="38" fontId="33" fillId="57" borderId="76" xfId="29" applyFont="1" applyFill="1" applyBorder="1" applyAlignment="1">
      <alignment vertical="center"/>
    </xf>
    <xf numFmtId="38" fontId="33" fillId="57" borderId="40" xfId="29" applyFont="1" applyFill="1" applyBorder="1" applyAlignment="1">
      <alignment vertical="center"/>
    </xf>
    <xf numFmtId="0" fontId="33" fillId="57" borderId="54" xfId="33" applyFont="1" applyFill="1" applyBorder="1" applyAlignment="1">
      <alignment vertical="center"/>
    </xf>
    <xf numFmtId="0" fontId="33" fillId="5" borderId="114" xfId="33" applyFont="1" applyFill="1" applyBorder="1" applyAlignment="1">
      <alignment vertical="center"/>
    </xf>
    <xf numFmtId="38" fontId="33" fillId="5" borderId="4" xfId="29" applyFont="1" applyFill="1" applyBorder="1" applyAlignment="1">
      <alignment vertical="center"/>
    </xf>
    <xf numFmtId="38" fontId="33" fillId="5" borderId="32" xfId="29" applyFont="1" applyFill="1" applyBorder="1" applyAlignment="1">
      <alignment vertical="center"/>
    </xf>
    <xf numFmtId="38" fontId="33" fillId="5" borderId="114" xfId="29" applyFont="1" applyFill="1" applyBorder="1" applyAlignment="1">
      <alignment vertical="center"/>
    </xf>
    <xf numFmtId="38" fontId="33" fillId="5" borderId="58" xfId="29" applyFont="1" applyFill="1" applyBorder="1" applyAlignment="1">
      <alignment vertical="center"/>
    </xf>
    <xf numFmtId="38" fontId="25" fillId="29" borderId="36" xfId="29" applyFont="1" applyFill="1" applyBorder="1" applyAlignment="1">
      <alignment vertical="center"/>
    </xf>
    <xf numFmtId="0" fontId="25" fillId="57" borderId="54" xfId="33" applyFont="1" applyFill="1" applyBorder="1" applyAlignment="1">
      <alignment vertical="center"/>
    </xf>
    <xf numFmtId="38" fontId="33" fillId="20" borderId="1" xfId="29" applyFont="1" applyFill="1" applyBorder="1" applyAlignment="1">
      <alignment vertical="center"/>
    </xf>
    <xf numFmtId="38" fontId="33" fillId="20" borderId="33" xfId="29" applyFont="1" applyFill="1" applyBorder="1" applyAlignment="1">
      <alignment vertical="center"/>
    </xf>
    <xf numFmtId="38" fontId="33" fillId="20" borderId="48" xfId="29" applyFont="1" applyFill="1" applyBorder="1" applyAlignment="1">
      <alignment vertical="center"/>
    </xf>
    <xf numFmtId="38" fontId="25" fillId="20" borderId="21" xfId="29" applyFont="1" applyFill="1" applyBorder="1" applyAlignment="1">
      <alignment vertical="center"/>
    </xf>
    <xf numFmtId="38" fontId="25" fillId="20" borderId="3" xfId="29" applyFont="1" applyFill="1" applyBorder="1" applyAlignment="1">
      <alignment vertical="center"/>
    </xf>
    <xf numFmtId="38" fontId="25" fillId="8" borderId="45" xfId="29" applyFont="1" applyFill="1" applyBorder="1" applyAlignment="1">
      <alignment vertical="center"/>
    </xf>
    <xf numFmtId="38" fontId="25" fillId="8" borderId="149" xfId="29" applyFont="1" applyFill="1" applyBorder="1" applyAlignment="1">
      <alignment vertical="center"/>
    </xf>
    <xf numFmtId="38" fontId="25" fillId="8" borderId="141" xfId="29" applyFont="1" applyFill="1" applyBorder="1" applyAlignment="1">
      <alignment vertical="center"/>
    </xf>
    <xf numFmtId="38" fontId="25" fillId="8" borderId="50" xfId="29" applyFont="1" applyFill="1" applyBorder="1" applyAlignment="1">
      <alignment vertical="center"/>
    </xf>
    <xf numFmtId="38" fontId="25" fillId="8" borderId="130" xfId="29" applyFont="1" applyFill="1" applyBorder="1" applyAlignment="1">
      <alignment vertical="center"/>
    </xf>
    <xf numFmtId="0" fontId="25" fillId="29" borderId="112" xfId="33" applyFont="1" applyFill="1" applyBorder="1" applyAlignment="1">
      <alignment vertical="center"/>
    </xf>
    <xf numFmtId="0" fontId="25" fillId="20" borderId="4" xfId="33" applyFont="1" applyFill="1" applyBorder="1" applyAlignment="1">
      <alignment vertical="center"/>
    </xf>
    <xf numFmtId="38" fontId="25" fillId="8" borderId="24" xfId="29" applyFont="1" applyFill="1" applyBorder="1" applyAlignment="1">
      <alignment vertical="center"/>
    </xf>
    <xf numFmtId="38" fontId="25" fillId="8" borderId="139" xfId="29" applyFont="1" applyFill="1" applyBorder="1" applyAlignment="1">
      <alignment vertical="center"/>
    </xf>
    <xf numFmtId="38" fontId="25" fillId="8" borderId="157" xfId="29" applyFont="1" applyFill="1" applyBorder="1" applyAlignment="1">
      <alignment vertical="center"/>
    </xf>
    <xf numFmtId="38" fontId="25" fillId="8" borderId="140" xfId="29" applyFont="1" applyFill="1" applyBorder="1" applyAlignment="1">
      <alignment vertical="center"/>
    </xf>
    <xf numFmtId="38" fontId="25" fillId="8" borderId="25" xfId="29" applyFont="1" applyFill="1" applyBorder="1" applyAlignment="1">
      <alignment vertical="center"/>
    </xf>
    <xf numFmtId="0" fontId="33" fillId="23" borderId="20" xfId="33" applyFont="1" applyFill="1" applyBorder="1" applyAlignment="1">
      <alignment vertical="center"/>
    </xf>
    <xf numFmtId="38" fontId="33" fillId="23" borderId="4" xfId="29" applyFont="1" applyFill="1" applyBorder="1" applyAlignment="1">
      <alignment vertical="center"/>
    </xf>
    <xf numFmtId="38" fontId="33" fillId="23" borderId="32" xfId="29" applyFont="1" applyFill="1" applyBorder="1" applyAlignment="1">
      <alignment vertical="center"/>
    </xf>
    <xf numFmtId="38" fontId="33" fillId="23" borderId="114" xfId="29" applyFont="1" applyFill="1" applyBorder="1" applyAlignment="1">
      <alignment vertical="center"/>
    </xf>
    <xf numFmtId="38" fontId="25" fillId="23" borderId="58" xfId="29" applyFont="1" applyFill="1" applyBorder="1" applyAlignment="1">
      <alignment vertical="center"/>
    </xf>
    <xf numFmtId="0" fontId="25" fillId="23" borderId="52" xfId="33" applyFont="1" applyFill="1" applyBorder="1" applyAlignment="1">
      <alignment vertical="center"/>
    </xf>
    <xf numFmtId="0" fontId="25" fillId="23" borderId="4" xfId="33" applyFont="1" applyFill="1" applyBorder="1" applyAlignment="1">
      <alignment vertical="center"/>
    </xf>
    <xf numFmtId="0" fontId="33" fillId="25" borderId="33" xfId="33" applyFont="1" applyFill="1" applyBorder="1" applyAlignment="1">
      <alignment vertical="center"/>
    </xf>
    <xf numFmtId="38" fontId="33" fillId="25" borderId="1" xfId="29" applyFont="1" applyFill="1" applyBorder="1" applyAlignment="1">
      <alignment vertical="center"/>
    </xf>
    <xf numFmtId="38" fontId="33" fillId="25" borderId="33" xfId="29" applyFont="1" applyFill="1" applyBorder="1" applyAlignment="1">
      <alignment vertical="center"/>
    </xf>
    <xf numFmtId="38" fontId="33" fillId="25" borderId="48" xfId="29" applyFont="1" applyFill="1" applyBorder="1" applyAlignment="1">
      <alignment vertical="center"/>
    </xf>
    <xf numFmtId="38" fontId="25" fillId="25" borderId="21" xfId="29" applyFont="1" applyFill="1" applyBorder="1" applyAlignment="1">
      <alignment vertical="center"/>
    </xf>
    <xf numFmtId="38" fontId="25" fillId="25" borderId="3" xfId="29" applyFont="1" applyFill="1" applyBorder="1" applyAlignment="1">
      <alignment vertical="center"/>
    </xf>
    <xf numFmtId="38" fontId="33" fillId="41" borderId="4" xfId="29" applyFont="1" applyFill="1" applyBorder="1" applyAlignment="1">
      <alignment vertical="center"/>
    </xf>
    <xf numFmtId="38" fontId="33" fillId="41" borderId="32" xfId="29" applyFont="1" applyFill="1" applyBorder="1" applyAlignment="1">
      <alignment vertical="center"/>
    </xf>
    <xf numFmtId="38" fontId="33" fillId="41" borderId="114" xfId="29" applyFont="1" applyFill="1" applyBorder="1" applyAlignment="1">
      <alignment vertical="center"/>
    </xf>
    <xf numFmtId="38" fontId="25" fillId="41" borderId="47" xfId="29" applyFont="1" applyFill="1" applyBorder="1" applyAlignment="1">
      <alignment vertical="center"/>
    </xf>
    <xf numFmtId="38" fontId="25" fillId="41" borderId="58" xfId="29" applyFont="1" applyFill="1" applyBorder="1" applyAlignment="1">
      <alignment vertical="center"/>
    </xf>
    <xf numFmtId="0" fontId="25" fillId="5" borderId="7" xfId="33" applyFont="1" applyFill="1" applyBorder="1" applyAlignment="1">
      <alignment vertical="center"/>
    </xf>
    <xf numFmtId="0" fontId="33" fillId="42" borderId="105" xfId="33" applyFont="1" applyFill="1" applyBorder="1" applyAlignment="1">
      <alignment vertical="center"/>
    </xf>
    <xf numFmtId="198" fontId="33" fillId="42" borderId="52" xfId="29" applyNumberFormat="1" applyFont="1" applyFill="1" applyBorder="1" applyAlignment="1">
      <alignment vertical="center"/>
    </xf>
    <xf numFmtId="198" fontId="33" fillId="42" borderId="20" xfId="29" applyNumberFormat="1" applyFont="1" applyFill="1" applyBorder="1" applyAlignment="1">
      <alignment vertical="center"/>
    </xf>
    <xf numFmtId="198" fontId="33" fillId="42" borderId="0" xfId="29" applyNumberFormat="1" applyFont="1" applyFill="1" applyBorder="1" applyAlignment="1">
      <alignment vertical="center"/>
    </xf>
    <xf numFmtId="38" fontId="25" fillId="42" borderId="92" xfId="29" applyFont="1" applyFill="1" applyBorder="1" applyAlignment="1">
      <alignment vertical="center"/>
    </xf>
    <xf numFmtId="38" fontId="25" fillId="42" borderId="51" xfId="29" applyFont="1" applyFill="1" applyBorder="1" applyAlignment="1">
      <alignment vertical="center"/>
    </xf>
    <xf numFmtId="38" fontId="33" fillId="30" borderId="36" xfId="29" applyFont="1" applyFill="1" applyBorder="1" applyAlignment="1">
      <alignment vertical="center"/>
    </xf>
    <xf numFmtId="0" fontId="33" fillId="26" borderId="37" xfId="33" applyFont="1" applyFill="1" applyBorder="1" applyAlignment="1">
      <alignment vertical="center"/>
    </xf>
    <xf numFmtId="0" fontId="33" fillId="12" borderId="42" xfId="33" applyFont="1" applyFill="1" applyBorder="1" applyAlignment="1">
      <alignment vertical="center"/>
    </xf>
    <xf numFmtId="38" fontId="33" fillId="18" borderId="39" xfId="29" applyFont="1" applyFill="1" applyBorder="1" applyAlignment="1">
      <alignment vertical="center"/>
    </xf>
    <xf numFmtId="38" fontId="33" fillId="18" borderId="76" xfId="29" applyFont="1" applyFill="1" applyBorder="1" applyAlignment="1">
      <alignment vertical="center"/>
    </xf>
    <xf numFmtId="38" fontId="33" fillId="18" borderId="42" xfId="29" applyFont="1" applyFill="1" applyBorder="1" applyAlignment="1">
      <alignment vertical="center"/>
    </xf>
    <xf numFmtId="38" fontId="33" fillId="18" borderId="40" xfId="29" applyFont="1" applyFill="1" applyBorder="1" applyAlignment="1">
      <alignment vertical="center"/>
    </xf>
    <xf numFmtId="38" fontId="25" fillId="30" borderId="45" xfId="29" applyFont="1" applyFill="1" applyBorder="1" applyAlignment="1">
      <alignment vertical="center"/>
    </xf>
    <xf numFmtId="38" fontId="25" fillId="30" borderId="90" xfId="29" applyFont="1" applyFill="1" applyBorder="1" applyAlignment="1">
      <alignment vertical="center"/>
    </xf>
    <xf numFmtId="38" fontId="25" fillId="30" borderId="149" xfId="29" applyFont="1" applyFill="1" applyBorder="1" applyAlignment="1">
      <alignment vertical="center"/>
    </xf>
    <xf numFmtId="38" fontId="25" fillId="30" borderId="141" xfId="29" applyFont="1" applyFill="1" applyBorder="1" applyAlignment="1">
      <alignment vertical="center"/>
    </xf>
    <xf numFmtId="38" fontId="25" fillId="30" borderId="50" xfId="29" applyFont="1" applyFill="1" applyBorder="1" applyAlignment="1">
      <alignment vertical="center"/>
    </xf>
    <xf numFmtId="38" fontId="25" fillId="30" borderId="112" xfId="29" applyFont="1" applyFill="1" applyBorder="1" applyAlignment="1">
      <alignment vertical="center"/>
    </xf>
    <xf numFmtId="38" fontId="25" fillId="30" borderId="130" xfId="29" applyFont="1" applyFill="1" applyBorder="1" applyAlignment="1">
      <alignment vertical="center"/>
    </xf>
    <xf numFmtId="38" fontId="25" fillId="30" borderId="23" xfId="29" applyFont="1" applyFill="1" applyBorder="1" applyAlignment="1">
      <alignment vertical="center"/>
    </xf>
    <xf numFmtId="0" fontId="25" fillId="12" borderId="7" xfId="33" applyFont="1" applyFill="1" applyBorder="1" applyAlignment="1">
      <alignment vertical="center"/>
    </xf>
    <xf numFmtId="0" fontId="25" fillId="29" borderId="106" xfId="33" applyFont="1" applyFill="1" applyBorder="1" applyAlignment="1">
      <alignment vertical="center"/>
    </xf>
    <xf numFmtId="0" fontId="25" fillId="29" borderId="142" xfId="33" applyFont="1" applyFill="1" applyBorder="1" applyAlignment="1">
      <alignment vertical="center"/>
    </xf>
    <xf numFmtId="38" fontId="25" fillId="30" borderId="133" xfId="29" applyFont="1" applyFill="1" applyBorder="1" applyAlignment="1">
      <alignment vertical="center"/>
    </xf>
    <xf numFmtId="38" fontId="25" fillId="30" borderId="142" xfId="29" applyFont="1" applyFill="1" applyBorder="1" applyAlignment="1">
      <alignment vertical="center"/>
    </xf>
    <xf numFmtId="38" fontId="25" fillId="30" borderId="131" xfId="29" applyFont="1" applyFill="1" applyBorder="1" applyAlignment="1">
      <alignment vertical="center"/>
    </xf>
    <xf numFmtId="38" fontId="25" fillId="30" borderId="155" xfId="29" applyFont="1" applyFill="1" applyBorder="1" applyAlignment="1">
      <alignment vertical="center"/>
    </xf>
    <xf numFmtId="0" fontId="33" fillId="48" borderId="37" xfId="33" applyFont="1" applyFill="1" applyBorder="1" applyAlignment="1">
      <alignment vertical="center"/>
    </xf>
    <xf numFmtId="38" fontId="33" fillId="27" borderId="39" xfId="29" applyFont="1" applyFill="1" applyBorder="1" applyAlignment="1">
      <alignment vertical="center"/>
    </xf>
    <xf numFmtId="38" fontId="33" fillId="27" borderId="76" xfId="29" applyFont="1" applyFill="1" applyBorder="1" applyAlignment="1">
      <alignment vertical="center"/>
    </xf>
    <xf numFmtId="38" fontId="33" fillId="27" borderId="42" xfId="29" applyFont="1" applyFill="1" applyBorder="1" applyAlignment="1">
      <alignment vertical="center"/>
    </xf>
    <xf numFmtId="38" fontId="33" fillId="27" borderId="4" xfId="29" applyFont="1" applyFill="1" applyBorder="1" applyAlignment="1">
      <alignment vertical="center"/>
    </xf>
    <xf numFmtId="38" fontId="33" fillId="27" borderId="32" xfId="29" applyFont="1" applyFill="1" applyBorder="1" applyAlignment="1">
      <alignment vertical="center"/>
    </xf>
    <xf numFmtId="38" fontId="33" fillId="27" borderId="51" xfId="29" applyFont="1" applyFill="1" applyBorder="1" applyAlignment="1">
      <alignment vertical="center"/>
    </xf>
    <xf numFmtId="38" fontId="33" fillId="43" borderId="1" xfId="29" applyFont="1" applyFill="1" applyBorder="1" applyAlignment="1">
      <alignment vertical="center"/>
    </xf>
    <xf numFmtId="38" fontId="33" fillId="43" borderId="33" xfId="29" applyFont="1" applyFill="1" applyBorder="1" applyAlignment="1">
      <alignment vertical="center"/>
    </xf>
    <xf numFmtId="38" fontId="33" fillId="43" borderId="48" xfId="29" applyFont="1" applyFill="1" applyBorder="1" applyAlignment="1">
      <alignment vertical="center"/>
    </xf>
    <xf numFmtId="0" fontId="25" fillId="29" borderId="90" xfId="33" applyFont="1" applyFill="1" applyBorder="1" applyAlignment="1">
      <alignment vertical="center"/>
    </xf>
    <xf numFmtId="38" fontId="25" fillId="29" borderId="45" xfId="29" applyFont="1" applyFill="1" applyBorder="1" applyAlignment="1">
      <alignment vertical="center"/>
    </xf>
    <xf numFmtId="38" fontId="25" fillId="29" borderId="90" xfId="29" applyFont="1" applyFill="1" applyBorder="1" applyAlignment="1">
      <alignment vertical="center"/>
    </xf>
    <xf numFmtId="38" fontId="25" fillId="29" borderId="149" xfId="29" applyFont="1" applyFill="1" applyBorder="1" applyAlignment="1">
      <alignment vertical="center"/>
    </xf>
    <xf numFmtId="38" fontId="25" fillId="29" borderId="141" xfId="29" applyFont="1" applyFill="1" applyBorder="1" applyAlignment="1">
      <alignment vertical="center"/>
    </xf>
    <xf numFmtId="38" fontId="25" fillId="29" borderId="50" xfId="29" applyFont="1" applyFill="1" applyBorder="1" applyAlignment="1">
      <alignment vertical="center"/>
    </xf>
    <xf numFmtId="0" fontId="25" fillId="43" borderId="32" xfId="33" applyFont="1" applyFill="1" applyBorder="1" applyAlignment="1">
      <alignment vertical="center"/>
    </xf>
    <xf numFmtId="38" fontId="25" fillId="29" borderId="24" xfId="29" applyFont="1" applyFill="1" applyBorder="1" applyAlignment="1">
      <alignment vertical="center"/>
    </xf>
    <xf numFmtId="38" fontId="25" fillId="29" borderId="4" xfId="29" applyFont="1" applyFill="1" applyBorder="1" applyAlignment="1">
      <alignment vertical="center"/>
    </xf>
    <xf numFmtId="38" fontId="25" fillId="29" borderId="32" xfId="29" applyFont="1" applyFill="1" applyBorder="1" applyAlignment="1">
      <alignment vertical="center"/>
    </xf>
    <xf numFmtId="38" fontId="25" fillId="29" borderId="114" xfId="29" applyFont="1" applyFill="1" applyBorder="1" applyAlignment="1">
      <alignment vertical="center"/>
    </xf>
    <xf numFmtId="38" fontId="25" fillId="29" borderId="140" xfId="29" applyFont="1" applyFill="1" applyBorder="1" applyAlignment="1">
      <alignment vertical="center"/>
    </xf>
    <xf numFmtId="38" fontId="25" fillId="29" borderId="25" xfId="29" applyFont="1" applyFill="1" applyBorder="1" applyAlignment="1">
      <alignment vertical="center"/>
    </xf>
    <xf numFmtId="0" fontId="25" fillId="29" borderId="118" xfId="33" applyFont="1" applyFill="1" applyBorder="1" applyAlignment="1">
      <alignment vertical="center"/>
    </xf>
    <xf numFmtId="0" fontId="25" fillId="57" borderId="59" xfId="33" applyFont="1" applyFill="1" applyBorder="1" applyAlignment="1">
      <alignment vertical="center"/>
    </xf>
    <xf numFmtId="0" fontId="25" fillId="29" borderId="93" xfId="33" applyFont="1" applyFill="1" applyBorder="1" applyAlignment="1">
      <alignment vertical="center"/>
    </xf>
    <xf numFmtId="0" fontId="25" fillId="29" borderId="150" xfId="33" applyFont="1" applyFill="1" applyBorder="1" applyAlignment="1">
      <alignment vertical="center"/>
    </xf>
    <xf numFmtId="38" fontId="25" fillId="30" borderId="109" xfId="29" applyFont="1" applyFill="1" applyBorder="1" applyAlignment="1">
      <alignment vertical="center"/>
    </xf>
    <xf numFmtId="38" fontId="25" fillId="30" borderId="150" xfId="29" applyFont="1" applyFill="1" applyBorder="1" applyAlignment="1">
      <alignment vertical="center"/>
    </xf>
    <xf numFmtId="38" fontId="25" fillId="30" borderId="151" xfId="29" applyFont="1" applyFill="1" applyBorder="1" applyAlignment="1">
      <alignment vertical="center"/>
    </xf>
    <xf numFmtId="38" fontId="25" fillId="30" borderId="152" xfId="29" applyFont="1" applyFill="1" applyBorder="1" applyAlignment="1">
      <alignment vertical="center"/>
    </xf>
    <xf numFmtId="38" fontId="25" fillId="30" borderId="154" xfId="29" applyFont="1" applyFill="1" applyBorder="1" applyAlignment="1">
      <alignment vertical="center"/>
    </xf>
    <xf numFmtId="0" fontId="25" fillId="29" borderId="81" xfId="33" applyFont="1" applyFill="1" applyBorder="1" applyAlignment="1">
      <alignment vertical="center"/>
    </xf>
    <xf numFmtId="0" fontId="25" fillId="29" borderId="122" xfId="33" applyFont="1" applyFill="1" applyBorder="1" applyAlignment="1">
      <alignment vertical="center"/>
    </xf>
    <xf numFmtId="0" fontId="25" fillId="29" borderId="122" xfId="33" applyFont="1" applyFill="1" applyBorder="1" applyAlignment="1">
      <alignment vertical="center" wrapText="1"/>
    </xf>
    <xf numFmtId="38" fontId="33" fillId="29" borderId="53" xfId="29" applyFont="1" applyFill="1" applyBorder="1" applyAlignment="1">
      <alignment vertical="center"/>
    </xf>
    <xf numFmtId="38" fontId="33" fillId="29" borderId="136" xfId="29" applyFont="1" applyFill="1" applyBorder="1" applyAlignment="1">
      <alignment vertical="center"/>
    </xf>
    <xf numFmtId="38" fontId="33" fillId="29" borderId="122" xfId="29" applyFont="1" applyFill="1" applyBorder="1" applyAlignment="1">
      <alignment vertical="center"/>
    </xf>
    <xf numFmtId="38" fontId="33" fillId="29" borderId="137" xfId="29" applyFont="1" applyFill="1" applyBorder="1" applyAlignment="1">
      <alignment vertical="center"/>
    </xf>
    <xf numFmtId="177" fontId="46" fillId="29" borderId="0" xfId="33" applyNumberFormat="1" applyFont="1" applyFill="1" applyAlignment="1">
      <alignment vertical="center"/>
    </xf>
    <xf numFmtId="177" fontId="25" fillId="8" borderId="1" xfId="33" applyNumberFormat="1" applyFont="1" applyFill="1" applyBorder="1" applyAlignment="1">
      <alignment vertical="center"/>
    </xf>
    <xf numFmtId="183" fontId="25" fillId="8" borderId="1" xfId="33" applyNumberFormat="1" applyFont="1" applyFill="1" applyBorder="1" applyAlignment="1">
      <alignment vertical="center"/>
    </xf>
    <xf numFmtId="177" fontId="46" fillId="8" borderId="1" xfId="33" applyNumberFormat="1" applyFont="1" applyFill="1" applyBorder="1" applyAlignment="1">
      <alignment vertical="center"/>
    </xf>
    <xf numFmtId="176" fontId="34" fillId="29" borderId="0" xfId="33" applyNumberFormat="1" applyFont="1" applyFill="1" applyAlignment="1">
      <alignment vertical="center"/>
    </xf>
    <xf numFmtId="0" fontId="40" fillId="29" borderId="0" xfId="33" applyFont="1" applyFill="1" applyAlignment="1">
      <alignment vertical="center"/>
    </xf>
    <xf numFmtId="0" fontId="25" fillId="0" borderId="1" xfId="33" applyFont="1" applyBorder="1" applyAlignment="1">
      <alignment vertical="center" wrapText="1"/>
    </xf>
    <xf numFmtId="183" fontId="34" fillId="29" borderId="0" xfId="33" applyNumberFormat="1" applyFont="1" applyFill="1" applyAlignment="1">
      <alignment vertical="center"/>
    </xf>
    <xf numFmtId="183" fontId="25" fillId="29" borderId="0" xfId="33" applyNumberFormat="1" applyFont="1" applyFill="1" applyAlignment="1">
      <alignment vertical="center"/>
    </xf>
    <xf numFmtId="0" fontId="25" fillId="8" borderId="1" xfId="33" applyFont="1" applyFill="1" applyBorder="1" applyAlignment="1">
      <alignment vertical="center" wrapText="1"/>
    </xf>
    <xf numFmtId="176" fontId="25" fillId="8" borderId="9" xfId="33" applyNumberFormat="1" applyFont="1" applyFill="1" applyBorder="1" applyAlignment="1">
      <alignment vertical="center"/>
    </xf>
    <xf numFmtId="177" fontId="25" fillId="8" borderId="9" xfId="33" applyNumberFormat="1" applyFont="1" applyFill="1" applyBorder="1" applyAlignment="1">
      <alignment vertical="center"/>
    </xf>
    <xf numFmtId="183" fontId="25" fillId="8" borderId="9" xfId="33" applyNumberFormat="1" applyFont="1" applyFill="1" applyBorder="1" applyAlignment="1">
      <alignment vertical="center"/>
    </xf>
    <xf numFmtId="38" fontId="25" fillId="8" borderId="4" xfId="29" applyFont="1" applyFill="1" applyBorder="1" applyAlignment="1">
      <alignment vertical="center"/>
    </xf>
    <xf numFmtId="176" fontId="25" fillId="8" borderId="4" xfId="33" applyNumberFormat="1" applyFont="1" applyFill="1" applyBorder="1" applyAlignment="1">
      <alignment vertical="center"/>
    </xf>
    <xf numFmtId="38" fontId="25" fillId="8" borderId="0" xfId="29" applyFont="1" applyFill="1" applyBorder="1" applyAlignment="1">
      <alignment vertical="center"/>
    </xf>
    <xf numFmtId="177" fontId="25" fillId="8" borderId="0" xfId="33" applyNumberFormat="1" applyFont="1" applyFill="1" applyAlignment="1">
      <alignment vertical="center"/>
    </xf>
    <xf numFmtId="0" fontId="25" fillId="0" borderId="1" xfId="33" applyFont="1" applyBorder="1" applyAlignment="1">
      <alignment vertical="center"/>
    </xf>
    <xf numFmtId="184" fontId="46" fillId="24" borderId="1" xfId="33" applyNumberFormat="1" applyFont="1" applyFill="1" applyBorder="1" applyAlignment="1">
      <alignment vertical="center"/>
    </xf>
    <xf numFmtId="206" fontId="46" fillId="29" borderId="1" xfId="33" applyNumberFormat="1" applyFont="1" applyFill="1" applyBorder="1" applyAlignment="1">
      <alignment vertical="center"/>
    </xf>
    <xf numFmtId="10" fontId="25" fillId="8" borderId="10" xfId="33" applyNumberFormat="1" applyFont="1" applyFill="1" applyBorder="1" applyAlignment="1">
      <alignment vertical="center"/>
    </xf>
    <xf numFmtId="10" fontId="25" fillId="8" borderId="12" xfId="33" applyNumberFormat="1" applyFont="1" applyFill="1" applyBorder="1" applyAlignment="1">
      <alignment vertical="center"/>
    </xf>
    <xf numFmtId="184" fontId="25" fillId="8" borderId="9" xfId="33" applyNumberFormat="1" applyFont="1" applyFill="1" applyBorder="1" applyAlignment="1">
      <alignment vertical="center"/>
    </xf>
    <xf numFmtId="10" fontId="25" fillId="8" borderId="13" xfId="33" applyNumberFormat="1" applyFont="1" applyFill="1" applyBorder="1" applyAlignment="1">
      <alignment vertical="center"/>
    </xf>
    <xf numFmtId="184" fontId="25" fillId="8" borderId="4" xfId="33" applyNumberFormat="1" applyFont="1" applyFill="1" applyBorder="1" applyAlignment="1">
      <alignment vertical="center"/>
    </xf>
    <xf numFmtId="183" fontId="25" fillId="8" borderId="4" xfId="33" applyNumberFormat="1" applyFont="1" applyFill="1" applyBorder="1" applyAlignment="1">
      <alignment vertical="center"/>
    </xf>
    <xf numFmtId="10" fontId="25" fillId="8" borderId="0" xfId="26" applyNumberFormat="1" applyFont="1" applyFill="1" applyAlignment="1">
      <alignment vertical="center"/>
    </xf>
    <xf numFmtId="184" fontId="46" fillId="8" borderId="1" xfId="33" applyNumberFormat="1" applyFont="1" applyFill="1" applyBorder="1" applyAlignment="1">
      <alignment vertical="center"/>
    </xf>
    <xf numFmtId="184" fontId="25" fillId="24" borderId="9" xfId="33" applyNumberFormat="1" applyFont="1" applyFill="1" applyBorder="1" applyAlignment="1">
      <alignment vertical="center"/>
    </xf>
    <xf numFmtId="179" fontId="25" fillId="8" borderId="0" xfId="26" applyNumberFormat="1" applyFont="1" applyFill="1" applyAlignment="1">
      <alignment vertical="center"/>
    </xf>
    <xf numFmtId="0" fontId="58" fillId="8" borderId="0" xfId="33" applyFont="1" applyFill="1" applyAlignment="1">
      <alignment vertical="center"/>
    </xf>
    <xf numFmtId="0" fontId="27" fillId="8" borderId="0" xfId="33" applyFont="1" applyFill="1" applyAlignment="1">
      <alignment vertical="center"/>
    </xf>
    <xf numFmtId="0" fontId="47" fillId="8" borderId="0" xfId="33" applyFont="1" applyFill="1" applyAlignment="1">
      <alignment vertical="center"/>
    </xf>
    <xf numFmtId="40" fontId="25" fillId="29" borderId="36" xfId="29" applyNumberFormat="1" applyFont="1" applyFill="1" applyBorder="1" applyAlignment="1">
      <alignment horizontal="center" vertical="center"/>
    </xf>
    <xf numFmtId="195" fontId="50" fillId="8" borderId="0" xfId="33" applyNumberFormat="1" applyFont="1" applyFill="1" applyAlignment="1">
      <alignment vertical="center"/>
    </xf>
    <xf numFmtId="49" fontId="25" fillId="24" borderId="21" xfId="33" applyNumberFormat="1" applyFont="1" applyFill="1" applyBorder="1" applyAlignment="1">
      <alignment horizontal="left" vertical="center" wrapText="1"/>
    </xf>
    <xf numFmtId="38" fontId="25" fillId="44" borderId="1" xfId="29" applyFont="1" applyFill="1" applyBorder="1" applyAlignment="1">
      <alignment vertical="center"/>
    </xf>
    <xf numFmtId="38" fontId="25" fillId="44" borderId="33" xfId="29" applyFont="1" applyFill="1" applyBorder="1" applyAlignment="1">
      <alignment vertical="center"/>
    </xf>
    <xf numFmtId="38" fontId="33" fillId="55" borderId="1" xfId="29" applyFont="1" applyFill="1" applyBorder="1" applyAlignment="1">
      <alignment vertical="center"/>
    </xf>
    <xf numFmtId="38" fontId="33" fillId="55" borderId="33" xfId="29" applyFont="1" applyFill="1" applyBorder="1" applyAlignment="1">
      <alignment vertical="center"/>
    </xf>
    <xf numFmtId="193" fontId="50" fillId="8" borderId="0" xfId="33" applyNumberFormat="1" applyFont="1" applyFill="1" applyAlignment="1">
      <alignment vertical="center"/>
    </xf>
    <xf numFmtId="38" fontId="25" fillId="30" borderId="0" xfId="29" applyFont="1" applyFill="1" applyBorder="1" applyAlignment="1">
      <alignment vertical="center"/>
    </xf>
    <xf numFmtId="38" fontId="33" fillId="56" borderId="1" xfId="29" applyFont="1" applyFill="1" applyBorder="1" applyAlignment="1">
      <alignment vertical="center"/>
    </xf>
    <xf numFmtId="38" fontId="33" fillId="56" borderId="33" xfId="29" applyFont="1" applyFill="1" applyBorder="1" applyAlignment="1">
      <alignment vertical="center"/>
    </xf>
    <xf numFmtId="0" fontId="25" fillId="8" borderId="92" xfId="33" applyFont="1" applyFill="1" applyBorder="1" applyAlignment="1">
      <alignment horizontal="left" vertical="center"/>
    </xf>
    <xf numFmtId="0" fontId="25" fillId="8" borderId="110" xfId="33" applyFont="1" applyFill="1" applyBorder="1" applyAlignment="1">
      <alignment horizontal="left" vertical="center"/>
    </xf>
    <xf numFmtId="38" fontId="33" fillId="4" borderId="11" xfId="29" applyFont="1" applyFill="1" applyBorder="1" applyAlignment="1">
      <alignment vertical="center"/>
    </xf>
    <xf numFmtId="38" fontId="33" fillId="4" borderId="44" xfId="29" applyFont="1" applyFill="1" applyBorder="1" applyAlignment="1">
      <alignment vertical="center"/>
    </xf>
    <xf numFmtId="0" fontId="33" fillId="5" borderId="47" xfId="33" applyFont="1" applyFill="1" applyBorder="1" applyAlignment="1">
      <alignment vertical="center" wrapText="1"/>
    </xf>
    <xf numFmtId="38" fontId="25" fillId="0" borderId="45" xfId="29" applyFont="1" applyFill="1" applyBorder="1" applyAlignment="1">
      <alignment vertical="center"/>
    </xf>
    <xf numFmtId="38" fontId="25" fillId="0" borderId="90" xfId="29" applyFont="1" applyFill="1" applyBorder="1" applyAlignment="1">
      <alignment vertical="center"/>
    </xf>
    <xf numFmtId="0" fontId="25" fillId="8" borderId="111" xfId="33" applyFont="1" applyFill="1" applyBorder="1" applyAlignment="1">
      <alignment vertical="center" wrapText="1"/>
    </xf>
    <xf numFmtId="38" fontId="50" fillId="8" borderId="0" xfId="33" applyNumberFormat="1" applyFont="1" applyFill="1" applyAlignment="1">
      <alignment vertical="center"/>
    </xf>
    <xf numFmtId="0" fontId="33" fillId="25" borderId="21" xfId="33" applyFont="1" applyFill="1" applyBorder="1" applyAlignment="1">
      <alignment vertical="center" wrapText="1"/>
    </xf>
    <xf numFmtId="0" fontId="33" fillId="41" borderId="47" xfId="33" applyFont="1" applyFill="1" applyBorder="1" applyAlignment="1">
      <alignment vertical="center" wrapText="1"/>
    </xf>
    <xf numFmtId="38" fontId="33" fillId="41" borderId="1" xfId="29" applyFont="1" applyFill="1" applyBorder="1" applyAlignment="1">
      <alignment vertical="center"/>
    </xf>
    <xf numFmtId="0" fontId="33" fillId="42" borderId="92" xfId="33" applyFont="1" applyFill="1" applyBorder="1" applyAlignment="1">
      <alignment vertical="center" wrapText="1"/>
    </xf>
    <xf numFmtId="0" fontId="33" fillId="12" borderId="38" xfId="33" applyFont="1" applyFill="1" applyBorder="1" applyAlignment="1">
      <alignment vertical="center" wrapText="1"/>
    </xf>
    <xf numFmtId="38" fontId="33" fillId="27" borderId="66" xfId="29" applyFont="1" applyFill="1" applyBorder="1" applyAlignment="1">
      <alignment vertical="center"/>
    </xf>
    <xf numFmtId="38" fontId="33" fillId="27" borderId="156" xfId="29" applyFont="1" applyFill="1" applyBorder="1" applyAlignment="1">
      <alignment vertical="center"/>
    </xf>
    <xf numFmtId="38" fontId="25" fillId="29" borderId="139" xfId="29" applyFont="1" applyFill="1" applyBorder="1" applyAlignment="1">
      <alignment vertical="center"/>
    </xf>
    <xf numFmtId="0" fontId="25" fillId="0" borderId="81" xfId="33" applyFont="1" applyBorder="1" applyAlignment="1">
      <alignment vertical="center"/>
    </xf>
    <xf numFmtId="0" fontId="25" fillId="0" borderId="122" xfId="33" applyFont="1" applyBorder="1" applyAlignment="1">
      <alignment vertical="center"/>
    </xf>
    <xf numFmtId="38" fontId="33" fillId="0" borderId="53" xfId="29" applyFont="1" applyFill="1" applyBorder="1" applyAlignment="1">
      <alignment vertical="center"/>
    </xf>
    <xf numFmtId="38" fontId="33" fillId="0" borderId="136" xfId="29" applyFont="1" applyFill="1" applyBorder="1" applyAlignment="1">
      <alignment vertical="center"/>
    </xf>
    <xf numFmtId="0" fontId="25" fillId="29" borderId="9" xfId="33" applyFont="1" applyFill="1" applyBorder="1" applyAlignment="1">
      <alignment vertical="center"/>
    </xf>
    <xf numFmtId="177" fontId="25" fillId="29" borderId="9" xfId="33" applyNumberFormat="1" applyFont="1" applyFill="1" applyBorder="1" applyAlignment="1">
      <alignment vertical="center"/>
    </xf>
    <xf numFmtId="207" fontId="25" fillId="8" borderId="4" xfId="33" applyNumberFormat="1" applyFont="1" applyFill="1" applyBorder="1" applyAlignment="1">
      <alignment vertical="center"/>
    </xf>
    <xf numFmtId="0" fontId="25" fillId="8" borderId="0" xfId="33" applyFont="1" applyFill="1" applyAlignment="1">
      <alignment horizontal="left" vertical="center"/>
    </xf>
    <xf numFmtId="0" fontId="25" fillId="8" borderId="0" xfId="33" applyFont="1" applyFill="1" applyAlignment="1">
      <alignment horizontal="right" vertical="center"/>
    </xf>
    <xf numFmtId="0" fontId="25" fillId="8" borderId="7" xfId="33" applyFont="1" applyFill="1" applyBorder="1" applyAlignment="1">
      <alignment horizontal="right" vertical="center"/>
    </xf>
    <xf numFmtId="0" fontId="25" fillId="29" borderId="0" xfId="33" applyFont="1" applyFill="1" applyAlignment="1">
      <alignment horizontal="right" vertical="center"/>
    </xf>
    <xf numFmtId="177" fontId="25" fillId="8" borderId="0" xfId="33" applyNumberFormat="1" applyFont="1" applyFill="1" applyAlignment="1">
      <alignment horizontal="center" vertical="center"/>
    </xf>
    <xf numFmtId="177" fontId="25" fillId="8" borderId="48" xfId="33" applyNumberFormat="1" applyFont="1" applyFill="1" applyBorder="1" applyAlignment="1">
      <alignment vertical="center"/>
    </xf>
    <xf numFmtId="177" fontId="26" fillId="8" borderId="21" xfId="33" applyNumberFormat="1" applyFont="1" applyFill="1" applyBorder="1" applyAlignment="1">
      <alignment horizontal="right" vertical="center"/>
    </xf>
    <xf numFmtId="176" fontId="26" fillId="30" borderId="1" xfId="33" applyNumberFormat="1" applyFont="1" applyFill="1" applyBorder="1" applyAlignment="1">
      <alignment vertical="center"/>
    </xf>
    <xf numFmtId="176" fontId="26" fillId="30" borderId="33" xfId="33" applyNumberFormat="1" applyFont="1" applyFill="1" applyBorder="1" applyAlignment="1">
      <alignment vertical="center"/>
    </xf>
    <xf numFmtId="176" fontId="26" fillId="30" borderId="3" xfId="33" applyNumberFormat="1" applyFont="1" applyFill="1" applyBorder="1" applyAlignment="1">
      <alignment vertical="center"/>
    </xf>
    <xf numFmtId="177" fontId="26" fillId="29" borderId="0" xfId="33" applyNumberFormat="1" applyFont="1" applyFill="1" applyAlignment="1">
      <alignment vertical="center"/>
    </xf>
    <xf numFmtId="0" fontId="26" fillId="8" borderId="54" xfId="33" applyFont="1" applyFill="1" applyBorder="1" applyAlignment="1">
      <alignment vertical="center"/>
    </xf>
    <xf numFmtId="177" fontId="25" fillId="8" borderId="95" xfId="33" applyNumberFormat="1" applyFont="1" applyFill="1" applyBorder="1" applyAlignment="1">
      <alignment vertical="center"/>
    </xf>
    <xf numFmtId="198" fontId="26" fillId="8" borderId="21" xfId="29" applyNumberFormat="1" applyFont="1" applyFill="1" applyBorder="1" applyAlignment="1" applyProtection="1">
      <alignment horizontal="right" vertical="center"/>
    </xf>
    <xf numFmtId="0" fontId="26" fillId="8" borderId="96" xfId="33" applyFont="1" applyFill="1" applyBorder="1" applyAlignment="1">
      <alignment vertical="center"/>
    </xf>
    <xf numFmtId="177" fontId="25" fillId="0" borderId="95" xfId="33" applyNumberFormat="1" applyFont="1" applyBorder="1" applyAlignment="1">
      <alignment vertical="center"/>
    </xf>
    <xf numFmtId="177" fontId="26" fillId="30" borderId="1" xfId="33" applyNumberFormat="1" applyFont="1" applyFill="1" applyBorder="1" applyAlignment="1">
      <alignment vertical="center"/>
    </xf>
    <xf numFmtId="177" fontId="26" fillId="30" borderId="33" xfId="33" applyNumberFormat="1" applyFont="1" applyFill="1" applyBorder="1" applyAlignment="1">
      <alignment vertical="center"/>
    </xf>
    <xf numFmtId="177" fontId="26" fillId="30" borderId="3" xfId="33" applyNumberFormat="1" applyFont="1" applyFill="1" applyBorder="1" applyAlignment="1">
      <alignment vertical="center"/>
    </xf>
    <xf numFmtId="0" fontId="26" fillId="8" borderId="77" xfId="33" applyFont="1" applyFill="1" applyBorder="1" applyAlignment="1">
      <alignment vertical="center"/>
    </xf>
    <xf numFmtId="0" fontId="25" fillId="8" borderId="96" xfId="33" applyFont="1" applyFill="1" applyBorder="1" applyAlignment="1">
      <alignment vertical="center"/>
    </xf>
    <xf numFmtId="0" fontId="26" fillId="8" borderId="121" xfId="33" applyFont="1" applyFill="1" applyBorder="1" applyAlignment="1">
      <alignment vertical="center"/>
    </xf>
    <xf numFmtId="177" fontId="25" fillId="8" borderId="120" xfId="33" applyNumberFormat="1" applyFont="1" applyFill="1" applyBorder="1" applyAlignment="1">
      <alignment vertical="center"/>
    </xf>
    <xf numFmtId="177" fontId="26" fillId="8" borderId="21" xfId="33" applyNumberFormat="1" applyFont="1" applyFill="1" applyBorder="1" applyAlignment="1">
      <alignment vertical="center"/>
    </xf>
    <xf numFmtId="177" fontId="25" fillId="8" borderId="54" xfId="33" applyNumberFormat="1" applyFont="1" applyFill="1" applyBorder="1" applyAlignment="1">
      <alignment vertical="center"/>
    </xf>
    <xf numFmtId="0" fontId="25" fillId="8" borderId="120" xfId="33" applyFont="1" applyFill="1" applyBorder="1" applyAlignment="1">
      <alignment vertical="center" wrapText="1"/>
    </xf>
    <xf numFmtId="176" fontId="25" fillId="8" borderId="78" xfId="33" applyNumberFormat="1" applyFont="1" applyFill="1" applyBorder="1" applyAlignment="1">
      <alignment horizontal="center" vertical="center" wrapText="1"/>
    </xf>
    <xf numFmtId="0" fontId="26" fillId="8" borderId="120" xfId="33" applyFont="1" applyFill="1" applyBorder="1" applyAlignment="1">
      <alignment vertical="center"/>
    </xf>
    <xf numFmtId="177" fontId="25" fillId="8" borderId="59" xfId="33" applyNumberFormat="1" applyFont="1" applyFill="1" applyBorder="1" applyAlignment="1">
      <alignment vertical="center"/>
    </xf>
    <xf numFmtId="0" fontId="26" fillId="8" borderId="88" xfId="33" applyFont="1" applyFill="1" applyBorder="1" applyAlignment="1">
      <alignment vertical="center"/>
    </xf>
    <xf numFmtId="177" fontId="26" fillId="8" borderId="92" xfId="33" applyNumberFormat="1" applyFont="1" applyFill="1" applyBorder="1" applyAlignment="1">
      <alignment horizontal="right" vertical="center"/>
    </xf>
    <xf numFmtId="183" fontId="26" fillId="30" borderId="52" xfId="33" applyNumberFormat="1" applyFont="1" applyFill="1" applyBorder="1" applyAlignment="1">
      <alignment vertical="center"/>
    </xf>
    <xf numFmtId="177" fontId="26" fillId="30" borderId="52" xfId="33" applyNumberFormat="1" applyFont="1" applyFill="1" applyBorder="1" applyAlignment="1">
      <alignment vertical="center"/>
    </xf>
    <xf numFmtId="183" fontId="26" fillId="30" borderId="20" xfId="33" applyNumberFormat="1" applyFont="1" applyFill="1" applyBorder="1" applyAlignment="1">
      <alignment vertical="center"/>
    </xf>
    <xf numFmtId="183" fontId="26" fillId="30" borderId="62" xfId="33" applyNumberFormat="1" applyFont="1" applyFill="1" applyBorder="1" applyAlignment="1">
      <alignment vertical="center"/>
    </xf>
    <xf numFmtId="183" fontId="26" fillId="30" borderId="119" xfId="33" applyNumberFormat="1" applyFont="1" applyFill="1" applyBorder="1" applyAlignment="1">
      <alignment vertical="center"/>
    </xf>
    <xf numFmtId="183" fontId="26" fillId="30" borderId="145" xfId="33" applyNumberFormat="1" applyFont="1" applyFill="1" applyBorder="1" applyAlignment="1">
      <alignment vertical="center"/>
    </xf>
    <xf numFmtId="177" fontId="25" fillId="20" borderId="7" xfId="33" applyNumberFormat="1" applyFont="1" applyFill="1" applyBorder="1" applyAlignment="1">
      <alignment vertical="center"/>
    </xf>
    <xf numFmtId="176" fontId="26" fillId="20" borderId="53" xfId="33" applyNumberFormat="1" applyFont="1" applyFill="1" applyBorder="1" applyAlignment="1">
      <alignment vertical="center"/>
    </xf>
    <xf numFmtId="176" fontId="26" fillId="20" borderId="136" xfId="33" applyNumberFormat="1" applyFont="1" applyFill="1" applyBorder="1" applyAlignment="1">
      <alignment vertical="center"/>
    </xf>
    <xf numFmtId="187" fontId="26" fillId="20" borderId="122" xfId="29" applyNumberFormat="1" applyFont="1" applyFill="1" applyBorder="1" applyAlignment="1">
      <alignment vertical="center"/>
    </xf>
    <xf numFmtId="187" fontId="26" fillId="20" borderId="137" xfId="29" applyNumberFormat="1" applyFont="1" applyFill="1" applyBorder="1" applyAlignment="1">
      <alignment vertical="center"/>
    </xf>
    <xf numFmtId="0" fontId="26" fillId="8" borderId="0" xfId="33" applyFont="1" applyFill="1" applyAlignment="1">
      <alignment horizontal="left" vertical="center"/>
    </xf>
    <xf numFmtId="176" fontId="25" fillId="8" borderId="0" xfId="33" applyNumberFormat="1" applyFont="1" applyFill="1" applyAlignment="1">
      <alignment horizontal="center" vertical="center"/>
    </xf>
    <xf numFmtId="177" fontId="26" fillId="8" borderId="0" xfId="33" applyNumberFormat="1" applyFont="1" applyFill="1" applyAlignment="1">
      <alignment horizontal="right" vertical="center"/>
    </xf>
    <xf numFmtId="0" fontId="26" fillId="8" borderId="0" xfId="33" applyFont="1" applyFill="1" applyAlignment="1">
      <alignment horizontal="center" vertical="center"/>
    </xf>
    <xf numFmtId="176" fontId="50" fillId="8" borderId="0" xfId="33" applyNumberFormat="1" applyFont="1" applyFill="1" applyAlignment="1">
      <alignment horizontal="center" vertical="center"/>
    </xf>
    <xf numFmtId="196" fontId="25" fillId="8" borderId="0" xfId="33" applyNumberFormat="1" applyFont="1" applyFill="1" applyAlignment="1">
      <alignment vertical="center"/>
    </xf>
    <xf numFmtId="0" fontId="25" fillId="5" borderId="95" xfId="33" applyFont="1" applyFill="1" applyBorder="1" applyAlignment="1">
      <alignment vertical="center"/>
    </xf>
    <xf numFmtId="177" fontId="25" fillId="40" borderId="48" xfId="33" applyNumberFormat="1" applyFont="1" applyFill="1" applyBorder="1" applyAlignment="1">
      <alignment vertical="center"/>
    </xf>
    <xf numFmtId="0" fontId="25" fillId="5" borderId="78" xfId="33" applyFont="1" applyFill="1" applyBorder="1" applyAlignment="1">
      <alignment horizontal="center" vertical="center"/>
    </xf>
    <xf numFmtId="177" fontId="48" fillId="8" borderId="0" xfId="33" applyNumberFormat="1" applyFont="1" applyFill="1" applyAlignment="1">
      <alignment vertical="center"/>
    </xf>
    <xf numFmtId="0" fontId="26" fillId="8" borderId="144" xfId="33" applyFont="1" applyFill="1" applyBorder="1" applyAlignment="1">
      <alignment vertical="center"/>
    </xf>
    <xf numFmtId="176" fontId="25" fillId="8" borderId="78" xfId="33" applyNumberFormat="1" applyFont="1" applyFill="1" applyBorder="1" applyAlignment="1">
      <alignment horizontal="center" vertical="center"/>
    </xf>
    <xf numFmtId="198" fontId="25" fillId="39" borderId="21" xfId="29" applyNumberFormat="1" applyFont="1" applyFill="1" applyBorder="1" applyAlignment="1">
      <alignment horizontal="right" vertical="center"/>
    </xf>
    <xf numFmtId="0" fontId="26" fillId="8" borderId="52" xfId="33" applyFont="1" applyFill="1" applyBorder="1" applyAlignment="1">
      <alignment vertical="center"/>
    </xf>
    <xf numFmtId="0" fontId="48" fillId="8" borderId="0" xfId="33" applyFont="1" applyFill="1" applyAlignment="1">
      <alignment horizontal="left" vertical="center"/>
    </xf>
    <xf numFmtId="179" fontId="48" fillId="8" borderId="0" xfId="33" applyNumberFormat="1" applyFont="1" applyFill="1" applyAlignment="1">
      <alignment vertical="center"/>
    </xf>
    <xf numFmtId="0" fontId="26" fillId="8" borderId="32" xfId="33" applyFont="1" applyFill="1" applyBorder="1" applyAlignment="1">
      <alignment vertical="center"/>
    </xf>
    <xf numFmtId="49" fontId="48" fillId="8" borderId="0" xfId="33" applyNumberFormat="1" applyFont="1" applyFill="1" applyAlignment="1">
      <alignment horizontal="left" vertical="center"/>
    </xf>
    <xf numFmtId="179" fontId="48" fillId="8" borderId="0" xfId="26" applyNumberFormat="1" applyFont="1" applyFill="1" applyBorder="1" applyAlignment="1">
      <alignment vertical="center"/>
    </xf>
    <xf numFmtId="0" fontId="26" fillId="8" borderId="95" xfId="33" applyFont="1" applyFill="1" applyBorder="1" applyAlignment="1">
      <alignment vertical="center"/>
    </xf>
    <xf numFmtId="0" fontId="25" fillId="8" borderId="0" xfId="33" applyFont="1" applyFill="1" applyAlignment="1">
      <alignment horizontal="center" vertical="center" wrapText="1"/>
    </xf>
    <xf numFmtId="176" fontId="26" fillId="8" borderId="0" xfId="33" applyNumberFormat="1" applyFont="1" applyFill="1" applyAlignment="1">
      <alignment horizontal="center" vertical="center"/>
    </xf>
    <xf numFmtId="177" fontId="26" fillId="8" borderId="0" xfId="33" applyNumberFormat="1" applyFont="1" applyFill="1" applyAlignment="1">
      <alignment vertical="center"/>
    </xf>
    <xf numFmtId="0" fontId="26" fillId="8" borderId="44" xfId="33" applyFont="1" applyFill="1" applyBorder="1" applyAlignment="1">
      <alignment vertical="center"/>
    </xf>
    <xf numFmtId="177" fontId="25" fillId="8" borderId="52" xfId="33" applyNumberFormat="1" applyFont="1" applyFill="1" applyBorder="1" applyAlignment="1">
      <alignment vertical="center"/>
    </xf>
    <xf numFmtId="10" fontId="48" fillId="8" borderId="0" xfId="26" applyNumberFormat="1" applyFont="1" applyFill="1" applyBorder="1" applyAlignment="1">
      <alignment vertical="center"/>
    </xf>
    <xf numFmtId="176" fontId="25" fillId="8" borderId="0" xfId="33" applyNumberFormat="1" applyFont="1" applyFill="1" applyAlignment="1">
      <alignment horizontal="center" vertical="center" wrapText="1"/>
    </xf>
    <xf numFmtId="177" fontId="26" fillId="8" borderId="0" xfId="33" applyNumberFormat="1" applyFont="1" applyFill="1" applyAlignment="1">
      <alignment horizontal="center" vertical="center"/>
    </xf>
    <xf numFmtId="177" fontId="25" fillId="8" borderId="62" xfId="33" applyNumberFormat="1" applyFont="1" applyFill="1" applyBorder="1" applyAlignment="1">
      <alignment vertical="center"/>
    </xf>
    <xf numFmtId="198" fontId="25" fillId="39" borderId="9" xfId="29" applyNumberFormat="1" applyFont="1" applyFill="1" applyBorder="1" applyAlignment="1">
      <alignment horizontal="right" vertical="center"/>
    </xf>
    <xf numFmtId="210" fontId="25" fillId="8" borderId="9" xfId="26" applyNumberFormat="1" applyFont="1" applyFill="1" applyBorder="1" applyAlignment="1">
      <alignment horizontal="right" vertical="center"/>
    </xf>
    <xf numFmtId="204" fontId="25" fillId="8" borderId="9" xfId="26" applyNumberFormat="1" applyFont="1" applyFill="1" applyBorder="1" applyAlignment="1">
      <alignment horizontal="right" vertical="center"/>
    </xf>
    <xf numFmtId="190" fontId="25" fillId="8" borderId="9" xfId="26" applyNumberFormat="1" applyFont="1" applyFill="1" applyBorder="1" applyAlignment="1">
      <alignment horizontal="right" vertical="center"/>
    </xf>
    <xf numFmtId="204" fontId="25" fillId="29" borderId="0" xfId="26" applyNumberFormat="1" applyFont="1" applyFill="1" applyBorder="1" applyAlignment="1">
      <alignment horizontal="right" vertical="center"/>
    </xf>
    <xf numFmtId="0" fontId="25" fillId="8" borderId="82" xfId="33" applyFont="1" applyFill="1" applyBorder="1" applyAlignment="1">
      <alignment horizontal="left" vertical="center"/>
    </xf>
    <xf numFmtId="177" fontId="25" fillId="8" borderId="114" xfId="33" applyNumberFormat="1" applyFont="1" applyFill="1" applyBorder="1" applyAlignment="1">
      <alignment vertical="center"/>
    </xf>
    <xf numFmtId="176" fontId="25" fillId="8" borderId="80" xfId="33" applyNumberFormat="1" applyFont="1" applyFill="1" applyBorder="1" applyAlignment="1">
      <alignment horizontal="centerContinuous" vertical="center"/>
    </xf>
    <xf numFmtId="198" fontId="25" fillId="39" borderId="47" xfId="29" applyNumberFormat="1" applyFont="1" applyFill="1" applyBorder="1" applyAlignment="1">
      <alignment horizontal="right" vertical="center"/>
    </xf>
    <xf numFmtId="205" fontId="25" fillId="8" borderId="70" xfId="26" applyNumberFormat="1" applyFont="1" applyFill="1" applyBorder="1" applyAlignment="1">
      <alignment horizontal="right" vertical="center"/>
    </xf>
    <xf numFmtId="203" fontId="42" fillId="8" borderId="0" xfId="33" applyNumberFormat="1" applyFont="1" applyFill="1" applyAlignment="1">
      <alignment vertical="center"/>
    </xf>
    <xf numFmtId="202" fontId="42" fillId="8" borderId="0" xfId="33" applyNumberFormat="1" applyFont="1" applyFill="1" applyAlignment="1">
      <alignment vertical="center"/>
    </xf>
    <xf numFmtId="201" fontId="42" fillId="8" borderId="0" xfId="33" applyNumberFormat="1" applyFont="1" applyFill="1" applyAlignment="1">
      <alignment vertical="center"/>
    </xf>
    <xf numFmtId="0" fontId="42" fillId="8" borderId="0" xfId="33" applyFont="1" applyFill="1" applyAlignment="1">
      <alignment vertical="center"/>
    </xf>
    <xf numFmtId="190" fontId="25" fillId="39" borderId="1" xfId="26" applyNumberFormat="1" applyFont="1" applyFill="1" applyBorder="1" applyAlignment="1">
      <alignment horizontal="right" vertical="center"/>
    </xf>
    <xf numFmtId="190" fontId="25" fillId="24" borderId="1" xfId="26" applyNumberFormat="1" applyFont="1" applyFill="1" applyBorder="1" applyAlignment="1">
      <alignment horizontal="right" vertical="center"/>
    </xf>
    <xf numFmtId="190" fontId="25" fillId="8" borderId="1" xfId="33" applyNumberFormat="1" applyFont="1" applyFill="1" applyBorder="1" applyAlignment="1">
      <alignment vertical="center"/>
    </xf>
    <xf numFmtId="190" fontId="25" fillId="29" borderId="0" xfId="33" applyNumberFormat="1" applyFont="1" applyFill="1" applyAlignment="1">
      <alignment vertical="center"/>
    </xf>
    <xf numFmtId="190" fontId="25" fillId="39" borderId="9" xfId="26" applyNumberFormat="1" applyFont="1" applyFill="1" applyBorder="1" applyAlignment="1">
      <alignment horizontal="right" vertical="center"/>
    </xf>
    <xf numFmtId="190" fontId="25" fillId="24" borderId="9" xfId="26" applyNumberFormat="1" applyFont="1" applyFill="1" applyBorder="1" applyAlignment="1">
      <alignment horizontal="right" vertical="center"/>
    </xf>
    <xf numFmtId="190" fontId="25" fillId="8" borderId="62" xfId="26" applyNumberFormat="1" applyFont="1" applyFill="1" applyBorder="1" applyAlignment="1">
      <alignment horizontal="right" vertical="center"/>
    </xf>
    <xf numFmtId="190" fontId="25" fillId="39" borderId="70" xfId="26" applyNumberFormat="1" applyFont="1" applyFill="1" applyBorder="1" applyAlignment="1">
      <alignment horizontal="right" vertical="center"/>
    </xf>
    <xf numFmtId="190" fontId="25" fillId="24" borderId="70" xfId="26" applyNumberFormat="1" applyFont="1" applyFill="1" applyBorder="1" applyAlignment="1">
      <alignment horizontal="right" vertical="center"/>
    </xf>
    <xf numFmtId="190" fontId="25" fillId="8" borderId="4" xfId="33" applyNumberFormat="1" applyFont="1" applyFill="1" applyBorder="1" applyAlignment="1">
      <alignment vertical="center"/>
    </xf>
    <xf numFmtId="190" fontId="25" fillId="24" borderId="1" xfId="33" applyNumberFormat="1" applyFont="1" applyFill="1" applyBorder="1" applyAlignment="1">
      <alignment vertical="center"/>
    </xf>
    <xf numFmtId="190" fontId="25" fillId="24" borderId="62" xfId="26" applyNumberFormat="1" applyFont="1" applyFill="1" applyBorder="1" applyAlignment="1">
      <alignment horizontal="right" vertical="center"/>
    </xf>
    <xf numFmtId="190" fontId="25" fillId="24" borderId="4" xfId="33" applyNumberFormat="1" applyFont="1" applyFill="1" applyBorder="1" applyAlignment="1">
      <alignment vertical="center"/>
    </xf>
    <xf numFmtId="190" fontId="25" fillId="8" borderId="70" xfId="26" applyNumberFormat="1" applyFont="1" applyFill="1" applyBorder="1" applyAlignment="1">
      <alignment horizontal="right" vertical="center"/>
    </xf>
    <xf numFmtId="179" fontId="25" fillId="8" borderId="0" xfId="26" applyNumberFormat="1" applyFont="1" applyFill="1" applyBorder="1" applyAlignment="1">
      <alignment horizontal="right" vertical="center"/>
    </xf>
    <xf numFmtId="177" fontId="25" fillId="8" borderId="0" xfId="33" applyNumberFormat="1" applyFont="1" applyFill="1" applyAlignment="1">
      <alignment horizontal="center" vertical="center" wrapText="1"/>
    </xf>
    <xf numFmtId="0" fontId="29" fillId="29" borderId="0" xfId="34" applyFont="1" applyFill="1" applyAlignment="1">
      <alignment vertical="top"/>
    </xf>
    <xf numFmtId="0" fontId="25" fillId="29" borderId="0" xfId="34" applyFont="1" applyFill="1" applyAlignment="1">
      <alignment vertical="top"/>
    </xf>
    <xf numFmtId="0" fontId="25" fillId="29" borderId="0" xfId="34" applyFont="1" applyFill="1" applyAlignment="1">
      <alignment horizontal="right" vertical="top"/>
    </xf>
    <xf numFmtId="0" fontId="29" fillId="29" borderId="0" xfId="34" applyFont="1" applyFill="1">
      <alignment vertical="center"/>
    </xf>
    <xf numFmtId="0" fontId="25" fillId="29" borderId="0" xfId="34" applyFont="1" applyFill="1">
      <alignment vertical="center"/>
    </xf>
    <xf numFmtId="0" fontId="19" fillId="9" borderId="44" xfId="33" applyFont="1" applyFill="1" applyBorder="1" applyAlignment="1">
      <alignment vertical="center"/>
    </xf>
    <xf numFmtId="0" fontId="19" fillId="4" borderId="44" xfId="33" applyFont="1" applyFill="1" applyBorder="1" applyAlignment="1">
      <alignment vertical="center"/>
    </xf>
    <xf numFmtId="0" fontId="19" fillId="57" borderId="35" xfId="33" applyFont="1" applyFill="1" applyBorder="1" applyAlignment="1">
      <alignment vertical="center"/>
    </xf>
    <xf numFmtId="0" fontId="19" fillId="10" borderId="44" xfId="33" applyFont="1" applyFill="1" applyBorder="1" applyAlignment="1">
      <alignment vertical="center"/>
    </xf>
    <xf numFmtId="0" fontId="19" fillId="47" borderId="44" xfId="33" applyFont="1" applyFill="1" applyBorder="1" applyAlignment="1">
      <alignment vertical="center"/>
    </xf>
    <xf numFmtId="176" fontId="25" fillId="8" borderId="78" xfId="33" applyNumberFormat="1" applyFont="1" applyFill="1" applyBorder="1" applyAlignment="1">
      <alignment horizontal="right" vertical="center" wrapText="1"/>
    </xf>
    <xf numFmtId="0" fontId="25" fillId="8" borderId="0" xfId="31" applyFont="1" applyFill="1" applyAlignment="1">
      <alignment horizontal="left" wrapText="1"/>
    </xf>
    <xf numFmtId="49" fontId="25" fillId="29" borderId="0" xfId="34" applyNumberFormat="1" applyFont="1" applyFill="1" applyAlignment="1">
      <alignment vertical="top"/>
    </xf>
    <xf numFmtId="0" fontId="25" fillId="29" borderId="0" xfId="34" applyFont="1" applyFill="1" applyAlignment="1">
      <alignment horizontal="left" vertical="top" indent="1"/>
    </xf>
    <xf numFmtId="49" fontId="25" fillId="29" borderId="0" xfId="0" applyNumberFormat="1" applyFont="1" applyFill="1" applyAlignment="1">
      <alignment vertical="top"/>
    </xf>
    <xf numFmtId="0" fontId="25" fillId="29" borderId="0" xfId="0" applyFont="1" applyFill="1" applyAlignment="1">
      <alignment horizontal="left" vertical="top" indent="1"/>
    </xf>
    <xf numFmtId="0" fontId="25" fillId="29" borderId="0" xfId="0" applyFont="1" applyFill="1" applyAlignment="1">
      <alignment vertical="top"/>
    </xf>
    <xf numFmtId="49" fontId="25" fillId="29" borderId="0" xfId="34" applyNumberFormat="1" applyFont="1" applyFill="1">
      <alignment vertical="center"/>
    </xf>
    <xf numFmtId="0" fontId="25" fillId="29" borderId="1" xfId="34" applyFont="1" applyFill="1" applyBorder="1" applyAlignment="1">
      <alignment horizontal="center" vertical="center"/>
    </xf>
    <xf numFmtId="38" fontId="25" fillId="29" borderId="33" xfId="29" applyFont="1" applyFill="1" applyBorder="1" applyAlignment="1">
      <alignment horizontal="right" vertical="center"/>
    </xf>
    <xf numFmtId="0" fontId="25" fillId="29" borderId="1" xfId="34" applyFont="1" applyFill="1" applyBorder="1" applyAlignment="1">
      <alignment horizontal="right" vertical="center"/>
    </xf>
    <xf numFmtId="0" fontId="25" fillId="29" borderId="33" xfId="34" applyFont="1" applyFill="1" applyBorder="1" applyAlignment="1">
      <alignment horizontal="right" vertical="center"/>
    </xf>
    <xf numFmtId="0" fontId="25" fillId="29" borderId="1" xfId="34" applyFont="1" applyFill="1" applyBorder="1">
      <alignment vertical="center"/>
    </xf>
    <xf numFmtId="0" fontId="25" fillId="29" borderId="20" xfId="34" applyFont="1" applyFill="1" applyBorder="1">
      <alignment vertical="center"/>
    </xf>
    <xf numFmtId="38" fontId="25" fillId="29" borderId="1" xfId="29" applyFont="1" applyFill="1" applyBorder="1">
      <alignment vertical="center"/>
    </xf>
    <xf numFmtId="3" fontId="25" fillId="29" borderId="20" xfId="34" applyNumberFormat="1" applyFont="1" applyFill="1" applyBorder="1">
      <alignment vertical="center"/>
    </xf>
    <xf numFmtId="3" fontId="25" fillId="29" borderId="0" xfId="34" applyNumberFormat="1" applyFont="1" applyFill="1">
      <alignment vertical="center"/>
    </xf>
    <xf numFmtId="0" fontId="25" fillId="29" borderId="89" xfId="34" applyFont="1" applyFill="1" applyBorder="1" applyAlignment="1">
      <alignment horizontal="left" vertical="center"/>
    </xf>
    <xf numFmtId="0" fontId="25" fillId="29" borderId="89" xfId="34" applyFont="1" applyFill="1" applyBorder="1" applyAlignment="1">
      <alignment vertical="center" wrapText="1"/>
    </xf>
    <xf numFmtId="0" fontId="25" fillId="29" borderId="0" xfId="34" applyFont="1" applyFill="1" applyAlignment="1">
      <alignment vertical="center" wrapText="1"/>
    </xf>
    <xf numFmtId="0" fontId="25" fillId="29" borderId="0" xfId="0" applyFont="1" applyFill="1" applyAlignment="1">
      <alignment horizontal="justify" vertical="center"/>
    </xf>
    <xf numFmtId="1" fontId="25" fillId="8" borderId="45" xfId="0" applyNumberFormat="1" applyFont="1" applyFill="1" applyBorder="1" applyAlignment="1">
      <alignment horizontal="left" vertical="center" indent="1"/>
    </xf>
    <xf numFmtId="1" fontId="25" fillId="8" borderId="22" xfId="0" applyNumberFormat="1" applyFont="1" applyFill="1" applyBorder="1" applyAlignment="1">
      <alignment horizontal="left" vertical="center" indent="1"/>
    </xf>
    <xf numFmtId="0" fontId="11" fillId="40" borderId="72" xfId="33" applyFont="1" applyFill="1" applyBorder="1" applyAlignment="1">
      <alignment horizontal="center" vertical="center" wrapText="1"/>
    </xf>
    <xf numFmtId="0" fontId="11" fillId="40" borderId="125" xfId="33" applyFont="1" applyFill="1" applyBorder="1" applyAlignment="1">
      <alignment horizontal="center" vertical="center" wrapText="1"/>
    </xf>
    <xf numFmtId="200" fontId="25" fillId="8" borderId="1" xfId="29" applyNumberFormat="1" applyFont="1" applyFill="1" applyBorder="1" applyAlignment="1">
      <alignment horizontal="right" vertical="center"/>
    </xf>
    <xf numFmtId="10" fontId="25" fillId="8" borderId="1" xfId="26" applyNumberFormat="1" applyFont="1" applyFill="1" applyBorder="1" applyAlignment="1">
      <alignment horizontal="right" vertical="center"/>
    </xf>
    <xf numFmtId="0" fontId="25" fillId="8" borderId="0" xfId="33" applyFont="1" applyFill="1" applyAlignment="1">
      <alignment horizontal="left" vertical="top" wrapText="1"/>
    </xf>
    <xf numFmtId="0" fontId="36" fillId="29" borderId="0" xfId="28" applyFont="1" applyFill="1" applyAlignment="1" applyProtection="1">
      <alignment vertical="center"/>
    </xf>
    <xf numFmtId="176" fontId="25" fillId="8" borderId="169" xfId="33" applyNumberFormat="1" applyFont="1" applyFill="1" applyBorder="1" applyAlignment="1">
      <alignment horizontal="center" vertical="center"/>
    </xf>
    <xf numFmtId="176" fontId="25" fillId="8" borderId="169" xfId="33" applyNumberFormat="1" applyFont="1" applyFill="1" applyBorder="1" applyAlignment="1">
      <alignment horizontal="center" vertical="center" wrapText="1"/>
    </xf>
    <xf numFmtId="176" fontId="25" fillId="20" borderId="170" xfId="33" applyNumberFormat="1" applyFont="1" applyFill="1" applyBorder="1" applyAlignment="1">
      <alignment horizontal="center" vertical="center"/>
    </xf>
    <xf numFmtId="0" fontId="25" fillId="8" borderId="49" xfId="33" applyFont="1" applyFill="1" applyBorder="1" applyAlignment="1">
      <alignment vertical="center" wrapText="1"/>
    </xf>
    <xf numFmtId="0" fontId="25" fillId="8" borderId="91" xfId="33" applyFont="1" applyFill="1" applyBorder="1" applyAlignment="1">
      <alignment vertical="center" wrapText="1"/>
    </xf>
    <xf numFmtId="0" fontId="25" fillId="8" borderId="92" xfId="33" applyFont="1" applyFill="1" applyBorder="1" applyAlignment="1">
      <alignment vertical="center" wrapText="1"/>
    </xf>
    <xf numFmtId="0" fontId="33" fillId="9" borderId="21" xfId="33" applyFont="1" applyFill="1" applyBorder="1" applyAlignment="1">
      <alignment vertical="center"/>
    </xf>
    <xf numFmtId="0" fontId="25" fillId="8" borderId="92" xfId="33" applyFont="1" applyFill="1" applyBorder="1" applyAlignment="1">
      <alignment vertical="center"/>
    </xf>
    <xf numFmtId="0" fontId="25" fillId="8" borderId="110" xfId="33" applyFont="1" applyFill="1" applyBorder="1" applyAlignment="1">
      <alignment vertical="center"/>
    </xf>
    <xf numFmtId="0" fontId="25" fillId="8" borderId="110" xfId="33" applyFont="1" applyFill="1" applyBorder="1" applyAlignment="1">
      <alignment vertical="center" wrapText="1"/>
    </xf>
    <xf numFmtId="38" fontId="33" fillId="20" borderId="21" xfId="29" applyFont="1" applyFill="1" applyBorder="1" applyAlignment="1">
      <alignment vertical="center"/>
    </xf>
    <xf numFmtId="38" fontId="25" fillId="0" borderId="69" xfId="29" applyFont="1" applyFill="1" applyBorder="1" applyAlignment="1">
      <alignment vertical="center"/>
    </xf>
    <xf numFmtId="38" fontId="25" fillId="0" borderId="68" xfId="29" applyFont="1" applyFill="1" applyBorder="1" applyAlignment="1">
      <alignment vertical="center"/>
    </xf>
    <xf numFmtId="38" fontId="25" fillId="0" borderId="85" xfId="29" applyFont="1" applyFill="1" applyBorder="1" applyAlignment="1">
      <alignment vertical="center"/>
    </xf>
    <xf numFmtId="38" fontId="33" fillId="23" borderId="47" xfId="29" applyFont="1" applyFill="1" applyBorder="1" applyAlignment="1">
      <alignment vertical="center"/>
    </xf>
    <xf numFmtId="38" fontId="25" fillId="30" borderId="67" xfId="29" applyFont="1" applyFill="1" applyBorder="1" applyAlignment="1">
      <alignment vertical="center"/>
    </xf>
    <xf numFmtId="38" fontId="25" fillId="30" borderId="68" xfId="29" applyFont="1" applyFill="1" applyBorder="1" applyAlignment="1">
      <alignment vertical="center"/>
    </xf>
    <xf numFmtId="38" fontId="25" fillId="30" borderId="92" xfId="29" applyFont="1" applyFill="1" applyBorder="1" applyAlignment="1">
      <alignment vertical="center"/>
    </xf>
    <xf numFmtId="38" fontId="33" fillId="27" borderId="65" xfId="29" applyFont="1" applyFill="1" applyBorder="1" applyAlignment="1">
      <alignment vertical="center"/>
    </xf>
    <xf numFmtId="38" fontId="33" fillId="43" borderId="21" xfId="29" applyFont="1" applyFill="1" applyBorder="1" applyAlignment="1">
      <alignment vertical="center"/>
    </xf>
    <xf numFmtId="38" fontId="33" fillId="0" borderId="71" xfId="29" applyFont="1" applyFill="1" applyBorder="1" applyAlignment="1">
      <alignment vertical="center"/>
    </xf>
    <xf numFmtId="0" fontId="25" fillId="5" borderId="124" xfId="33" applyFont="1" applyFill="1" applyBorder="1" applyAlignment="1">
      <alignment horizontal="center" vertical="center"/>
    </xf>
    <xf numFmtId="0" fontId="33" fillId="11" borderId="125" xfId="33" applyFont="1" applyFill="1" applyBorder="1" applyAlignment="1">
      <alignment horizontal="center" vertical="center"/>
    </xf>
    <xf numFmtId="0" fontId="25" fillId="9" borderId="172" xfId="33" applyFont="1" applyFill="1" applyBorder="1" applyAlignment="1">
      <alignment vertical="center" wrapText="1"/>
    </xf>
    <xf numFmtId="0" fontId="25" fillId="8" borderId="26" xfId="33" applyFont="1" applyFill="1" applyBorder="1" applyAlignment="1">
      <alignment vertical="center"/>
    </xf>
    <xf numFmtId="0" fontId="25" fillId="47" borderId="172" xfId="33" applyFont="1" applyFill="1" applyBorder="1" applyAlignment="1">
      <alignment vertical="center"/>
    </xf>
    <xf numFmtId="0" fontId="33" fillId="5" borderId="0" xfId="33" applyFont="1" applyFill="1" applyAlignment="1">
      <alignment vertical="center"/>
    </xf>
    <xf numFmtId="0" fontId="25" fillId="48" borderId="0" xfId="33" applyFont="1" applyFill="1" applyAlignment="1">
      <alignment vertical="center"/>
    </xf>
    <xf numFmtId="0" fontId="25" fillId="29" borderId="173" xfId="33" applyFont="1" applyFill="1" applyBorder="1" applyAlignment="1">
      <alignment vertical="center"/>
    </xf>
    <xf numFmtId="0" fontId="25" fillId="40" borderId="124" xfId="33" applyFont="1" applyFill="1" applyBorder="1" applyAlignment="1">
      <alignment horizontal="center" vertical="center"/>
    </xf>
    <xf numFmtId="0" fontId="25" fillId="3" borderId="126" xfId="33" applyFont="1" applyFill="1" applyBorder="1" applyAlignment="1">
      <alignment vertical="center"/>
    </xf>
    <xf numFmtId="0" fontId="25" fillId="3" borderId="126" xfId="33" applyFont="1" applyFill="1" applyBorder="1" applyAlignment="1">
      <alignment vertical="center" wrapText="1"/>
    </xf>
    <xf numFmtId="0" fontId="25" fillId="8" borderId="50" xfId="33" applyFont="1" applyFill="1" applyBorder="1" applyAlignment="1">
      <alignment vertical="center"/>
    </xf>
    <xf numFmtId="0" fontId="25" fillId="8" borderId="25" xfId="33" applyFont="1" applyFill="1" applyBorder="1" applyAlignment="1">
      <alignment vertical="center"/>
    </xf>
    <xf numFmtId="0" fontId="25" fillId="57" borderId="125" xfId="33" applyFont="1" applyFill="1" applyBorder="1" applyAlignment="1">
      <alignment vertical="center"/>
    </xf>
    <xf numFmtId="0" fontId="25" fillId="5" borderId="0" xfId="33" applyFont="1" applyFill="1" applyAlignment="1">
      <alignment vertical="center"/>
    </xf>
    <xf numFmtId="0" fontId="25" fillId="20" borderId="172" xfId="33" applyFont="1" applyFill="1" applyBorder="1" applyAlignment="1">
      <alignment vertical="center"/>
    </xf>
    <xf numFmtId="0" fontId="25" fillId="29" borderId="50" xfId="33" applyFont="1" applyFill="1" applyBorder="1" applyAlignment="1">
      <alignment vertical="center"/>
    </xf>
    <xf numFmtId="0" fontId="25" fillId="29" borderId="23" xfId="33" applyFont="1" applyFill="1" applyBorder="1" applyAlignment="1">
      <alignment vertical="center"/>
    </xf>
    <xf numFmtId="0" fontId="25" fillId="23" borderId="134" xfId="33" applyFont="1" applyFill="1" applyBorder="1" applyAlignment="1">
      <alignment vertical="center"/>
    </xf>
    <xf numFmtId="0" fontId="25" fillId="25" borderId="126" xfId="33" applyFont="1" applyFill="1" applyBorder="1" applyAlignment="1">
      <alignment vertical="center"/>
    </xf>
    <xf numFmtId="0" fontId="25" fillId="42" borderId="134" xfId="33" applyFont="1" applyFill="1" applyBorder="1" applyAlignment="1">
      <alignment vertical="center"/>
    </xf>
    <xf numFmtId="0" fontId="25" fillId="12" borderId="0" xfId="33" applyFont="1" applyFill="1" applyAlignment="1">
      <alignment vertical="center"/>
    </xf>
    <xf numFmtId="0" fontId="25" fillId="29" borderId="174" xfId="33" applyFont="1" applyFill="1" applyBorder="1" applyAlignment="1">
      <alignment vertical="center"/>
    </xf>
    <xf numFmtId="0" fontId="25" fillId="29" borderId="176" xfId="33" applyFont="1" applyFill="1" applyBorder="1" applyAlignment="1">
      <alignment vertical="center"/>
    </xf>
    <xf numFmtId="0" fontId="33" fillId="48" borderId="177" xfId="33" applyFont="1" applyFill="1" applyBorder="1" applyAlignment="1">
      <alignment vertical="center"/>
    </xf>
    <xf numFmtId="0" fontId="25" fillId="43" borderId="172" xfId="33" applyFont="1" applyFill="1" applyBorder="1" applyAlignment="1">
      <alignment vertical="center"/>
    </xf>
    <xf numFmtId="0" fontId="25" fillId="29" borderId="25" xfId="33" applyFont="1" applyFill="1" applyBorder="1" applyAlignment="1">
      <alignment vertical="center"/>
    </xf>
    <xf numFmtId="0" fontId="25" fillId="45" borderId="58" xfId="33" applyFont="1" applyFill="1" applyBorder="1" applyAlignment="1">
      <alignment vertical="center"/>
    </xf>
    <xf numFmtId="0" fontId="25" fillId="45" borderId="126" xfId="33" applyFont="1" applyFill="1" applyBorder="1" applyAlignment="1">
      <alignment vertical="center"/>
    </xf>
    <xf numFmtId="0" fontId="25" fillId="45" borderId="3" xfId="33" applyFont="1" applyFill="1" applyBorder="1" applyAlignment="1">
      <alignment vertical="center"/>
    </xf>
    <xf numFmtId="0" fontId="25" fillId="45" borderId="3" xfId="33" applyFont="1" applyFill="1" applyBorder="1" applyAlignment="1">
      <alignment vertical="center" wrapText="1"/>
    </xf>
    <xf numFmtId="0" fontId="25" fillId="45" borderId="126" xfId="33" applyFont="1" applyFill="1" applyBorder="1" applyAlignment="1">
      <alignment vertical="center" wrapText="1"/>
    </xf>
    <xf numFmtId="0" fontId="25" fillId="47" borderId="172" xfId="33" applyFont="1" applyFill="1" applyBorder="1" applyAlignment="1">
      <alignment vertical="center" wrapText="1"/>
    </xf>
    <xf numFmtId="38" fontId="25" fillId="16" borderId="178" xfId="29" applyFont="1" applyFill="1" applyBorder="1" applyAlignment="1">
      <alignment vertical="center"/>
    </xf>
    <xf numFmtId="0" fontId="33" fillId="43" borderId="126" xfId="33" applyFont="1" applyFill="1" applyBorder="1" applyAlignment="1">
      <alignment vertical="center" wrapText="1"/>
    </xf>
    <xf numFmtId="0" fontId="25" fillId="43" borderId="126" xfId="33" applyFont="1" applyFill="1" applyBorder="1" applyAlignment="1">
      <alignment vertical="center" wrapText="1"/>
    </xf>
    <xf numFmtId="0" fontId="25" fillId="45" borderId="160" xfId="33" applyFont="1" applyFill="1" applyBorder="1" applyAlignment="1">
      <alignment vertical="center"/>
    </xf>
    <xf numFmtId="0" fontId="25" fillId="45" borderId="23" xfId="33" applyFont="1" applyFill="1" applyBorder="1" applyAlignment="1">
      <alignment vertical="center"/>
    </xf>
    <xf numFmtId="0" fontId="25" fillId="58" borderId="126" xfId="33" applyFont="1" applyFill="1" applyBorder="1" applyAlignment="1">
      <alignment vertical="center" wrapText="1"/>
    </xf>
    <xf numFmtId="0" fontId="33" fillId="8" borderId="174" xfId="33" applyFont="1" applyFill="1" applyBorder="1" applyAlignment="1">
      <alignment vertical="center"/>
    </xf>
    <xf numFmtId="0" fontId="33" fillId="8" borderId="180" xfId="33" applyFont="1" applyFill="1" applyBorder="1" applyAlignment="1">
      <alignment vertical="center"/>
    </xf>
    <xf numFmtId="0" fontId="33" fillId="8" borderId="134" xfId="33" applyFont="1" applyFill="1" applyBorder="1" applyAlignment="1">
      <alignment vertical="center"/>
    </xf>
    <xf numFmtId="0" fontId="33" fillId="40" borderId="168" xfId="33" applyFont="1" applyFill="1" applyBorder="1" applyAlignment="1">
      <alignment vertical="center"/>
    </xf>
    <xf numFmtId="0" fontId="33" fillId="26" borderId="125" xfId="33" applyFont="1" applyFill="1" applyBorder="1" applyAlignment="1">
      <alignment vertical="center"/>
    </xf>
    <xf numFmtId="0" fontId="25" fillId="29" borderId="181" xfId="33" applyFont="1" applyFill="1" applyBorder="1" applyAlignment="1">
      <alignment vertical="center"/>
    </xf>
    <xf numFmtId="0" fontId="25" fillId="29" borderId="182" xfId="33" applyFont="1" applyFill="1" applyBorder="1" applyAlignment="1">
      <alignment vertical="center"/>
    </xf>
    <xf numFmtId="0" fontId="25" fillId="29" borderId="183" xfId="33" applyFont="1" applyFill="1" applyBorder="1" applyAlignment="1">
      <alignment vertical="center"/>
    </xf>
    <xf numFmtId="0" fontId="25" fillId="29" borderId="170" xfId="33" applyFont="1" applyFill="1" applyBorder="1" applyAlignment="1">
      <alignment vertical="center" wrapText="1"/>
    </xf>
    <xf numFmtId="0" fontId="25" fillId="40" borderId="15" xfId="33" applyFont="1" applyFill="1" applyBorder="1" applyAlignment="1">
      <alignment horizontal="center" vertical="center" wrapText="1"/>
    </xf>
    <xf numFmtId="38" fontId="25" fillId="13" borderId="38" xfId="29" applyFont="1" applyFill="1" applyBorder="1" applyAlignment="1">
      <alignment vertical="center"/>
    </xf>
    <xf numFmtId="38" fontId="25" fillId="14" borderId="21" xfId="29" applyFont="1" applyFill="1" applyBorder="1" applyAlignment="1">
      <alignment vertical="center"/>
    </xf>
    <xf numFmtId="38" fontId="25" fillId="15" borderId="140" xfId="29" applyFont="1" applyFill="1" applyBorder="1" applyAlignment="1">
      <alignment horizontal="right" vertical="center"/>
    </xf>
    <xf numFmtId="38" fontId="25" fillId="28" borderId="21" xfId="29" applyFont="1" applyFill="1" applyBorder="1" applyAlignment="1">
      <alignment horizontal="right" vertical="center"/>
    </xf>
    <xf numFmtId="38" fontId="25" fillId="9" borderId="21" xfId="29" applyFont="1" applyFill="1" applyBorder="1" applyAlignment="1">
      <alignment vertical="center"/>
    </xf>
    <xf numFmtId="38" fontId="25" fillId="47" borderId="21" xfId="29" applyFont="1" applyFill="1" applyBorder="1" applyAlignment="1">
      <alignment vertical="center"/>
    </xf>
    <xf numFmtId="38" fontId="25" fillId="10" borderId="21" xfId="29" applyFont="1" applyFill="1" applyBorder="1" applyAlignment="1">
      <alignment vertical="center"/>
    </xf>
    <xf numFmtId="38" fontId="25" fillId="46" borderId="111" xfId="29" applyFont="1" applyFill="1" applyBorder="1" applyAlignment="1">
      <alignment vertical="center"/>
    </xf>
    <xf numFmtId="38" fontId="25" fillId="17" borderId="21" xfId="29" applyFont="1" applyFill="1" applyBorder="1" applyAlignment="1">
      <alignment vertical="center"/>
    </xf>
    <xf numFmtId="38" fontId="25" fillId="5" borderId="47" xfId="29" applyFont="1" applyFill="1" applyBorder="1" applyAlignment="1">
      <alignment vertical="center"/>
    </xf>
    <xf numFmtId="38" fontId="25" fillId="23" borderId="21" xfId="29" applyFont="1" applyFill="1" applyBorder="1" applyAlignment="1">
      <alignment vertical="center"/>
    </xf>
    <xf numFmtId="38" fontId="25" fillId="12" borderId="38" xfId="29" applyFont="1" applyFill="1" applyBorder="1" applyAlignment="1">
      <alignment vertical="center"/>
    </xf>
    <xf numFmtId="38" fontId="25" fillId="37" borderId="141" xfId="29" applyFont="1" applyFill="1" applyBorder="1" applyAlignment="1">
      <alignment horizontal="right" vertical="center"/>
    </xf>
    <xf numFmtId="38" fontId="25" fillId="37" borderId="111" xfId="29" applyFont="1" applyFill="1" applyBorder="1" applyAlignment="1">
      <alignment horizontal="right" vertical="center"/>
    </xf>
    <xf numFmtId="38" fontId="25" fillId="37" borderId="132" xfId="29" applyFont="1" applyFill="1" applyBorder="1" applyAlignment="1">
      <alignment horizontal="right" vertical="center"/>
    </xf>
    <xf numFmtId="38" fontId="33" fillId="49" borderId="38" xfId="29" applyFont="1" applyFill="1" applyBorder="1" applyAlignment="1">
      <alignment vertical="center"/>
    </xf>
    <xf numFmtId="38" fontId="25" fillId="43" borderId="47" xfId="29" applyFont="1" applyFill="1" applyBorder="1" applyAlignment="1">
      <alignment vertical="center"/>
    </xf>
    <xf numFmtId="38" fontId="25" fillId="37" borderId="152" xfId="29" applyFont="1" applyFill="1" applyBorder="1" applyAlignment="1">
      <alignment horizontal="right" vertical="center"/>
    </xf>
    <xf numFmtId="9" fontId="25" fillId="8" borderId="0" xfId="33" applyNumberFormat="1" applyFont="1" applyFill="1" applyAlignment="1">
      <alignment vertical="center"/>
    </xf>
    <xf numFmtId="0" fontId="49" fillId="29" borderId="0" xfId="33" applyFont="1" applyFill="1" applyAlignment="1">
      <alignment horizontal="center" vertical="center"/>
    </xf>
    <xf numFmtId="0" fontId="11" fillId="29" borderId="0" xfId="33" applyFont="1" applyFill="1" applyAlignment="1">
      <alignment horizontal="center" vertical="center" wrapText="1"/>
    </xf>
    <xf numFmtId="0" fontId="25" fillId="45" borderId="134" xfId="33" applyFont="1" applyFill="1" applyBorder="1"/>
    <xf numFmtId="0" fontId="25" fillId="8" borderId="28" xfId="33" applyFont="1" applyFill="1" applyBorder="1" applyAlignment="1">
      <alignment vertical="center"/>
    </xf>
    <xf numFmtId="0" fontId="25" fillId="8" borderId="30" xfId="33" applyFont="1" applyFill="1" applyBorder="1" applyAlignment="1">
      <alignment vertical="center"/>
    </xf>
    <xf numFmtId="0" fontId="25" fillId="8" borderId="115" xfId="33" applyFont="1" applyFill="1" applyBorder="1" applyAlignment="1">
      <alignment vertical="center"/>
    </xf>
    <xf numFmtId="0" fontId="25" fillId="45" borderId="168" xfId="33" applyFont="1" applyFill="1" applyBorder="1" applyAlignment="1">
      <alignment vertical="center" wrapText="1"/>
    </xf>
    <xf numFmtId="0" fontId="25" fillId="29" borderId="184" xfId="33" applyFont="1" applyFill="1" applyBorder="1" applyAlignment="1">
      <alignment vertical="center" wrapText="1"/>
    </xf>
    <xf numFmtId="0" fontId="25" fillId="29" borderId="185" xfId="33" applyFont="1" applyFill="1" applyBorder="1" applyAlignment="1">
      <alignment vertical="center"/>
    </xf>
    <xf numFmtId="0" fontId="25" fillId="45" borderId="166" xfId="33" applyFont="1" applyFill="1" applyBorder="1"/>
    <xf numFmtId="0" fontId="25" fillId="45" borderId="128" xfId="33" applyFont="1" applyFill="1" applyBorder="1"/>
    <xf numFmtId="0" fontId="25" fillId="45" borderId="58" xfId="33" applyFont="1" applyFill="1" applyBorder="1"/>
    <xf numFmtId="0" fontId="26" fillId="8" borderId="186" xfId="33" applyFont="1" applyFill="1" applyBorder="1" applyAlignment="1">
      <alignment vertical="center"/>
    </xf>
    <xf numFmtId="176" fontId="25" fillId="8" borderId="187" xfId="33" applyNumberFormat="1" applyFont="1" applyFill="1" applyBorder="1" applyAlignment="1">
      <alignment horizontal="center" vertical="center"/>
    </xf>
    <xf numFmtId="0" fontId="26" fillId="40" borderId="188" xfId="33" applyFont="1" applyFill="1" applyBorder="1" applyAlignment="1">
      <alignment horizontal="left" vertical="center"/>
    </xf>
    <xf numFmtId="0" fontId="25" fillId="40" borderId="14" xfId="33" applyFont="1" applyFill="1" applyBorder="1" applyAlignment="1">
      <alignment vertical="center"/>
    </xf>
    <xf numFmtId="0" fontId="26" fillId="40" borderId="189" xfId="33" applyFont="1" applyFill="1" applyBorder="1" applyAlignment="1">
      <alignment horizontal="center" vertical="center"/>
    </xf>
    <xf numFmtId="177" fontId="26" fillId="8" borderId="47" xfId="33" applyNumberFormat="1" applyFont="1" applyFill="1" applyBorder="1" applyAlignment="1">
      <alignment horizontal="right" vertical="center"/>
    </xf>
    <xf numFmtId="176" fontId="26" fillId="30" borderId="4" xfId="33" applyNumberFormat="1" applyFont="1" applyFill="1" applyBorder="1" applyAlignment="1">
      <alignment vertical="center"/>
    </xf>
    <xf numFmtId="176" fontId="26" fillId="30" borderId="32" xfId="33" applyNumberFormat="1" applyFont="1" applyFill="1" applyBorder="1" applyAlignment="1">
      <alignment vertical="center"/>
    </xf>
    <xf numFmtId="176" fontId="26" fillId="30" borderId="58" xfId="33" applyNumberFormat="1" applyFont="1" applyFill="1" applyBorder="1" applyAlignment="1">
      <alignment vertical="center"/>
    </xf>
    <xf numFmtId="0" fontId="26" fillId="40" borderId="16" xfId="33" applyFont="1" applyFill="1" applyBorder="1" applyAlignment="1">
      <alignment horizontal="center" vertical="center"/>
    </xf>
    <xf numFmtId="0" fontId="26" fillId="40" borderId="164" xfId="33" applyFont="1" applyFill="1" applyBorder="1" applyAlignment="1">
      <alignment horizontal="center" vertical="center"/>
    </xf>
    <xf numFmtId="0" fontId="26" fillId="40" borderId="17" xfId="33" applyFont="1" applyFill="1" applyBorder="1" applyAlignment="1">
      <alignment horizontal="center" vertical="center"/>
    </xf>
    <xf numFmtId="0" fontId="25" fillId="5" borderId="16" xfId="33" applyFont="1" applyFill="1" applyBorder="1" applyAlignment="1">
      <alignment horizontal="center" vertical="center"/>
    </xf>
    <xf numFmtId="0" fontId="25" fillId="5" borderId="17" xfId="33" applyFont="1" applyFill="1" applyBorder="1" applyAlignment="1">
      <alignment horizontal="center" vertical="center"/>
    </xf>
    <xf numFmtId="0" fontId="25" fillId="40" borderId="57" xfId="33" applyFont="1" applyFill="1" applyBorder="1" applyAlignment="1">
      <alignment horizontal="center" vertical="center"/>
    </xf>
    <xf numFmtId="0" fontId="25" fillId="8" borderId="0" xfId="33" applyFont="1" applyFill="1" applyAlignment="1">
      <alignment vertical="top"/>
    </xf>
    <xf numFmtId="0" fontId="25" fillId="20" borderId="36" xfId="33" applyFont="1" applyFill="1" applyBorder="1" applyAlignment="1">
      <alignment vertical="center"/>
    </xf>
    <xf numFmtId="0" fontId="25" fillId="8" borderId="3" xfId="33" applyFont="1" applyFill="1" applyBorder="1" applyAlignment="1">
      <alignment vertical="center"/>
    </xf>
    <xf numFmtId="0" fontId="25" fillId="8" borderId="166" xfId="33" applyFont="1" applyFill="1" applyBorder="1" applyAlignment="1">
      <alignment vertical="center"/>
    </xf>
    <xf numFmtId="0" fontId="25" fillId="21" borderId="121" xfId="33" applyFont="1" applyFill="1" applyBorder="1" applyAlignment="1">
      <alignment vertical="center"/>
    </xf>
    <xf numFmtId="0" fontId="25" fillId="21" borderId="172" xfId="33" applyFont="1" applyFill="1" applyBorder="1" applyAlignment="1">
      <alignment vertical="center"/>
    </xf>
    <xf numFmtId="0" fontId="25" fillId="21" borderId="36" xfId="33" applyFont="1" applyFill="1" applyBorder="1" applyAlignment="1">
      <alignment vertical="center"/>
    </xf>
    <xf numFmtId="0" fontId="25" fillId="22" borderId="36" xfId="33" applyFont="1" applyFill="1" applyBorder="1" applyAlignment="1">
      <alignment vertical="center"/>
    </xf>
    <xf numFmtId="0" fontId="25" fillId="22" borderId="134" xfId="33" applyFont="1" applyFill="1" applyBorder="1" applyAlignment="1">
      <alignment vertical="center"/>
    </xf>
    <xf numFmtId="0" fontId="25" fillId="43" borderId="36" xfId="33" applyFont="1" applyFill="1" applyBorder="1" applyAlignment="1">
      <alignment vertical="center"/>
    </xf>
    <xf numFmtId="0" fontId="25" fillId="43" borderId="134" xfId="33" applyFont="1" applyFill="1" applyBorder="1" applyAlignment="1">
      <alignment vertical="center"/>
    </xf>
    <xf numFmtId="0" fontId="25" fillId="8" borderId="192" xfId="33" applyFont="1" applyFill="1" applyBorder="1" applyAlignment="1">
      <alignment vertical="center"/>
    </xf>
    <xf numFmtId="0" fontId="25" fillId="23" borderId="81" xfId="33" applyFont="1" applyFill="1" applyBorder="1" applyAlignment="1">
      <alignment vertical="center"/>
    </xf>
    <xf numFmtId="0" fontId="25" fillId="23" borderId="128" xfId="33" applyFont="1" applyFill="1" applyBorder="1" applyAlignment="1">
      <alignment vertical="center"/>
    </xf>
    <xf numFmtId="0" fontId="25" fillId="20" borderId="168" xfId="33" applyFont="1" applyFill="1" applyBorder="1" applyAlignment="1">
      <alignment vertical="center"/>
    </xf>
    <xf numFmtId="0" fontId="25" fillId="24" borderId="124" xfId="33" applyFont="1" applyFill="1" applyBorder="1" applyAlignment="1">
      <alignment horizontal="center" vertical="center"/>
    </xf>
    <xf numFmtId="0" fontId="25" fillId="24" borderId="48" xfId="33" applyFont="1" applyFill="1" applyBorder="1" applyAlignment="1">
      <alignment horizontal="center" vertical="center" wrapText="1"/>
    </xf>
    <xf numFmtId="176" fontId="25" fillId="8" borderId="48" xfId="33" applyNumberFormat="1" applyFont="1" applyFill="1" applyBorder="1" applyAlignment="1">
      <alignment vertical="center"/>
    </xf>
    <xf numFmtId="176" fontId="25" fillId="8" borderId="89" xfId="33" applyNumberFormat="1" applyFont="1" applyFill="1" applyBorder="1" applyAlignment="1">
      <alignment vertical="center"/>
    </xf>
    <xf numFmtId="176" fontId="25" fillId="8" borderId="48" xfId="33" applyNumberFormat="1" applyFont="1" applyFill="1" applyBorder="1" applyAlignment="1">
      <alignment horizontal="center" vertical="center"/>
    </xf>
    <xf numFmtId="176" fontId="25" fillId="21" borderId="89" xfId="33" applyNumberFormat="1" applyFont="1" applyFill="1" applyBorder="1" applyAlignment="1">
      <alignment vertical="center"/>
    </xf>
    <xf numFmtId="176" fontId="25" fillId="22" borderId="0" xfId="33" applyNumberFormat="1" applyFont="1" applyFill="1" applyAlignment="1">
      <alignment vertical="center"/>
    </xf>
    <xf numFmtId="38" fontId="25" fillId="43" borderId="114" xfId="29" applyFont="1" applyFill="1" applyBorder="1" applyAlignment="1">
      <alignment horizontal="right" vertical="center"/>
    </xf>
    <xf numFmtId="0" fontId="54" fillId="8" borderId="89" xfId="33" applyFont="1" applyFill="1" applyBorder="1" applyAlignment="1">
      <alignment vertical="center"/>
    </xf>
    <xf numFmtId="0" fontId="54" fillId="8" borderId="83" xfId="33" applyFont="1" applyFill="1" applyBorder="1" applyAlignment="1">
      <alignment vertical="center"/>
    </xf>
    <xf numFmtId="176" fontId="25" fillId="23" borderId="114" xfId="33" applyNumberFormat="1" applyFont="1" applyFill="1" applyBorder="1" applyAlignment="1">
      <alignment vertical="center"/>
    </xf>
    <xf numFmtId="176" fontId="25" fillId="29" borderId="2" xfId="33" applyNumberFormat="1" applyFont="1" applyFill="1" applyBorder="1" applyAlignment="1">
      <alignment horizontal="right" vertical="center"/>
    </xf>
    <xf numFmtId="176" fontId="25" fillId="29" borderId="3" xfId="33" applyNumberFormat="1" applyFont="1" applyFill="1" applyBorder="1" applyAlignment="1">
      <alignment horizontal="right" vertical="center"/>
    </xf>
    <xf numFmtId="176" fontId="25" fillId="8" borderId="2" xfId="33" applyNumberFormat="1" applyFont="1" applyFill="1" applyBorder="1" applyAlignment="1">
      <alignment horizontal="right" vertical="center"/>
    </xf>
    <xf numFmtId="176" fontId="25" fillId="8" borderId="3" xfId="33" applyNumberFormat="1" applyFont="1" applyFill="1" applyBorder="1" applyAlignment="1">
      <alignment horizontal="right" vertical="center"/>
    </xf>
    <xf numFmtId="176" fontId="25" fillId="8" borderId="162" xfId="33" applyNumberFormat="1" applyFont="1" applyFill="1" applyBorder="1" applyAlignment="1">
      <alignment horizontal="right" vertical="center"/>
    </xf>
    <xf numFmtId="176" fontId="25" fillId="8" borderId="166" xfId="33" applyNumberFormat="1" applyFont="1" applyFill="1" applyBorder="1" applyAlignment="1">
      <alignment horizontal="right" vertical="center"/>
    </xf>
    <xf numFmtId="176" fontId="25" fillId="20" borderId="146" xfId="33" applyNumberFormat="1" applyFont="1" applyFill="1" applyBorder="1" applyAlignment="1">
      <alignment vertical="center"/>
    </xf>
    <xf numFmtId="176" fontId="25" fillId="20" borderId="58" xfId="33" applyNumberFormat="1" applyFont="1" applyFill="1" applyBorder="1" applyAlignment="1">
      <alignment vertical="center"/>
    </xf>
    <xf numFmtId="0" fontId="25" fillId="40" borderId="195" xfId="33" applyFont="1" applyFill="1" applyBorder="1" applyAlignment="1">
      <alignment horizontal="center" vertical="center"/>
    </xf>
    <xf numFmtId="0" fontId="25" fillId="29" borderId="121" xfId="33" applyFont="1" applyFill="1" applyBorder="1" applyAlignment="1">
      <alignment vertical="center"/>
    </xf>
    <xf numFmtId="0" fontId="25" fillId="29" borderId="3" xfId="0" applyFont="1" applyFill="1" applyBorder="1" applyAlignment="1">
      <alignment horizontal="center" vertical="center"/>
    </xf>
    <xf numFmtId="0" fontId="25" fillId="29" borderId="54" xfId="33" applyFont="1" applyFill="1" applyBorder="1" applyAlignment="1">
      <alignment vertical="center"/>
    </xf>
    <xf numFmtId="0" fontId="25" fillId="29" borderId="96" xfId="33" applyFont="1" applyFill="1" applyBorder="1" applyAlignment="1">
      <alignment vertical="center"/>
    </xf>
    <xf numFmtId="0" fontId="25" fillId="8" borderId="54" xfId="33" applyFont="1" applyFill="1" applyBorder="1" applyAlignment="1">
      <alignment vertical="center"/>
    </xf>
    <xf numFmtId="0" fontId="25" fillId="8" borderId="196" xfId="33" applyFont="1" applyFill="1" applyBorder="1" applyAlignment="1">
      <alignment vertical="center"/>
    </xf>
    <xf numFmtId="0" fontId="25" fillId="8" borderId="197" xfId="33" applyFont="1" applyFill="1" applyBorder="1" applyAlignment="1">
      <alignment vertical="center"/>
    </xf>
    <xf numFmtId="0" fontId="25" fillId="8" borderId="198" xfId="33" applyFont="1" applyFill="1" applyBorder="1" applyAlignment="1">
      <alignment vertical="center"/>
    </xf>
    <xf numFmtId="0" fontId="25" fillId="29" borderId="8" xfId="0" applyFont="1" applyFill="1" applyBorder="1" applyAlignment="1">
      <alignment horizontal="center" vertical="center" wrapText="1"/>
    </xf>
    <xf numFmtId="0" fontId="25" fillId="29" borderId="36" xfId="33" applyFont="1" applyFill="1" applyBorder="1" applyAlignment="1">
      <alignment vertical="center"/>
    </xf>
    <xf numFmtId="0" fontId="25" fillId="29" borderId="58" xfId="0" applyFont="1" applyFill="1" applyBorder="1" applyAlignment="1">
      <alignment horizontal="center" vertical="center"/>
    </xf>
    <xf numFmtId="178" fontId="25" fillId="29" borderId="0" xfId="33" applyNumberFormat="1" applyFont="1" applyFill="1" applyAlignment="1">
      <alignment vertical="center"/>
    </xf>
    <xf numFmtId="187" fontId="25" fillId="29" borderId="2" xfId="33" applyNumberFormat="1" applyFont="1" applyFill="1" applyBorder="1" applyAlignment="1">
      <alignment vertical="center"/>
    </xf>
    <xf numFmtId="187" fontId="25" fillId="29" borderId="3" xfId="33" applyNumberFormat="1" applyFont="1" applyFill="1" applyBorder="1" applyAlignment="1">
      <alignment vertical="center"/>
    </xf>
    <xf numFmtId="186" fontId="25" fillId="29" borderId="2" xfId="33" applyNumberFormat="1" applyFont="1" applyFill="1" applyBorder="1" applyAlignment="1">
      <alignment vertical="center"/>
    </xf>
    <xf numFmtId="186" fontId="25" fillId="29" borderId="3" xfId="33" applyNumberFormat="1" applyFont="1" applyFill="1" applyBorder="1" applyAlignment="1">
      <alignment vertical="center"/>
    </xf>
    <xf numFmtId="186" fontId="25" fillId="8" borderId="2" xfId="33" applyNumberFormat="1" applyFont="1" applyFill="1" applyBorder="1" applyAlignment="1">
      <alignment vertical="center"/>
    </xf>
    <xf numFmtId="186" fontId="25" fillId="8" borderId="3" xfId="33" applyNumberFormat="1" applyFont="1" applyFill="1" applyBorder="1" applyAlignment="1">
      <alignment vertical="center"/>
    </xf>
    <xf numFmtId="187" fontId="25" fillId="36" borderId="199" xfId="33" applyNumberFormat="1" applyFont="1" applyFill="1" applyBorder="1" applyAlignment="1">
      <alignment vertical="center" wrapText="1"/>
    </xf>
    <xf numFmtId="187" fontId="25" fillId="36" borderId="200" xfId="33" applyNumberFormat="1" applyFont="1" applyFill="1" applyBorder="1" applyAlignment="1">
      <alignment vertical="center" wrapText="1"/>
    </xf>
    <xf numFmtId="187" fontId="25" fillId="36" borderId="8" xfId="33" applyNumberFormat="1" applyFont="1" applyFill="1" applyBorder="1" applyAlignment="1">
      <alignment vertical="center" wrapText="1"/>
    </xf>
    <xf numFmtId="187" fontId="25" fillId="29" borderId="146" xfId="33" applyNumberFormat="1" applyFont="1" applyFill="1" applyBorder="1" applyAlignment="1">
      <alignment vertical="center"/>
    </xf>
    <xf numFmtId="187" fontId="25" fillId="29" borderId="4" xfId="33" applyNumberFormat="1" applyFont="1" applyFill="1" applyBorder="1" applyAlignment="1">
      <alignment vertical="center"/>
    </xf>
    <xf numFmtId="187" fontId="25" fillId="29" borderId="58" xfId="33" applyNumberFormat="1" applyFont="1" applyFill="1" applyBorder="1" applyAlignment="1">
      <alignment vertical="center"/>
    </xf>
    <xf numFmtId="0" fontId="25" fillId="5" borderId="195" xfId="33" applyFont="1" applyFill="1" applyBorder="1" applyAlignment="1">
      <alignment horizontal="center" vertical="center"/>
    </xf>
    <xf numFmtId="0" fontId="25" fillId="29" borderId="8" xfId="0" applyFont="1" applyFill="1" applyBorder="1" applyAlignment="1">
      <alignment horizontal="center" vertical="center"/>
    </xf>
    <xf numFmtId="0" fontId="25" fillId="5" borderId="57" xfId="33" applyFont="1" applyFill="1" applyBorder="1" applyAlignment="1">
      <alignment horizontal="center" vertical="center"/>
    </xf>
    <xf numFmtId="0" fontId="25" fillId="5" borderId="14" xfId="33" applyFont="1" applyFill="1" applyBorder="1" applyAlignment="1">
      <alignment horizontal="center" vertical="center"/>
    </xf>
    <xf numFmtId="178" fontId="25" fillId="8" borderId="0" xfId="33" applyNumberFormat="1" applyFont="1" applyFill="1" applyAlignment="1">
      <alignment vertical="center" wrapText="1"/>
    </xf>
    <xf numFmtId="187" fontId="25" fillId="8" borderId="2" xfId="33" applyNumberFormat="1" applyFont="1" applyFill="1" applyBorder="1" applyAlignment="1">
      <alignment vertical="center"/>
    </xf>
    <xf numFmtId="187" fontId="25" fillId="8" borderId="3" xfId="33" applyNumberFormat="1" applyFont="1" applyFill="1" applyBorder="1" applyAlignment="1">
      <alignment vertical="center"/>
    </xf>
    <xf numFmtId="176" fontId="25" fillId="0" borderId="199" xfId="0" applyNumberFormat="1" applyFont="1" applyBorder="1">
      <alignment vertical="center"/>
    </xf>
    <xf numFmtId="176" fontId="25" fillId="0" borderId="200" xfId="0" applyNumberFormat="1" applyFont="1" applyBorder="1">
      <alignment vertical="center"/>
    </xf>
    <xf numFmtId="176" fontId="25" fillId="0" borderId="8" xfId="0" applyNumberFormat="1" applyFont="1" applyBorder="1">
      <alignment vertical="center"/>
    </xf>
    <xf numFmtId="0" fontId="25" fillId="20" borderId="36" xfId="31" applyFont="1" applyFill="1" applyBorder="1" applyAlignment="1">
      <alignment vertical="center"/>
    </xf>
    <xf numFmtId="0" fontId="25" fillId="19" borderId="166" xfId="31" applyFont="1" applyFill="1" applyBorder="1" applyAlignment="1">
      <alignment vertical="center"/>
    </xf>
    <xf numFmtId="0" fontId="25" fillId="19" borderId="3" xfId="31" applyFont="1" applyFill="1" applyBorder="1" applyAlignment="1">
      <alignment vertical="center"/>
    </xf>
    <xf numFmtId="0" fontId="25" fillId="19" borderId="51" xfId="31" applyFont="1" applyFill="1" applyBorder="1" applyAlignment="1">
      <alignment vertical="center"/>
    </xf>
    <xf numFmtId="0" fontId="25" fillId="20" borderId="41" xfId="31" applyFont="1" applyFill="1" applyBorder="1" applyAlignment="1">
      <alignment vertical="center"/>
    </xf>
    <xf numFmtId="0" fontId="25" fillId="8" borderId="8" xfId="31" applyFont="1" applyFill="1" applyBorder="1" applyAlignment="1">
      <alignment vertical="center"/>
    </xf>
    <xf numFmtId="0" fontId="25" fillId="38" borderId="168" xfId="31" applyFont="1" applyFill="1" applyBorder="1" applyAlignment="1">
      <alignment vertical="center"/>
    </xf>
    <xf numFmtId="0" fontId="25" fillId="24" borderId="57" xfId="31" applyFont="1" applyFill="1" applyBorder="1"/>
    <xf numFmtId="0" fontId="25" fillId="24" borderId="124" xfId="31" applyFont="1" applyFill="1" applyBorder="1"/>
    <xf numFmtId="187" fontId="25" fillId="20" borderId="146" xfId="31" applyNumberFormat="1" applyFont="1" applyFill="1" applyBorder="1" applyAlignment="1">
      <alignment vertical="center"/>
    </xf>
    <xf numFmtId="187" fontId="25" fillId="20" borderId="4" xfId="31" applyNumberFormat="1" applyFont="1" applyFill="1" applyBorder="1" applyAlignment="1">
      <alignment vertical="center"/>
    </xf>
    <xf numFmtId="187" fontId="25" fillId="20" borderId="58" xfId="31" applyNumberFormat="1" applyFont="1" applyFill="1" applyBorder="1" applyAlignment="1">
      <alignment vertical="center"/>
    </xf>
    <xf numFmtId="0" fontId="25" fillId="24" borderId="195" xfId="31" applyFont="1" applyFill="1" applyBorder="1" applyAlignment="1">
      <alignment horizontal="center"/>
    </xf>
    <xf numFmtId="0" fontId="25" fillId="24" borderId="16" xfId="31" applyFont="1" applyFill="1" applyBorder="1" applyAlignment="1">
      <alignment horizontal="center"/>
    </xf>
    <xf numFmtId="0" fontId="25" fillId="24" borderId="17" xfId="31" applyFont="1" applyFill="1" applyBorder="1" applyAlignment="1">
      <alignment horizontal="center"/>
    </xf>
    <xf numFmtId="0" fontId="25" fillId="8" borderId="166" xfId="31" applyFont="1" applyFill="1" applyBorder="1" applyAlignment="1">
      <alignment vertical="center"/>
    </xf>
    <xf numFmtId="0" fontId="25" fillId="8" borderId="3" xfId="31" applyFont="1" applyFill="1" applyBorder="1" applyAlignment="1">
      <alignment vertical="center"/>
    </xf>
    <xf numFmtId="0" fontId="25" fillId="8" borderId="51" xfId="31" applyFont="1" applyFill="1" applyBorder="1" applyAlignment="1">
      <alignment vertical="center"/>
    </xf>
    <xf numFmtId="0" fontId="25" fillId="20" borderId="168" xfId="31" applyFont="1" applyFill="1" applyBorder="1" applyAlignment="1">
      <alignment vertical="center"/>
    </xf>
    <xf numFmtId="187" fontId="25" fillId="0" borderId="2" xfId="31" applyNumberFormat="1" applyFont="1" applyBorder="1" applyAlignment="1">
      <alignment vertical="center"/>
    </xf>
    <xf numFmtId="187" fontId="25" fillId="0" borderId="3" xfId="31" applyNumberFormat="1" applyFont="1" applyBorder="1" applyAlignment="1">
      <alignment vertical="center"/>
    </xf>
    <xf numFmtId="208" fontId="25" fillId="0" borderId="199" xfId="31" applyNumberFormat="1" applyFont="1" applyBorder="1" applyAlignment="1">
      <alignment vertical="center"/>
    </xf>
    <xf numFmtId="208" fontId="25" fillId="0" borderId="200" xfId="31" applyNumberFormat="1" applyFont="1" applyBorder="1" applyAlignment="1">
      <alignment vertical="center"/>
    </xf>
    <xf numFmtId="208" fontId="25" fillId="0" borderId="8" xfId="31" applyNumberFormat="1" applyFont="1" applyBorder="1" applyAlignment="1">
      <alignment vertical="center"/>
    </xf>
    <xf numFmtId="38" fontId="25" fillId="16" borderId="52" xfId="29" quotePrefix="1" applyFont="1" applyFill="1" applyBorder="1" applyAlignment="1">
      <alignment vertical="center"/>
    </xf>
    <xf numFmtId="38" fontId="25" fillId="16" borderId="24" xfId="29" quotePrefix="1" applyFont="1" applyFill="1" applyBorder="1" applyAlignment="1">
      <alignment vertical="center"/>
    </xf>
    <xf numFmtId="0" fontId="25" fillId="20" borderId="20" xfId="33" applyFont="1" applyFill="1" applyBorder="1" applyAlignment="1">
      <alignment horizontal="left" vertical="center" wrapText="1"/>
    </xf>
    <xf numFmtId="0" fontId="25" fillId="20" borderId="4" xfId="33" applyFont="1" applyFill="1" applyBorder="1" applyAlignment="1">
      <alignment horizontal="left" vertical="center" wrapText="1"/>
    </xf>
    <xf numFmtId="38" fontId="25" fillId="33" borderId="52" xfId="29" applyFont="1" applyFill="1" applyBorder="1" applyAlignment="1">
      <alignment vertical="center"/>
    </xf>
    <xf numFmtId="38" fontId="25" fillId="33" borderId="20" xfId="29" applyFont="1" applyFill="1" applyBorder="1" applyAlignment="1">
      <alignment vertical="center"/>
    </xf>
    <xf numFmtId="0" fontId="25" fillId="45" borderId="20" xfId="33" applyFont="1" applyFill="1" applyBorder="1" applyAlignment="1">
      <alignment horizontal="left" vertical="center" wrapText="1"/>
    </xf>
    <xf numFmtId="0" fontId="25" fillId="38" borderId="134" xfId="31" applyFont="1" applyFill="1" applyBorder="1" applyAlignment="1">
      <alignment vertical="center"/>
    </xf>
    <xf numFmtId="0" fontId="25" fillId="20" borderId="134" xfId="31" applyFont="1" applyFill="1" applyBorder="1" applyAlignment="1">
      <alignment vertical="center"/>
    </xf>
    <xf numFmtId="208" fontId="25" fillId="0" borderId="2" xfId="31" applyNumberFormat="1" applyFont="1" applyBorder="1" applyAlignment="1">
      <alignment vertical="center"/>
    </xf>
    <xf numFmtId="208" fontId="25" fillId="0" borderId="3" xfId="31" applyNumberFormat="1" applyFont="1" applyBorder="1" applyAlignment="1">
      <alignment vertical="center"/>
    </xf>
    <xf numFmtId="0" fontId="33" fillId="20" borderId="125" xfId="33" applyFont="1" applyFill="1" applyBorder="1" applyAlignment="1">
      <alignment horizontal="center" vertical="center"/>
    </xf>
    <xf numFmtId="0" fontId="25" fillId="20" borderId="126" xfId="33" applyFont="1" applyFill="1" applyBorder="1" applyAlignment="1">
      <alignment vertical="center" wrapText="1"/>
    </xf>
    <xf numFmtId="0" fontId="25" fillId="32" borderId="26" xfId="33" applyFont="1" applyFill="1" applyBorder="1" applyAlignment="1">
      <alignment vertical="center" wrapText="1"/>
    </xf>
    <xf numFmtId="0" fontId="33" fillId="20" borderId="177" xfId="33" applyFont="1" applyFill="1" applyBorder="1" applyAlignment="1">
      <alignment vertical="center" wrapText="1"/>
    </xf>
    <xf numFmtId="0" fontId="33" fillId="20" borderId="125" xfId="33" applyFont="1" applyFill="1" applyBorder="1" applyAlignment="1">
      <alignment vertical="center" wrapText="1"/>
    </xf>
    <xf numFmtId="0" fontId="25" fillId="32" borderId="184" xfId="33" applyFont="1" applyFill="1" applyBorder="1" applyAlignment="1">
      <alignment vertical="center" wrapText="1"/>
    </xf>
    <xf numFmtId="0" fontId="25" fillId="32" borderId="202" xfId="33" applyFont="1" applyFill="1" applyBorder="1" applyAlignment="1">
      <alignment vertical="center" wrapText="1"/>
    </xf>
    <xf numFmtId="0" fontId="25" fillId="32" borderId="181" xfId="33" applyFont="1" applyFill="1" applyBorder="1" applyAlignment="1">
      <alignment vertical="center" wrapText="1"/>
    </xf>
    <xf numFmtId="0" fontId="25" fillId="32" borderId="128" xfId="33" applyFont="1" applyFill="1" applyBorder="1" applyAlignment="1">
      <alignment vertical="center" wrapText="1"/>
    </xf>
    <xf numFmtId="0" fontId="33" fillId="20" borderId="168" xfId="33" applyFont="1" applyFill="1" applyBorder="1" applyAlignment="1">
      <alignment vertical="center" wrapText="1"/>
    </xf>
    <xf numFmtId="0" fontId="25" fillId="32" borderId="203" xfId="33" applyFont="1" applyFill="1" applyBorder="1" applyAlignment="1">
      <alignment vertical="center" wrapText="1"/>
    </xf>
    <xf numFmtId="0" fontId="25" fillId="20" borderId="127" xfId="33" applyFont="1" applyFill="1" applyBorder="1" applyAlignment="1">
      <alignment vertical="center" wrapText="1"/>
    </xf>
    <xf numFmtId="0" fontId="25" fillId="5" borderId="16" xfId="32" applyFont="1" applyFill="1" applyBorder="1" applyAlignment="1">
      <alignment horizontal="center"/>
    </xf>
    <xf numFmtId="0" fontId="25" fillId="5" borderId="17" xfId="32" applyFont="1" applyFill="1" applyBorder="1" applyAlignment="1">
      <alignment horizontal="center"/>
    </xf>
    <xf numFmtId="38" fontId="33" fillId="28" borderId="38" xfId="29" applyFont="1" applyFill="1" applyBorder="1" applyAlignment="1">
      <alignment vertical="center"/>
    </xf>
    <xf numFmtId="38" fontId="25" fillId="3" borderId="21" xfId="29" applyFont="1" applyFill="1" applyBorder="1" applyAlignment="1">
      <alignment vertical="center"/>
    </xf>
    <xf numFmtId="38" fontId="25" fillId="28" borderId="21" xfId="29" applyFont="1" applyFill="1" applyBorder="1" applyAlignment="1">
      <alignment vertical="center"/>
    </xf>
    <xf numFmtId="38" fontId="33" fillId="20" borderId="38" xfId="29" applyFont="1" applyFill="1" applyBorder="1" applyAlignment="1">
      <alignment vertical="center"/>
    </xf>
    <xf numFmtId="38" fontId="25" fillId="35" borderId="67" xfId="29" applyFont="1" applyFill="1" applyBorder="1" applyAlignment="1">
      <alignment vertical="center"/>
    </xf>
    <xf numFmtId="198" fontId="25" fillId="35" borderId="107" xfId="29" applyNumberFormat="1" applyFont="1" applyFill="1" applyBorder="1" applyAlignment="1">
      <alignment vertical="center"/>
    </xf>
    <xf numFmtId="3" fontId="33" fillId="33" borderId="38" xfId="29" applyNumberFormat="1" applyFont="1" applyFill="1" applyBorder="1" applyAlignment="1">
      <alignment vertical="center"/>
    </xf>
    <xf numFmtId="3" fontId="25" fillId="35" borderId="67" xfId="29" applyNumberFormat="1" applyFont="1" applyFill="1" applyBorder="1" applyAlignment="1">
      <alignment vertical="center"/>
    </xf>
    <xf numFmtId="3" fontId="25" fillId="35" borderId="68" xfId="29" applyNumberFormat="1" applyFont="1" applyFill="1" applyBorder="1" applyAlignment="1">
      <alignment vertical="center"/>
    </xf>
    <xf numFmtId="209" fontId="25" fillId="35" borderId="68" xfId="29" applyNumberFormat="1" applyFont="1" applyFill="1" applyBorder="1" applyAlignment="1">
      <alignment vertical="center"/>
    </xf>
    <xf numFmtId="38" fontId="33" fillId="33" borderId="47" xfId="29" applyFont="1" applyFill="1" applyBorder="1" applyAlignment="1">
      <alignment vertical="center"/>
    </xf>
    <xf numFmtId="38" fontId="25" fillId="35" borderId="117" xfId="29" applyFont="1" applyFill="1" applyBorder="1" applyAlignment="1">
      <alignment vertical="center"/>
    </xf>
    <xf numFmtId="38" fontId="33" fillId="33" borderId="46" xfId="29" applyFont="1" applyFill="1" applyBorder="1" applyAlignment="1">
      <alignment vertical="center"/>
    </xf>
    <xf numFmtId="0" fontId="25" fillId="24" borderId="164" xfId="33" applyFont="1" applyFill="1" applyBorder="1" applyAlignment="1">
      <alignment horizontal="center" vertical="center"/>
    </xf>
    <xf numFmtId="38" fontId="25" fillId="3" borderId="33" xfId="29" applyFont="1" applyFill="1" applyBorder="1" applyAlignment="1">
      <alignment vertical="center"/>
    </xf>
    <xf numFmtId="38" fontId="25" fillId="20" borderId="33" xfId="29" applyFont="1" applyFill="1" applyBorder="1" applyAlignment="1">
      <alignment vertical="center"/>
    </xf>
    <xf numFmtId="38" fontId="33" fillId="20" borderId="76" xfId="29" applyFont="1" applyFill="1" applyBorder="1" applyAlignment="1">
      <alignment vertical="center"/>
    </xf>
    <xf numFmtId="38" fontId="25" fillId="35" borderId="86" xfId="29" applyFont="1" applyFill="1" applyBorder="1" applyAlignment="1">
      <alignment vertical="center"/>
    </xf>
    <xf numFmtId="38" fontId="25" fillId="35" borderId="106" xfId="29" applyFont="1" applyFill="1" applyBorder="1" applyAlignment="1">
      <alignment vertical="center"/>
    </xf>
    <xf numFmtId="3" fontId="33" fillId="33" borderId="76" xfId="29" applyNumberFormat="1" applyFont="1" applyFill="1" applyBorder="1" applyAlignment="1">
      <alignment vertical="center"/>
    </xf>
    <xf numFmtId="3" fontId="25" fillId="35" borderId="86" xfId="29" applyNumberFormat="1" applyFont="1" applyFill="1" applyBorder="1" applyAlignment="1">
      <alignment vertical="center"/>
    </xf>
    <xf numFmtId="3" fontId="25" fillId="35" borderId="87" xfId="29" applyNumberFormat="1" applyFont="1" applyFill="1" applyBorder="1" applyAlignment="1">
      <alignment vertical="center"/>
    </xf>
    <xf numFmtId="209" fontId="25" fillId="35" borderId="87" xfId="29" applyNumberFormat="1" applyFont="1" applyFill="1" applyBorder="1" applyAlignment="1">
      <alignment vertical="center"/>
    </xf>
    <xf numFmtId="38" fontId="33" fillId="33" borderId="32" xfId="29" applyFont="1" applyFill="1" applyBorder="1" applyAlignment="1">
      <alignment vertical="center"/>
    </xf>
    <xf numFmtId="38" fontId="25" fillId="35" borderId="116" xfId="29" applyFont="1" applyFill="1" applyBorder="1" applyAlignment="1">
      <alignment vertical="center"/>
    </xf>
    <xf numFmtId="38" fontId="33" fillId="33" borderId="79" xfId="29" applyFont="1" applyFill="1" applyBorder="1" applyAlignment="1">
      <alignment vertical="center"/>
    </xf>
    <xf numFmtId="0" fontId="25" fillId="24" borderId="195" xfId="33" applyFont="1" applyFill="1" applyBorder="1" applyAlignment="1">
      <alignment horizontal="center" vertical="center"/>
    </xf>
    <xf numFmtId="40" fontId="25" fillId="20" borderId="193" xfId="29" applyNumberFormat="1" applyFont="1" applyFill="1" applyBorder="1" applyAlignment="1">
      <alignment horizontal="center" vertical="center"/>
    </xf>
    <xf numFmtId="40" fontId="25" fillId="3" borderId="2" xfId="29" applyNumberFormat="1" applyFont="1" applyFill="1" applyBorder="1" applyAlignment="1">
      <alignment vertical="center"/>
    </xf>
    <xf numFmtId="40" fontId="25" fillId="20" borderId="2" xfId="29" applyNumberFormat="1" applyFont="1" applyFill="1" applyBorder="1" applyAlignment="1">
      <alignment vertical="center"/>
    </xf>
    <xf numFmtId="40" fontId="25" fillId="20" borderId="193" xfId="29" applyNumberFormat="1" applyFont="1" applyFill="1" applyBorder="1" applyAlignment="1">
      <alignment vertical="center" wrapText="1"/>
    </xf>
    <xf numFmtId="40" fontId="25" fillId="32" borderId="207" xfId="29" applyNumberFormat="1" applyFont="1" applyFill="1" applyBorder="1" applyAlignment="1">
      <alignment vertical="center" wrapText="1"/>
    </xf>
    <xf numFmtId="40" fontId="25" fillId="32" borderId="209" xfId="29" applyNumberFormat="1" applyFont="1" applyFill="1" applyBorder="1" applyAlignment="1">
      <alignment vertical="center" wrapText="1"/>
    </xf>
    <xf numFmtId="40" fontId="25" fillId="32" borderId="210" xfId="29" applyNumberFormat="1" applyFont="1" applyFill="1" applyBorder="1" applyAlignment="1">
      <alignment vertical="center" wrapText="1"/>
    </xf>
    <xf numFmtId="38" fontId="33" fillId="33" borderId="193" xfId="29" applyFont="1" applyFill="1" applyBorder="1" applyAlignment="1">
      <alignment vertical="center"/>
    </xf>
    <xf numFmtId="38" fontId="25" fillId="35" borderId="209" xfId="29" applyFont="1" applyFill="1" applyBorder="1" applyAlignment="1">
      <alignment vertical="center"/>
    </xf>
    <xf numFmtId="38" fontId="25" fillId="35" borderId="207" xfId="29" applyFont="1" applyFill="1" applyBorder="1" applyAlignment="1">
      <alignment vertical="center"/>
    </xf>
    <xf numFmtId="40" fontId="25" fillId="20" borderId="146" xfId="29" applyNumberFormat="1" applyFont="1" applyFill="1" applyBorder="1" applyAlignment="1">
      <alignment vertical="center" wrapText="1"/>
    </xf>
    <xf numFmtId="40" fontId="25" fillId="32" borderId="211" xfId="29" applyNumberFormat="1" applyFont="1" applyFill="1" applyBorder="1" applyAlignment="1">
      <alignment vertical="center" wrapText="1"/>
    </xf>
    <xf numFmtId="40" fontId="25" fillId="20" borderId="194" xfId="29" applyNumberFormat="1" applyFont="1" applyFill="1" applyBorder="1" applyAlignment="1">
      <alignment vertical="center" wrapText="1"/>
    </xf>
    <xf numFmtId="0" fontId="25" fillId="45" borderId="33" xfId="33" applyFont="1" applyFill="1" applyBorder="1" applyAlignment="1">
      <alignment vertical="center"/>
    </xf>
    <xf numFmtId="0" fontId="60" fillId="29" borderId="0" xfId="34" applyFont="1" applyFill="1" applyAlignment="1">
      <alignment vertical="top"/>
    </xf>
    <xf numFmtId="0" fontId="60" fillId="29" borderId="44" xfId="33" applyFont="1" applyFill="1" applyBorder="1" applyAlignment="1">
      <alignment vertical="center"/>
    </xf>
    <xf numFmtId="0" fontId="60" fillId="8" borderId="1" xfId="33" applyFont="1" applyFill="1" applyBorder="1" applyAlignment="1">
      <alignment vertical="center"/>
    </xf>
    <xf numFmtId="0" fontId="60" fillId="8" borderId="33" xfId="33" applyFont="1" applyFill="1" applyBorder="1" applyAlignment="1">
      <alignment vertical="center"/>
    </xf>
    <xf numFmtId="187" fontId="26" fillId="20" borderId="136" xfId="29" applyNumberFormat="1" applyFont="1" applyFill="1" applyBorder="1" applyAlignment="1">
      <alignment vertical="center"/>
    </xf>
    <xf numFmtId="0" fontId="34" fillId="29" borderId="0" xfId="33" applyFont="1" applyFill="1" applyAlignment="1">
      <alignment vertical="center"/>
    </xf>
    <xf numFmtId="0" fontId="34" fillId="29" borderId="0" xfId="33" applyFont="1" applyFill="1" applyAlignment="1">
      <alignment horizontal="center" vertical="center"/>
    </xf>
    <xf numFmtId="177" fontId="34" fillId="29" borderId="0" xfId="33" applyNumberFormat="1" applyFont="1" applyFill="1" applyAlignment="1">
      <alignment horizontal="center" vertical="center"/>
    </xf>
    <xf numFmtId="0" fontId="34" fillId="29" borderId="0" xfId="33" applyFont="1" applyFill="1" applyAlignment="1">
      <alignment horizontal="right" vertical="center"/>
    </xf>
    <xf numFmtId="179" fontId="34" fillId="29" borderId="0" xfId="33" applyNumberFormat="1" applyFont="1" applyFill="1" applyAlignment="1">
      <alignment vertical="center"/>
    </xf>
    <xf numFmtId="0" fontId="34" fillId="29" borderId="0" xfId="33" applyFont="1" applyFill="1" applyAlignment="1">
      <alignment vertical="center" wrapText="1"/>
    </xf>
    <xf numFmtId="0" fontId="34" fillId="29" borderId="134" xfId="33" applyFont="1" applyFill="1" applyBorder="1" applyAlignment="1">
      <alignment vertical="center"/>
    </xf>
    <xf numFmtId="0" fontId="55" fillId="29" borderId="0" xfId="33" applyFont="1" applyFill="1" applyAlignment="1">
      <alignment vertical="center"/>
    </xf>
    <xf numFmtId="0" fontId="34" fillId="29" borderId="0" xfId="33" applyFont="1" applyFill="1"/>
    <xf numFmtId="0" fontId="34" fillId="29" borderId="52" xfId="33" applyFont="1" applyFill="1" applyBorder="1"/>
    <xf numFmtId="0" fontId="34" fillId="45" borderId="134" xfId="33" applyFont="1" applyFill="1" applyBorder="1"/>
    <xf numFmtId="0" fontId="34" fillId="45" borderId="168" xfId="33" applyFont="1" applyFill="1" applyBorder="1" applyAlignment="1">
      <alignment vertical="center" wrapText="1"/>
    </xf>
    <xf numFmtId="0" fontId="34" fillId="45" borderId="54" xfId="33" applyFont="1" applyFill="1" applyBorder="1" applyAlignment="1">
      <alignment vertical="center"/>
    </xf>
    <xf numFmtId="0" fontId="34" fillId="45" borderId="59" xfId="33" applyFont="1" applyFill="1" applyBorder="1" applyAlignment="1">
      <alignment vertical="center"/>
    </xf>
    <xf numFmtId="0" fontId="25" fillId="20" borderId="54" xfId="33" applyFont="1" applyFill="1" applyBorder="1" applyAlignment="1">
      <alignment vertical="center"/>
    </xf>
    <xf numFmtId="176" fontId="25" fillId="32" borderId="69" xfId="33" applyNumberFormat="1" applyFont="1" applyFill="1" applyBorder="1" applyAlignment="1">
      <alignment vertical="center"/>
    </xf>
    <xf numFmtId="176" fontId="25" fillId="32" borderId="108" xfId="33" applyNumberFormat="1" applyFont="1" applyFill="1" applyBorder="1" applyAlignment="1">
      <alignment vertical="center"/>
    </xf>
    <xf numFmtId="176" fontId="25" fillId="32" borderId="115" xfId="33" applyNumberFormat="1" applyFont="1" applyFill="1" applyBorder="1" applyAlignment="1">
      <alignment vertical="center"/>
    </xf>
    <xf numFmtId="176" fontId="25" fillId="32" borderId="87" xfId="33" applyNumberFormat="1" applyFont="1" applyFill="1" applyBorder="1" applyAlignment="1">
      <alignment vertical="center"/>
    </xf>
    <xf numFmtId="176" fontId="25" fillId="32" borderId="207" xfId="33" applyNumberFormat="1" applyFont="1" applyFill="1" applyBorder="1" applyAlignment="1">
      <alignment vertical="center"/>
    </xf>
    <xf numFmtId="176" fontId="25" fillId="32" borderId="30" xfId="33" applyNumberFormat="1" applyFont="1" applyFill="1" applyBorder="1" applyAlignment="1">
      <alignment vertical="center"/>
    </xf>
    <xf numFmtId="177" fontId="25" fillId="32" borderId="115" xfId="33" applyNumberFormat="1" applyFont="1" applyFill="1" applyBorder="1" applyAlignment="1">
      <alignment vertical="center"/>
    </xf>
    <xf numFmtId="0" fontId="33" fillId="20" borderId="134" xfId="33" applyFont="1" applyFill="1" applyBorder="1" applyAlignment="1">
      <alignment horizontal="left" vertical="center"/>
    </xf>
    <xf numFmtId="177" fontId="25" fillId="20" borderId="146" xfId="33" applyNumberFormat="1" applyFont="1" applyFill="1" applyBorder="1" applyAlignment="1">
      <alignment vertical="center"/>
    </xf>
    <xf numFmtId="177" fontId="25" fillId="20" borderId="58" xfId="33" applyNumberFormat="1" applyFont="1" applyFill="1" applyBorder="1" applyAlignment="1">
      <alignment vertical="center"/>
    </xf>
    <xf numFmtId="176" fontId="25" fillId="32" borderId="92" xfId="33" applyNumberFormat="1" applyFont="1" applyFill="1" applyBorder="1" applyAlignment="1">
      <alignment vertical="center"/>
    </xf>
    <xf numFmtId="176" fontId="25" fillId="32" borderId="28" xfId="33" applyNumberFormat="1" applyFont="1" applyFill="1" applyBorder="1" applyAlignment="1">
      <alignment vertical="center"/>
    </xf>
    <xf numFmtId="177" fontId="25" fillId="32" borderId="30" xfId="33" applyNumberFormat="1" applyFont="1" applyFill="1" applyBorder="1" applyAlignment="1">
      <alignment vertical="center"/>
    </xf>
    <xf numFmtId="0" fontId="25" fillId="32" borderId="182" xfId="33" applyFont="1" applyFill="1" applyBorder="1" applyAlignment="1">
      <alignment vertical="center"/>
    </xf>
    <xf numFmtId="0" fontId="25" fillId="32" borderId="202" xfId="33" applyFont="1" applyFill="1" applyBorder="1" applyAlignment="1">
      <alignment vertical="center"/>
    </xf>
    <xf numFmtId="177" fontId="25" fillId="32" borderId="108" xfId="33" applyNumberFormat="1" applyFont="1" applyFill="1" applyBorder="1" applyAlignment="1">
      <alignment vertical="center"/>
    </xf>
    <xf numFmtId="0" fontId="25" fillId="32" borderId="201" xfId="33" applyFont="1" applyFill="1" applyBorder="1" applyAlignment="1">
      <alignment vertical="center"/>
    </xf>
    <xf numFmtId="176" fontId="25" fillId="32" borderId="159" xfId="33" applyNumberFormat="1" applyFont="1" applyFill="1" applyBorder="1" applyAlignment="1">
      <alignment vertical="center"/>
    </xf>
    <xf numFmtId="0" fontId="25" fillId="32" borderId="184" xfId="33" applyFont="1" applyFill="1" applyBorder="1" applyAlignment="1">
      <alignment vertical="center"/>
    </xf>
    <xf numFmtId="176" fontId="25" fillId="32" borderId="138" xfId="33" applyNumberFormat="1" applyFont="1" applyFill="1" applyBorder="1" applyAlignment="1">
      <alignment vertical="center"/>
    </xf>
    <xf numFmtId="176" fontId="25" fillId="32" borderId="51" xfId="33" applyNumberFormat="1" applyFont="1" applyFill="1" applyBorder="1" applyAlignment="1">
      <alignment vertical="center"/>
    </xf>
    <xf numFmtId="176" fontId="25" fillId="32" borderId="58" xfId="33" applyNumberFormat="1" applyFont="1" applyFill="1" applyBorder="1" applyAlignment="1">
      <alignment vertical="center"/>
    </xf>
    <xf numFmtId="0" fontId="33" fillId="8" borderId="0" xfId="33" applyFont="1" applyFill="1" applyAlignment="1">
      <alignment vertical="center"/>
    </xf>
    <xf numFmtId="176" fontId="25" fillId="32" borderId="162" xfId="33" applyNumberFormat="1" applyFont="1" applyFill="1" applyBorder="1" applyAlignment="1">
      <alignment horizontal="right" vertical="center"/>
    </xf>
    <xf numFmtId="176" fontId="25" fillId="32" borderId="11" xfId="33" applyNumberFormat="1" applyFont="1" applyFill="1" applyBorder="1" applyAlignment="1">
      <alignment horizontal="right" vertical="center"/>
    </xf>
    <xf numFmtId="176" fontId="25" fillId="32" borderId="166" xfId="33" applyNumberFormat="1" applyFont="1" applyFill="1" applyBorder="1" applyAlignment="1">
      <alignment horizontal="right" vertical="center"/>
    </xf>
    <xf numFmtId="0" fontId="34" fillId="29" borderId="0" xfId="34" applyFont="1" applyFill="1" applyAlignment="1">
      <alignment vertical="top"/>
    </xf>
    <xf numFmtId="0" fontId="34" fillId="29" borderId="0" xfId="34" applyFont="1" applyFill="1">
      <alignment vertical="center"/>
    </xf>
    <xf numFmtId="0" fontId="34" fillId="8" borderId="0" xfId="33" applyFont="1" applyFill="1"/>
    <xf numFmtId="0" fontId="34" fillId="29" borderId="92" xfId="33" applyFont="1" applyFill="1" applyBorder="1" applyAlignment="1">
      <alignment horizontal="center" vertical="center" wrapText="1"/>
    </xf>
    <xf numFmtId="176" fontId="34" fillId="29" borderId="92" xfId="33" applyNumberFormat="1" applyFont="1" applyFill="1" applyBorder="1" applyAlignment="1">
      <alignment vertical="center"/>
    </xf>
    <xf numFmtId="176" fontId="34" fillId="8" borderId="0" xfId="33" applyNumberFormat="1" applyFont="1" applyFill="1"/>
    <xf numFmtId="176" fontId="34" fillId="29" borderId="0" xfId="0" applyNumberFormat="1" applyFont="1" applyFill="1" applyAlignment="1">
      <alignment vertical="center" wrapText="1"/>
    </xf>
    <xf numFmtId="176" fontId="34" fillId="29" borderId="36" xfId="33" applyNumberFormat="1" applyFont="1" applyFill="1" applyBorder="1" applyAlignment="1">
      <alignment vertical="center"/>
    </xf>
    <xf numFmtId="183" fontId="34" fillId="8" borderId="0" xfId="33" applyNumberFormat="1" applyFont="1" applyFill="1" applyAlignment="1">
      <alignment vertical="center"/>
    </xf>
    <xf numFmtId="0" fontId="34" fillId="8" borderId="0" xfId="33" applyFont="1" applyFill="1" applyAlignment="1">
      <alignment horizontal="center" vertical="center"/>
    </xf>
    <xf numFmtId="176" fontId="34" fillId="29" borderId="0" xfId="0" applyNumberFormat="1" applyFont="1" applyFill="1" applyAlignment="1">
      <alignment vertical="center" shrinkToFit="1"/>
    </xf>
    <xf numFmtId="38" fontId="34" fillId="8" borderId="0" xfId="33" applyNumberFormat="1" applyFont="1" applyFill="1" applyAlignment="1">
      <alignment vertical="center"/>
    </xf>
    <xf numFmtId="176" fontId="34" fillId="29" borderId="92" xfId="33" applyNumberFormat="1" applyFont="1" applyFill="1" applyBorder="1" applyAlignment="1">
      <alignment horizontal="right" vertical="center"/>
    </xf>
    <xf numFmtId="0" fontId="34" fillId="45" borderId="137" xfId="33" applyFont="1" applyFill="1" applyBorder="1"/>
    <xf numFmtId="184" fontId="34" fillId="8" borderId="0" xfId="33" applyNumberFormat="1" applyFont="1" applyFill="1" applyAlignment="1">
      <alignment vertical="center"/>
    </xf>
    <xf numFmtId="0" fontId="34" fillId="5" borderId="1" xfId="33" applyFont="1" applyFill="1" applyBorder="1" applyAlignment="1">
      <alignment horizontal="center" vertical="center"/>
    </xf>
    <xf numFmtId="0" fontId="34" fillId="29" borderId="52" xfId="33" applyFont="1" applyFill="1" applyBorder="1" applyAlignment="1">
      <alignment horizontal="center" vertical="center" wrapText="1"/>
    </xf>
    <xf numFmtId="9" fontId="34" fillId="29" borderId="52" xfId="33" applyNumberFormat="1" applyFont="1" applyFill="1" applyBorder="1" applyAlignment="1">
      <alignment vertical="center"/>
    </xf>
    <xf numFmtId="9" fontId="34" fillId="29" borderId="0" xfId="33" applyNumberFormat="1" applyFont="1" applyFill="1" applyAlignment="1">
      <alignment vertical="center"/>
    </xf>
    <xf numFmtId="184" fontId="34" fillId="29" borderId="0" xfId="33" applyNumberFormat="1" applyFont="1" applyFill="1"/>
    <xf numFmtId="184" fontId="34" fillId="29" borderId="52" xfId="33" applyNumberFormat="1" applyFont="1" applyFill="1" applyBorder="1" applyAlignment="1">
      <alignment vertical="center"/>
    </xf>
    <xf numFmtId="184" fontId="34" fillId="29" borderId="0" xfId="33" applyNumberFormat="1" applyFont="1" applyFill="1" applyAlignment="1">
      <alignment vertical="center"/>
    </xf>
    <xf numFmtId="184" fontId="34" fillId="29" borderId="20" xfId="33" applyNumberFormat="1" applyFont="1" applyFill="1" applyBorder="1" applyAlignment="1">
      <alignment vertical="center"/>
    </xf>
    <xf numFmtId="176" fontId="34" fillId="8" borderId="0" xfId="0" applyNumberFormat="1" applyFont="1" applyFill="1" applyAlignment="1">
      <alignment vertical="center" wrapText="1"/>
    </xf>
    <xf numFmtId="199" fontId="34" fillId="29" borderId="52" xfId="29" applyNumberFormat="1" applyFont="1" applyFill="1" applyBorder="1" applyAlignment="1">
      <alignment vertical="center"/>
    </xf>
    <xf numFmtId="0" fontId="65" fillId="29" borderId="15" xfId="33" applyFont="1" applyFill="1" applyBorder="1" applyAlignment="1">
      <alignment horizontal="center" vertical="center" wrapText="1"/>
    </xf>
    <xf numFmtId="0" fontId="34" fillId="29" borderId="36" xfId="33" applyFont="1" applyFill="1" applyBorder="1" applyAlignment="1">
      <alignment horizontal="center" vertical="center"/>
    </xf>
    <xf numFmtId="176" fontId="34" fillId="8" borderId="36" xfId="33" applyNumberFormat="1" applyFont="1" applyFill="1" applyBorder="1" applyAlignment="1">
      <alignment vertical="center"/>
    </xf>
    <xf numFmtId="178" fontId="34" fillId="8" borderId="0" xfId="33" applyNumberFormat="1" applyFont="1" applyFill="1" applyAlignment="1">
      <alignment vertical="center"/>
    </xf>
    <xf numFmtId="177" fontId="34" fillId="8" borderId="36" xfId="33" applyNumberFormat="1" applyFont="1" applyFill="1" applyBorder="1" applyAlignment="1">
      <alignment vertical="center"/>
    </xf>
    <xf numFmtId="176" fontId="34" fillId="29" borderId="47" xfId="33" applyNumberFormat="1" applyFont="1" applyFill="1" applyBorder="1" applyAlignment="1">
      <alignment vertical="center"/>
    </xf>
    <xf numFmtId="176" fontId="34" fillId="29" borderId="21" xfId="33" applyNumberFormat="1" applyFont="1" applyFill="1" applyBorder="1" applyAlignment="1">
      <alignment vertical="center"/>
    </xf>
    <xf numFmtId="189" fontId="34" fillId="29" borderId="0" xfId="33" applyNumberFormat="1" applyFont="1" applyFill="1"/>
    <xf numFmtId="188" fontId="34" fillId="29" borderId="0" xfId="33" applyNumberFormat="1" applyFont="1" applyFill="1"/>
    <xf numFmtId="0" fontId="34" fillId="5" borderId="33" xfId="33" applyFont="1" applyFill="1" applyBorder="1" applyAlignment="1">
      <alignment horizontal="center" vertical="center"/>
    </xf>
    <xf numFmtId="0" fontId="65" fillId="29" borderId="52" xfId="33" applyFont="1" applyFill="1" applyBorder="1" applyAlignment="1">
      <alignment horizontal="center" vertical="center" wrapText="1"/>
    </xf>
    <xf numFmtId="38" fontId="34" fillId="29" borderId="52" xfId="29" applyFont="1" applyFill="1" applyBorder="1" applyAlignment="1">
      <alignment vertical="center"/>
    </xf>
    <xf numFmtId="0" fontId="34" fillId="29" borderId="0" xfId="33" applyFont="1" applyFill="1" applyAlignment="1">
      <alignment vertical="top"/>
    </xf>
    <xf numFmtId="0" fontId="34" fillId="29" borderId="0" xfId="0" applyFont="1" applyFill="1" applyAlignment="1">
      <alignment horizontal="center" vertical="center"/>
    </xf>
    <xf numFmtId="0" fontId="34" fillId="8" borderId="0" xfId="33" applyFont="1" applyFill="1" applyAlignment="1">
      <alignment vertical="top" wrapText="1"/>
    </xf>
    <xf numFmtId="0" fontId="34" fillId="29" borderId="0" xfId="33" applyFont="1" applyFill="1" applyAlignment="1">
      <alignment vertical="top" wrapText="1"/>
    </xf>
    <xf numFmtId="0" fontId="34" fillId="29" borderId="0" xfId="0" applyFont="1" applyFill="1" applyAlignment="1">
      <alignment horizontal="center" vertical="center" wrapText="1"/>
    </xf>
    <xf numFmtId="0" fontId="34" fillId="29" borderId="0" xfId="31" applyFont="1" applyFill="1"/>
    <xf numFmtId="0" fontId="34" fillId="8" borderId="0" xfId="31" applyFont="1" applyFill="1"/>
    <xf numFmtId="0" fontId="34" fillId="29" borderId="0" xfId="31" applyFont="1" applyFill="1" applyAlignment="1">
      <alignment vertical="center"/>
    </xf>
    <xf numFmtId="0" fontId="34" fillId="8" borderId="0" xfId="31" applyFont="1" applyFill="1" applyAlignment="1">
      <alignment vertical="center"/>
    </xf>
    <xf numFmtId="38" fontId="25" fillId="46" borderId="4" xfId="29" applyFont="1" applyFill="1" applyBorder="1" applyAlignment="1">
      <alignment vertical="center"/>
    </xf>
    <xf numFmtId="38" fontId="33" fillId="46" borderId="19" xfId="29" applyFont="1" applyFill="1" applyBorder="1" applyAlignment="1">
      <alignment vertical="center"/>
    </xf>
    <xf numFmtId="38" fontId="33" fillId="46" borderId="22" xfId="29" applyFont="1" applyFill="1" applyBorder="1" applyAlignment="1">
      <alignment vertical="center"/>
    </xf>
    <xf numFmtId="38" fontId="25" fillId="8" borderId="133" xfId="29" applyFont="1" applyFill="1" applyBorder="1" applyAlignment="1">
      <alignment vertical="center"/>
    </xf>
    <xf numFmtId="38" fontId="25" fillId="8" borderId="52" xfId="29" applyFont="1" applyFill="1" applyBorder="1" applyAlignment="1">
      <alignment vertical="center"/>
    </xf>
    <xf numFmtId="38" fontId="25" fillId="23" borderId="4" xfId="29" applyFont="1" applyFill="1" applyBorder="1" applyAlignment="1">
      <alignment vertical="center"/>
    </xf>
    <xf numFmtId="38" fontId="25" fillId="25" borderId="1" xfId="29" applyFont="1" applyFill="1" applyBorder="1" applyAlignment="1">
      <alignment vertical="center"/>
    </xf>
    <xf numFmtId="38" fontId="25" fillId="41" borderId="4" xfId="29" applyFont="1" applyFill="1" applyBorder="1" applyAlignment="1">
      <alignment vertical="center"/>
    </xf>
    <xf numFmtId="38" fontId="25" fillId="42" borderId="52" xfId="29" applyFont="1" applyFill="1" applyBorder="1" applyAlignment="1">
      <alignment vertical="center"/>
    </xf>
    <xf numFmtId="38" fontId="33" fillId="27" borderId="52" xfId="29" applyFont="1" applyFill="1" applyBorder="1" applyAlignment="1">
      <alignment vertical="center"/>
    </xf>
    <xf numFmtId="0" fontId="25" fillId="5" borderId="164" xfId="33" applyFont="1" applyFill="1" applyBorder="1" applyAlignment="1">
      <alignment horizontal="center" vertical="center"/>
    </xf>
    <xf numFmtId="176" fontId="25" fillId="29" borderId="33" xfId="33" applyNumberFormat="1" applyFont="1" applyFill="1" applyBorder="1" applyAlignment="1">
      <alignment horizontal="right" vertical="center"/>
    </xf>
    <xf numFmtId="176" fontId="25" fillId="8" borderId="33" xfId="33" applyNumberFormat="1" applyFont="1" applyFill="1" applyBorder="1" applyAlignment="1">
      <alignment horizontal="right" vertical="center"/>
    </xf>
    <xf numFmtId="176" fontId="25" fillId="8" borderId="44" xfId="33" applyNumberFormat="1" applyFont="1" applyFill="1" applyBorder="1" applyAlignment="1">
      <alignment horizontal="right" vertical="center"/>
    </xf>
    <xf numFmtId="187" fontId="25" fillId="29" borderId="32" xfId="33" applyNumberFormat="1" applyFont="1" applyFill="1" applyBorder="1" applyAlignment="1">
      <alignment vertical="center"/>
    </xf>
    <xf numFmtId="187" fontId="25" fillId="29" borderId="33" xfId="33" applyNumberFormat="1" applyFont="1" applyFill="1" applyBorder="1" applyAlignment="1">
      <alignment vertical="center"/>
    </xf>
    <xf numFmtId="186" fontId="25" fillId="29" borderId="33" xfId="33" applyNumberFormat="1" applyFont="1" applyFill="1" applyBorder="1" applyAlignment="1">
      <alignment vertical="center"/>
    </xf>
    <xf numFmtId="186" fontId="25" fillId="8" borderId="33" xfId="33" applyNumberFormat="1" applyFont="1" applyFill="1" applyBorder="1" applyAlignment="1">
      <alignment vertical="center"/>
    </xf>
    <xf numFmtId="187" fontId="25" fillId="36" borderId="105" xfId="33" applyNumberFormat="1" applyFont="1" applyFill="1" applyBorder="1" applyAlignment="1">
      <alignment vertical="center" wrapText="1"/>
    </xf>
    <xf numFmtId="187" fontId="25" fillId="8" borderId="33" xfId="33" applyNumberFormat="1" applyFont="1" applyFill="1" applyBorder="1" applyAlignment="1">
      <alignment vertical="center"/>
    </xf>
    <xf numFmtId="176" fontId="25" fillId="0" borderId="105" xfId="0" applyNumberFormat="1" applyFont="1" applyBorder="1">
      <alignment vertical="center"/>
    </xf>
    <xf numFmtId="0" fontId="25" fillId="24" borderId="164" xfId="31" applyFont="1" applyFill="1" applyBorder="1" applyAlignment="1">
      <alignment horizontal="center"/>
    </xf>
    <xf numFmtId="187" fontId="25" fillId="20" borderId="32" xfId="31" applyNumberFormat="1" applyFont="1" applyFill="1" applyBorder="1" applyAlignment="1">
      <alignment vertical="center"/>
    </xf>
    <xf numFmtId="187" fontId="25" fillId="0" borderId="33" xfId="31" applyNumberFormat="1" applyFont="1" applyBorder="1" applyAlignment="1">
      <alignment vertical="center"/>
    </xf>
    <xf numFmtId="208" fontId="25" fillId="0" borderId="33" xfId="31" applyNumberFormat="1" applyFont="1" applyBorder="1" applyAlignment="1">
      <alignment vertical="center"/>
    </xf>
    <xf numFmtId="208" fontId="25" fillId="0" borderId="105" xfId="31" applyNumberFormat="1" applyFont="1" applyBorder="1" applyAlignment="1">
      <alignment vertical="center"/>
    </xf>
    <xf numFmtId="0" fontId="25" fillId="5" borderId="164" xfId="32" applyFont="1" applyFill="1" applyBorder="1" applyAlignment="1">
      <alignment horizontal="center"/>
    </xf>
    <xf numFmtId="0" fontId="25" fillId="29" borderId="28" xfId="33" applyFont="1" applyFill="1" applyBorder="1" applyAlignment="1">
      <alignment vertical="center" wrapText="1"/>
    </xf>
    <xf numFmtId="0" fontId="25" fillId="29" borderId="167" xfId="33" applyFont="1" applyFill="1" applyBorder="1" applyAlignment="1">
      <alignment vertical="center"/>
    </xf>
    <xf numFmtId="0" fontId="25" fillId="45" borderId="125" xfId="33" applyFont="1" applyFill="1" applyBorder="1"/>
    <xf numFmtId="0" fontId="11" fillId="45" borderId="36" xfId="33" applyFont="1" applyFill="1" applyBorder="1" applyAlignment="1">
      <alignment vertical="center"/>
    </xf>
    <xf numFmtId="0" fontId="11" fillId="8" borderId="28" xfId="33" applyFont="1" applyFill="1" applyBorder="1" applyAlignment="1">
      <alignment vertical="center"/>
    </xf>
    <xf numFmtId="0" fontId="11" fillId="8" borderId="115" xfId="33" applyFont="1" applyFill="1" applyBorder="1" applyAlignment="1">
      <alignment vertical="center"/>
    </xf>
    <xf numFmtId="0" fontId="11" fillId="8" borderId="30" xfId="33" applyFont="1" applyFill="1" applyBorder="1" applyAlignment="1">
      <alignment vertical="center"/>
    </xf>
    <xf numFmtId="176" fontId="25" fillId="45" borderId="32" xfId="33" applyNumberFormat="1" applyFont="1" applyFill="1" applyBorder="1" applyAlignment="1">
      <alignment vertical="center"/>
    </xf>
    <xf numFmtId="176" fontId="25" fillId="45" borderId="136" xfId="33" applyNumberFormat="1" applyFont="1" applyFill="1" applyBorder="1" applyAlignment="1">
      <alignment vertical="center"/>
    </xf>
    <xf numFmtId="0" fontId="11" fillId="45" borderId="54" xfId="33" applyFont="1" applyFill="1" applyBorder="1" applyAlignment="1">
      <alignment vertical="center"/>
    </xf>
    <xf numFmtId="0" fontId="11" fillId="29" borderId="28" xfId="33" applyFont="1" applyFill="1" applyBorder="1" applyAlignment="1">
      <alignment vertical="center"/>
    </xf>
    <xf numFmtId="0" fontId="11" fillId="29" borderId="115" xfId="33" applyFont="1" applyFill="1" applyBorder="1" applyAlignment="1">
      <alignment vertical="center"/>
    </xf>
    <xf numFmtId="176" fontId="34" fillId="29" borderId="69" xfId="33" applyNumberFormat="1" applyFont="1" applyFill="1" applyBorder="1" applyAlignment="1">
      <alignment vertical="center"/>
    </xf>
    <xf numFmtId="177" fontId="34" fillId="29" borderId="117" xfId="33" applyNumberFormat="1" applyFont="1" applyFill="1" applyBorder="1" applyAlignment="1">
      <alignment vertical="center"/>
    </xf>
    <xf numFmtId="176" fontId="25" fillId="29" borderId="29" xfId="33" applyNumberFormat="1" applyFont="1" applyFill="1" applyBorder="1" applyAlignment="1">
      <alignment vertical="center"/>
    </xf>
    <xf numFmtId="176" fontId="25" fillId="8" borderId="118" xfId="33" applyNumberFormat="1" applyFont="1" applyFill="1" applyBorder="1" applyAlignment="1">
      <alignment vertical="center"/>
    </xf>
    <xf numFmtId="176" fontId="25" fillId="8" borderId="108" xfId="33" applyNumberFormat="1" applyFont="1" applyFill="1" applyBorder="1" applyAlignment="1">
      <alignment vertical="center"/>
    </xf>
    <xf numFmtId="176" fontId="25" fillId="8" borderId="20" xfId="33" applyNumberFormat="1" applyFont="1" applyFill="1" applyBorder="1" applyAlignment="1">
      <alignment vertical="center"/>
    </xf>
    <xf numFmtId="176" fontId="25" fillId="8" borderId="51" xfId="33" applyNumberFormat="1" applyFont="1" applyFill="1" applyBorder="1" applyAlignment="1">
      <alignment vertical="center"/>
    </xf>
    <xf numFmtId="176" fontId="25" fillId="8" borderId="217" xfId="33" applyNumberFormat="1" applyFont="1" applyFill="1" applyBorder="1" applyAlignment="1">
      <alignment vertical="center"/>
    </xf>
    <xf numFmtId="176" fontId="25" fillId="45" borderId="84" xfId="33" applyNumberFormat="1" applyFont="1" applyFill="1" applyBorder="1" applyAlignment="1">
      <alignment vertical="center"/>
    </xf>
    <xf numFmtId="176" fontId="25" fillId="45" borderId="60" xfId="33" applyNumberFormat="1" applyFont="1" applyFill="1" applyBorder="1" applyAlignment="1">
      <alignment vertical="center"/>
    </xf>
    <xf numFmtId="176" fontId="25" fillId="32" borderId="47" xfId="33" applyNumberFormat="1" applyFont="1" applyFill="1" applyBorder="1" applyAlignment="1">
      <alignment vertical="center"/>
    </xf>
    <xf numFmtId="176" fontId="25" fillId="32" borderId="44" xfId="33" applyNumberFormat="1" applyFont="1" applyFill="1" applyBorder="1" applyAlignment="1">
      <alignment horizontal="right" vertical="center"/>
    </xf>
    <xf numFmtId="0" fontId="11" fillId="45" borderId="135" xfId="33" applyFont="1" applyFill="1" applyBorder="1" applyAlignment="1">
      <alignment vertical="center"/>
    </xf>
    <xf numFmtId="0" fontId="11" fillId="45" borderId="121" xfId="33" applyFont="1" applyFill="1" applyBorder="1" applyAlignment="1">
      <alignment vertical="center"/>
    </xf>
    <xf numFmtId="0" fontId="25" fillId="45" borderId="172" xfId="33" applyFont="1" applyFill="1" applyBorder="1"/>
    <xf numFmtId="0" fontId="60" fillId="8" borderId="0" xfId="33" applyFont="1" applyFill="1" applyAlignment="1">
      <alignment horizontal="left" vertical="top" wrapText="1"/>
    </xf>
    <xf numFmtId="38" fontId="25" fillId="32" borderId="67" xfId="29" applyFont="1" applyFill="1" applyBorder="1" applyAlignment="1">
      <alignment vertical="center"/>
    </xf>
    <xf numFmtId="38" fontId="25" fillId="32" borderId="68" xfId="29" applyFont="1" applyFill="1" applyBorder="1" applyAlignment="1">
      <alignment vertical="center"/>
    </xf>
    <xf numFmtId="38" fontId="25" fillId="32" borderId="29" xfId="29" applyFont="1" applyFill="1" applyBorder="1" applyAlignment="1">
      <alignment vertical="center"/>
    </xf>
    <xf numFmtId="38" fontId="25" fillId="32" borderId="87" xfId="29" applyFont="1" applyFill="1" applyBorder="1" applyAlignment="1">
      <alignment vertical="center"/>
    </xf>
    <xf numFmtId="0" fontId="25" fillId="20" borderId="41" xfId="33" applyFont="1" applyFill="1" applyBorder="1" applyAlignment="1">
      <alignment vertical="center"/>
    </xf>
    <xf numFmtId="198" fontId="25" fillId="32" borderId="107" xfId="29" applyNumberFormat="1" applyFont="1" applyFill="1" applyBorder="1" applyAlignment="1">
      <alignment vertical="center"/>
    </xf>
    <xf numFmtId="198" fontId="25" fillId="32" borderId="56" xfId="29" applyNumberFormat="1" applyFont="1" applyFill="1" applyBorder="1" applyAlignment="1">
      <alignment vertical="center"/>
    </xf>
    <xf numFmtId="198" fontId="25" fillId="32" borderId="106" xfId="29" applyNumberFormat="1" applyFont="1" applyFill="1" applyBorder="1" applyAlignment="1">
      <alignment vertical="center"/>
    </xf>
    <xf numFmtId="38" fontId="33" fillId="33" borderId="69" xfId="29" applyFont="1" applyFill="1" applyBorder="1" applyAlignment="1">
      <alignment vertical="center"/>
    </xf>
    <xf numFmtId="38" fontId="33" fillId="33" borderId="63" xfId="29" applyFont="1" applyFill="1" applyBorder="1" applyAlignment="1">
      <alignment vertical="center"/>
    </xf>
    <xf numFmtId="38" fontId="33" fillId="33" borderId="118" xfId="29" applyFont="1" applyFill="1" applyBorder="1" applyAlignment="1">
      <alignment vertical="center"/>
    </xf>
    <xf numFmtId="40" fontId="25" fillId="20" borderId="206" xfId="29" applyNumberFormat="1" applyFont="1" applyFill="1" applyBorder="1" applyAlignment="1">
      <alignment vertical="center" wrapText="1"/>
    </xf>
    <xf numFmtId="40" fontId="25" fillId="20" borderId="108" xfId="29" applyNumberFormat="1" applyFont="1" applyFill="1" applyBorder="1" applyAlignment="1">
      <alignment vertical="center" wrapText="1"/>
    </xf>
    <xf numFmtId="38" fontId="25" fillId="35" borderId="68" xfId="29" applyFont="1" applyFill="1" applyBorder="1" applyAlignment="1">
      <alignment vertical="center"/>
    </xf>
    <xf numFmtId="38" fontId="25" fillId="35" borderId="29" xfId="29" applyFont="1" applyFill="1" applyBorder="1" applyAlignment="1">
      <alignment vertical="center"/>
    </xf>
    <xf numFmtId="38" fontId="25" fillId="35" borderId="87" xfId="29" applyFont="1" applyFill="1" applyBorder="1" applyAlignment="1">
      <alignment vertical="center"/>
    </xf>
    <xf numFmtId="0" fontId="25" fillId="20" borderId="55" xfId="33" applyFont="1" applyFill="1" applyBorder="1" applyAlignment="1">
      <alignment vertical="center"/>
    </xf>
    <xf numFmtId="0" fontId="25" fillId="40" borderId="15" xfId="33" applyFont="1" applyFill="1" applyBorder="1" applyAlignment="1">
      <alignment horizontal="center" vertical="center"/>
    </xf>
    <xf numFmtId="0" fontId="25" fillId="32" borderId="163" xfId="33" applyFont="1" applyFill="1" applyBorder="1" applyAlignment="1">
      <alignment vertical="center"/>
    </xf>
    <xf numFmtId="176" fontId="25" fillId="32" borderId="85" xfId="33" applyNumberFormat="1" applyFont="1" applyFill="1" applyBorder="1" applyAlignment="1">
      <alignment vertical="center"/>
    </xf>
    <xf numFmtId="0" fontId="25" fillId="20" borderId="114" xfId="33" applyFont="1" applyFill="1" applyBorder="1" applyAlignment="1">
      <alignment vertical="center"/>
    </xf>
    <xf numFmtId="0" fontId="25" fillId="32" borderId="159" xfId="33" applyFont="1" applyFill="1" applyBorder="1" applyAlignment="1">
      <alignment vertical="center"/>
    </xf>
    <xf numFmtId="0" fontId="25" fillId="32" borderId="153" xfId="33" applyFont="1" applyFill="1" applyBorder="1" applyAlignment="1">
      <alignment vertical="center"/>
    </xf>
    <xf numFmtId="0" fontId="25" fillId="20" borderId="146" xfId="33" applyFont="1" applyFill="1" applyBorder="1" applyAlignment="1">
      <alignment vertical="center"/>
    </xf>
    <xf numFmtId="177" fontId="25" fillId="32" borderId="85" xfId="33" applyNumberFormat="1" applyFont="1" applyFill="1" applyBorder="1" applyAlignment="1">
      <alignment vertical="center"/>
    </xf>
    <xf numFmtId="0" fontId="25" fillId="20" borderId="96" xfId="33" applyFont="1" applyFill="1" applyBorder="1" applyAlignment="1">
      <alignment vertical="center"/>
    </xf>
    <xf numFmtId="176" fontId="25" fillId="32" borderId="67" xfId="33" applyNumberFormat="1" applyFont="1" applyFill="1" applyBorder="1" applyAlignment="1">
      <alignment vertical="center"/>
    </xf>
    <xf numFmtId="0" fontId="25" fillId="32" borderId="138" xfId="33" applyFont="1" applyFill="1" applyBorder="1" applyAlignment="1">
      <alignment vertical="center"/>
    </xf>
    <xf numFmtId="176" fontId="25" fillId="32" borderId="68" xfId="33" applyNumberFormat="1" applyFont="1" applyFill="1" applyBorder="1" applyAlignment="1">
      <alignment vertical="center"/>
    </xf>
    <xf numFmtId="0" fontId="33" fillId="20" borderId="36" xfId="33" applyFont="1" applyFill="1" applyBorder="1" applyAlignment="1">
      <alignment horizontal="left" vertical="center"/>
    </xf>
    <xf numFmtId="0" fontId="33" fillId="20" borderId="0" xfId="33" applyFont="1" applyFill="1" applyAlignment="1">
      <alignment horizontal="left" vertical="center"/>
    </xf>
    <xf numFmtId="177" fontId="25" fillId="32" borderId="68" xfId="33" applyNumberFormat="1" applyFont="1" applyFill="1" applyBorder="1" applyAlignment="1">
      <alignment vertical="center"/>
    </xf>
    <xf numFmtId="0" fontId="25" fillId="32" borderId="123" xfId="33" applyFont="1" applyFill="1" applyBorder="1" applyAlignment="1">
      <alignment vertical="center"/>
    </xf>
    <xf numFmtId="0" fontId="25" fillId="32" borderId="185" xfId="33" applyFont="1" applyFill="1" applyBorder="1" applyAlignment="1">
      <alignment vertical="center"/>
    </xf>
    <xf numFmtId="0" fontId="25" fillId="20" borderId="32" xfId="33" applyFont="1" applyFill="1" applyBorder="1"/>
    <xf numFmtId="0" fontId="25" fillId="20" borderId="168" xfId="33" applyFont="1" applyFill="1" applyBorder="1"/>
    <xf numFmtId="0" fontId="25" fillId="32" borderId="203" xfId="33" applyFont="1" applyFill="1" applyBorder="1" applyAlignment="1">
      <alignment vertical="center"/>
    </xf>
    <xf numFmtId="176" fontId="25" fillId="32" borderId="220" xfId="33" applyNumberFormat="1" applyFont="1" applyFill="1" applyBorder="1" applyAlignment="1">
      <alignment vertical="center"/>
    </xf>
    <xf numFmtId="176" fontId="25" fillId="20" borderId="193" xfId="33" applyNumberFormat="1" applyFont="1" applyFill="1" applyBorder="1" applyAlignment="1">
      <alignment vertical="center"/>
    </xf>
    <xf numFmtId="176" fontId="25" fillId="20" borderId="40" xfId="33" applyNumberFormat="1" applyFont="1" applyFill="1" applyBorder="1" applyAlignment="1">
      <alignment vertical="center"/>
    </xf>
    <xf numFmtId="177" fontId="25" fillId="29" borderId="0" xfId="33" applyNumberFormat="1" applyFont="1" applyFill="1" applyAlignment="1">
      <alignment horizontal="right" vertical="center"/>
    </xf>
    <xf numFmtId="0" fontId="25" fillId="32" borderId="128" xfId="33" applyFont="1" applyFill="1" applyBorder="1" applyAlignment="1">
      <alignment vertical="center"/>
    </xf>
    <xf numFmtId="176" fontId="25" fillId="29" borderId="0" xfId="33" applyNumberFormat="1" applyFont="1" applyFill="1" applyAlignment="1">
      <alignment horizontal="right" vertical="center"/>
    </xf>
    <xf numFmtId="0" fontId="25" fillId="32" borderId="60" xfId="33" applyFont="1" applyFill="1" applyBorder="1" applyAlignment="1">
      <alignment vertical="center"/>
    </xf>
    <xf numFmtId="0" fontId="61" fillId="29" borderId="0" xfId="32" applyFont="1" applyFill="1" applyAlignment="1">
      <alignment vertical="top"/>
    </xf>
    <xf numFmtId="0" fontId="24" fillId="8" borderId="0" xfId="33" applyFont="1" applyFill="1" applyAlignment="1">
      <alignment vertical="center"/>
    </xf>
    <xf numFmtId="0" fontId="25" fillId="5" borderId="15" xfId="32" applyFont="1" applyFill="1" applyBorder="1" applyAlignment="1">
      <alignment horizontal="center"/>
    </xf>
    <xf numFmtId="0" fontId="25" fillId="20" borderId="41" xfId="32" applyFont="1" applyFill="1" applyBorder="1" applyAlignment="1">
      <alignment vertical="center"/>
    </xf>
    <xf numFmtId="0" fontId="25" fillId="20" borderId="7" xfId="32" applyFont="1" applyFill="1" applyBorder="1" applyAlignment="1">
      <alignment vertical="center"/>
    </xf>
    <xf numFmtId="0" fontId="25" fillId="20" borderId="128" xfId="32" applyFont="1" applyFill="1" applyBorder="1" applyAlignment="1">
      <alignment vertical="center"/>
    </xf>
    <xf numFmtId="176" fontId="25" fillId="20" borderId="18" xfId="32" applyNumberFormat="1" applyFont="1" applyFill="1" applyBorder="1" applyAlignment="1">
      <alignment vertical="center"/>
    </xf>
    <xf numFmtId="176" fontId="25" fillId="20" borderId="43" xfId="32" applyNumberFormat="1" applyFont="1" applyFill="1" applyBorder="1" applyAlignment="1">
      <alignment vertical="center"/>
    </xf>
    <xf numFmtId="176" fontId="25" fillId="20" borderId="60" xfId="32" applyNumberFormat="1" applyFont="1" applyFill="1" applyBorder="1" applyAlignment="1">
      <alignment vertical="center"/>
    </xf>
    <xf numFmtId="176" fontId="25" fillId="20" borderId="84" xfId="32" applyNumberFormat="1" applyFont="1" applyFill="1" applyBorder="1" applyAlignment="1">
      <alignment vertical="center"/>
    </xf>
    <xf numFmtId="0" fontId="24" fillId="29" borderId="0" xfId="33" applyFont="1" applyFill="1" applyAlignment="1">
      <alignment vertical="center"/>
    </xf>
    <xf numFmtId="0" fontId="33" fillId="20" borderId="193" xfId="33" applyFont="1" applyFill="1" applyBorder="1" applyAlignment="1">
      <alignment vertical="center"/>
    </xf>
    <xf numFmtId="176" fontId="33" fillId="20" borderId="38" xfId="33" applyNumberFormat="1" applyFont="1" applyFill="1" applyBorder="1" applyAlignment="1">
      <alignment vertical="center"/>
    </xf>
    <xf numFmtId="0" fontId="33" fillId="20" borderId="2" xfId="33" applyFont="1" applyFill="1" applyBorder="1" applyAlignment="1">
      <alignment vertical="center"/>
    </xf>
    <xf numFmtId="0" fontId="25" fillId="20" borderId="126" xfId="33" applyFont="1" applyFill="1" applyBorder="1"/>
    <xf numFmtId="176" fontId="33" fillId="20" borderId="96" xfId="33" applyNumberFormat="1" applyFont="1" applyFill="1" applyBorder="1" applyAlignment="1">
      <alignment vertical="center"/>
    </xf>
    <xf numFmtId="176" fontId="33" fillId="20" borderId="1" xfId="33" applyNumberFormat="1" applyFont="1" applyFill="1" applyBorder="1" applyAlignment="1">
      <alignment vertical="center"/>
    </xf>
    <xf numFmtId="0" fontId="33" fillId="20" borderId="5" xfId="33" applyFont="1" applyFill="1" applyBorder="1" applyAlignment="1">
      <alignment vertical="center"/>
    </xf>
    <xf numFmtId="176" fontId="33" fillId="20" borderId="47" xfId="33" applyNumberFormat="1" applyFont="1" applyFill="1" applyBorder="1" applyAlignment="1">
      <alignment vertical="center"/>
    </xf>
    <xf numFmtId="0" fontId="33" fillId="20" borderId="96" xfId="33" applyFont="1" applyFill="1" applyBorder="1" applyAlignment="1">
      <alignment vertical="center"/>
    </xf>
    <xf numFmtId="0" fontId="33" fillId="20" borderId="114" xfId="33" applyFont="1" applyFill="1" applyBorder="1" applyAlignment="1">
      <alignment horizontal="left" vertical="center"/>
    </xf>
    <xf numFmtId="0" fontId="33" fillId="20" borderId="168" xfId="33" applyFont="1" applyFill="1" applyBorder="1" applyAlignment="1">
      <alignment horizontal="left" vertical="center"/>
    </xf>
    <xf numFmtId="177" fontId="33" fillId="20" borderId="47" xfId="33" applyNumberFormat="1" applyFont="1" applyFill="1" applyBorder="1" applyAlignment="1">
      <alignment vertical="center"/>
    </xf>
    <xf numFmtId="176" fontId="33" fillId="20" borderId="42" xfId="33" applyNumberFormat="1" applyFont="1" applyFill="1" applyBorder="1" applyAlignment="1">
      <alignment vertical="center"/>
    </xf>
    <xf numFmtId="176" fontId="33" fillId="20" borderId="33" xfId="33" applyNumberFormat="1" applyFont="1" applyFill="1" applyBorder="1" applyAlignment="1">
      <alignment vertical="center"/>
    </xf>
    <xf numFmtId="176" fontId="33" fillId="20" borderId="114" xfId="33" applyNumberFormat="1" applyFont="1" applyFill="1" applyBorder="1" applyAlignment="1">
      <alignment vertical="center"/>
    </xf>
    <xf numFmtId="177" fontId="33" fillId="20" borderId="114" xfId="33" applyNumberFormat="1" applyFont="1" applyFill="1" applyBorder="1" applyAlignment="1">
      <alignment vertical="center"/>
    </xf>
    <xf numFmtId="38" fontId="33" fillId="33" borderId="83" xfId="29" applyFont="1" applyFill="1" applyBorder="1" applyAlignment="1">
      <alignment vertical="center"/>
    </xf>
    <xf numFmtId="176" fontId="33" fillId="20" borderId="40" xfId="33" applyNumberFormat="1" applyFont="1" applyFill="1" applyBorder="1" applyAlignment="1">
      <alignment vertical="center"/>
    </xf>
    <xf numFmtId="176" fontId="33" fillId="20" borderId="3" xfId="33" applyNumberFormat="1" applyFont="1" applyFill="1" applyBorder="1" applyAlignment="1">
      <alignment vertical="center"/>
    </xf>
    <xf numFmtId="176" fontId="33" fillId="20" borderId="58" xfId="33" applyNumberFormat="1" applyFont="1" applyFill="1" applyBorder="1" applyAlignment="1">
      <alignment vertical="center"/>
    </xf>
    <xf numFmtId="177" fontId="33" fillId="20" borderId="58" xfId="33" applyNumberFormat="1" applyFont="1" applyFill="1" applyBorder="1" applyAlignment="1">
      <alignment vertical="center"/>
    </xf>
    <xf numFmtId="38" fontId="33" fillId="33" borderId="192" xfId="29" applyFont="1" applyFill="1" applyBorder="1" applyAlignment="1">
      <alignment vertical="center"/>
    </xf>
    <xf numFmtId="40" fontId="11" fillId="20" borderId="2" xfId="29" applyNumberFormat="1" applyFont="1" applyFill="1" applyBorder="1" applyAlignment="1">
      <alignment vertical="center"/>
    </xf>
    <xf numFmtId="40" fontId="11" fillId="32" borderId="209" xfId="29" applyNumberFormat="1" applyFont="1" applyFill="1" applyBorder="1" applyAlignment="1">
      <alignment vertical="center" wrapText="1"/>
    </xf>
    <xf numFmtId="0" fontId="33" fillId="20" borderId="205" xfId="33" applyFont="1" applyFill="1" applyBorder="1" applyAlignment="1">
      <alignment vertical="center"/>
    </xf>
    <xf numFmtId="0" fontId="33" fillId="20" borderId="58" xfId="33" applyFont="1" applyFill="1" applyBorder="1"/>
    <xf numFmtId="0" fontId="33" fillId="29" borderId="0" xfId="33" applyFont="1" applyFill="1"/>
    <xf numFmtId="176" fontId="33" fillId="20" borderId="32" xfId="33" applyNumberFormat="1" applyFont="1" applyFill="1" applyBorder="1" applyAlignment="1">
      <alignment vertical="center"/>
    </xf>
    <xf numFmtId="0" fontId="25" fillId="20" borderId="54" xfId="33" applyFont="1" applyFill="1" applyBorder="1"/>
    <xf numFmtId="0" fontId="33" fillId="20" borderId="121" xfId="33" applyFont="1" applyFill="1" applyBorder="1" applyAlignment="1">
      <alignment vertical="center"/>
    </xf>
    <xf numFmtId="0" fontId="33" fillId="20" borderId="126" xfId="33" applyFont="1" applyFill="1" applyBorder="1" applyAlignment="1">
      <alignment vertical="center"/>
    </xf>
    <xf numFmtId="177" fontId="33" fillId="20" borderId="32" xfId="33" applyNumberFormat="1" applyFont="1" applyFill="1" applyBorder="1" applyAlignment="1">
      <alignment vertical="center"/>
    </xf>
    <xf numFmtId="176" fontId="33" fillId="8" borderId="0" xfId="33" applyNumberFormat="1" applyFont="1" applyFill="1"/>
    <xf numFmtId="0" fontId="33" fillId="8" borderId="0" xfId="33" applyFont="1" applyFill="1" applyAlignment="1">
      <alignment horizontal="center" vertical="center"/>
    </xf>
    <xf numFmtId="0" fontId="33" fillId="29" borderId="0" xfId="33" applyFont="1" applyFill="1" applyAlignment="1">
      <alignment vertical="center"/>
    </xf>
    <xf numFmtId="0" fontId="33" fillId="20" borderId="168" xfId="33" applyFont="1" applyFill="1" applyBorder="1" applyAlignment="1">
      <alignment vertical="center"/>
    </xf>
    <xf numFmtId="0" fontId="33" fillId="20" borderId="204" xfId="33" applyFont="1" applyFill="1" applyBorder="1" applyAlignment="1">
      <alignment vertical="center"/>
    </xf>
    <xf numFmtId="0" fontId="33" fillId="20" borderId="54" xfId="33" applyFont="1" applyFill="1" applyBorder="1" applyAlignment="1">
      <alignment vertical="center"/>
    </xf>
    <xf numFmtId="0" fontId="33" fillId="20" borderId="32" xfId="33" applyFont="1" applyFill="1" applyBorder="1"/>
    <xf numFmtId="0" fontId="33" fillId="20" borderId="168" xfId="33" applyFont="1" applyFill="1" applyBorder="1"/>
    <xf numFmtId="0" fontId="33" fillId="20" borderId="134" xfId="33" applyFont="1" applyFill="1" applyBorder="1"/>
    <xf numFmtId="176" fontId="33" fillId="20" borderId="193" xfId="33" applyNumberFormat="1" applyFont="1" applyFill="1" applyBorder="1" applyAlignment="1">
      <alignment vertical="center"/>
    </xf>
    <xf numFmtId="176" fontId="33" fillId="20" borderId="39" xfId="33" applyNumberFormat="1" applyFont="1" applyFill="1" applyBorder="1" applyAlignment="1">
      <alignment vertical="center"/>
    </xf>
    <xf numFmtId="176" fontId="33" fillId="20" borderId="76" xfId="33" applyNumberFormat="1" applyFont="1" applyFill="1" applyBorder="1" applyAlignment="1">
      <alignment vertical="center"/>
    </xf>
    <xf numFmtId="4" fontId="33" fillId="8" borderId="0" xfId="33" applyNumberFormat="1" applyFont="1" applyFill="1" applyAlignment="1">
      <alignment vertical="center"/>
    </xf>
    <xf numFmtId="176" fontId="33" fillId="20" borderId="135" xfId="33" applyNumberFormat="1" applyFont="1" applyFill="1" applyBorder="1" applyAlignment="1">
      <alignment vertical="center"/>
    </xf>
    <xf numFmtId="176" fontId="25" fillId="29" borderId="0" xfId="32" applyNumberFormat="1" applyFont="1" applyFill="1" applyAlignment="1">
      <alignment vertical="center"/>
    </xf>
    <xf numFmtId="0" fontId="25" fillId="20" borderId="135" xfId="32" applyFont="1" applyFill="1" applyBorder="1"/>
    <xf numFmtId="0" fontId="25" fillId="20" borderId="42" xfId="32" applyFont="1" applyFill="1" applyBorder="1"/>
    <xf numFmtId="0" fontId="25" fillId="20" borderId="125" xfId="32" applyFont="1" applyFill="1" applyBorder="1"/>
    <xf numFmtId="176" fontId="25" fillId="20" borderId="39" xfId="32" applyNumberFormat="1" applyFont="1" applyFill="1" applyBorder="1"/>
    <xf numFmtId="176" fontId="25" fillId="20" borderId="40" xfId="32" applyNumberFormat="1" applyFont="1" applyFill="1" applyBorder="1"/>
    <xf numFmtId="0" fontId="25" fillId="20" borderId="196" xfId="32" applyFont="1" applyFill="1" applyBorder="1"/>
    <xf numFmtId="0" fontId="25" fillId="20" borderId="197" xfId="32" applyFont="1" applyFill="1" applyBorder="1"/>
    <xf numFmtId="0" fontId="25" fillId="20" borderId="221" xfId="32" applyFont="1" applyFill="1" applyBorder="1"/>
    <xf numFmtId="179" fontId="25" fillId="20" borderId="199" xfId="26" applyNumberFormat="1" applyFont="1" applyFill="1" applyBorder="1" applyAlignment="1"/>
    <xf numFmtId="179" fontId="25" fillId="20" borderId="200" xfId="26" applyNumberFormat="1" applyFont="1" applyFill="1" applyBorder="1" applyAlignment="1"/>
    <xf numFmtId="179" fontId="25" fillId="20" borderId="8" xfId="26" applyNumberFormat="1" applyFont="1" applyFill="1" applyBorder="1" applyAlignment="1"/>
    <xf numFmtId="176" fontId="25" fillId="20" borderId="135" xfId="32" applyNumberFormat="1" applyFont="1" applyFill="1" applyBorder="1"/>
    <xf numFmtId="176" fontId="25" fillId="20" borderId="76" xfId="32" applyNumberFormat="1" applyFont="1" applyFill="1" applyBorder="1"/>
    <xf numFmtId="179" fontId="25" fillId="20" borderId="105" xfId="26" applyNumberFormat="1" applyFont="1" applyFill="1" applyBorder="1" applyAlignment="1"/>
    <xf numFmtId="176" fontId="25" fillId="20" borderId="125" xfId="32" applyNumberFormat="1" applyFont="1" applyFill="1" applyBorder="1"/>
    <xf numFmtId="179" fontId="25" fillId="20" borderId="221" xfId="26" applyNumberFormat="1" applyFont="1" applyFill="1" applyBorder="1" applyAlignment="1"/>
    <xf numFmtId="176" fontId="25" fillId="20" borderId="193" xfId="32" applyNumberFormat="1" applyFont="1" applyFill="1" applyBorder="1"/>
    <xf numFmtId="38" fontId="11" fillId="16" borderId="160" xfId="29" applyFont="1" applyFill="1" applyBorder="1" applyAlignment="1">
      <alignment vertical="center"/>
    </xf>
    <xf numFmtId="38" fontId="25" fillId="15" borderId="25" xfId="29" applyFont="1" applyFill="1" applyBorder="1" applyAlignment="1">
      <alignment horizontal="left" vertical="center"/>
    </xf>
    <xf numFmtId="0" fontId="27" fillId="29" borderId="0" xfId="33" applyFont="1" applyFill="1"/>
    <xf numFmtId="0" fontId="4" fillId="8" borderId="0" xfId="33" applyFont="1" applyFill="1"/>
    <xf numFmtId="0" fontId="25" fillId="8" borderId="0" xfId="33" applyFont="1" applyFill="1" applyAlignment="1">
      <alignment horizontal="center"/>
    </xf>
    <xf numFmtId="0" fontId="47" fillId="8" borderId="0" xfId="33" applyFont="1" applyFill="1"/>
    <xf numFmtId="0" fontId="47" fillId="8" borderId="0" xfId="33" applyFont="1" applyFill="1" applyAlignment="1">
      <alignment horizontal="center"/>
    </xf>
    <xf numFmtId="38" fontId="25" fillId="29" borderId="0" xfId="29" applyFont="1" applyFill="1" applyBorder="1" applyAlignment="1">
      <alignment vertical="center"/>
    </xf>
    <xf numFmtId="0" fontId="27" fillId="29" borderId="0" xfId="0" applyFont="1" applyFill="1">
      <alignment vertical="center"/>
    </xf>
    <xf numFmtId="0" fontId="25" fillId="29" borderId="0" xfId="33" applyFont="1" applyFill="1" applyAlignment="1">
      <alignment horizontal="left" vertical="center"/>
    </xf>
    <xf numFmtId="0" fontId="70" fillId="39" borderId="224" xfId="0" applyFont="1" applyFill="1" applyBorder="1" applyAlignment="1">
      <alignment horizontal="center" vertical="center"/>
    </xf>
    <xf numFmtId="0" fontId="71" fillId="61" borderId="228" xfId="33" applyFont="1" applyFill="1" applyBorder="1" applyAlignment="1">
      <alignment horizontal="center" vertical="center"/>
    </xf>
    <xf numFmtId="0" fontId="71" fillId="64" borderId="229" xfId="33" applyFont="1" applyFill="1" applyBorder="1" applyAlignment="1">
      <alignment horizontal="center" vertical="center" wrapText="1"/>
    </xf>
    <xf numFmtId="0" fontId="71" fillId="64" borderId="0" xfId="33" applyFont="1" applyFill="1" applyAlignment="1">
      <alignment horizontal="center" vertical="center" wrapText="1"/>
    </xf>
    <xf numFmtId="0" fontId="70" fillId="39" borderId="233" xfId="0" applyFont="1" applyFill="1" applyBorder="1" applyAlignment="1">
      <alignment horizontal="center" vertical="center"/>
    </xf>
    <xf numFmtId="0" fontId="70" fillId="39" borderId="235" xfId="0" applyFont="1" applyFill="1" applyBorder="1" applyAlignment="1">
      <alignment horizontal="center" vertical="center"/>
    </xf>
    <xf numFmtId="0" fontId="25" fillId="21" borderId="89" xfId="33" applyFont="1" applyFill="1" applyBorder="1" applyAlignment="1">
      <alignment vertical="center"/>
    </xf>
    <xf numFmtId="0" fontId="25" fillId="23" borderId="7" xfId="33" applyFont="1" applyFill="1" applyBorder="1" applyAlignment="1">
      <alignment vertical="center"/>
    </xf>
    <xf numFmtId="0" fontId="25" fillId="21" borderId="96" xfId="33" applyFont="1" applyFill="1" applyBorder="1" applyAlignment="1">
      <alignment vertical="center"/>
    </xf>
    <xf numFmtId="0" fontId="25" fillId="22" borderId="96" xfId="33" applyFont="1" applyFill="1" applyBorder="1" applyAlignment="1">
      <alignment vertical="center"/>
    </xf>
    <xf numFmtId="0" fontId="25" fillId="8" borderId="5" xfId="33" applyFont="1" applyFill="1" applyBorder="1" applyAlignment="1">
      <alignment vertical="center"/>
    </xf>
    <xf numFmtId="9" fontId="25" fillId="20" borderId="33" xfId="26" applyFont="1" applyFill="1" applyBorder="1" applyAlignment="1">
      <alignment vertical="center"/>
    </xf>
    <xf numFmtId="190" fontId="25" fillId="8" borderId="33" xfId="26" applyNumberFormat="1" applyFont="1" applyFill="1" applyBorder="1" applyAlignment="1">
      <alignment horizontal="center" vertical="center"/>
    </xf>
    <xf numFmtId="9" fontId="25" fillId="8" borderId="44" xfId="26" applyFont="1" applyFill="1" applyBorder="1" applyAlignment="1">
      <alignment vertical="center"/>
    </xf>
    <xf numFmtId="9" fontId="25" fillId="8" borderId="33" xfId="26" applyFont="1" applyFill="1" applyBorder="1" applyAlignment="1">
      <alignment vertical="center"/>
    </xf>
    <xf numFmtId="9" fontId="25" fillId="29" borderId="33" xfId="26" applyFont="1" applyFill="1" applyBorder="1" applyAlignment="1">
      <alignment vertical="center"/>
    </xf>
    <xf numFmtId="9" fontId="25" fillId="8" borderId="20" xfId="26" applyFont="1" applyFill="1" applyBorder="1" applyAlignment="1">
      <alignment vertical="center"/>
    </xf>
    <xf numFmtId="9" fontId="25" fillId="21" borderId="20" xfId="26" applyFont="1" applyFill="1" applyBorder="1" applyAlignment="1">
      <alignment vertical="center"/>
    </xf>
    <xf numFmtId="179" fontId="25" fillId="8" borderId="44" xfId="26" applyNumberFormat="1" applyFont="1" applyFill="1" applyBorder="1" applyAlignment="1">
      <alignment vertical="center"/>
    </xf>
    <xf numFmtId="9" fontId="25" fillId="22" borderId="20" xfId="26" applyFont="1" applyFill="1" applyBorder="1" applyAlignment="1">
      <alignment vertical="center"/>
    </xf>
    <xf numFmtId="176" fontId="25" fillId="43" borderId="32" xfId="33" applyNumberFormat="1" applyFont="1" applyFill="1" applyBorder="1" applyAlignment="1">
      <alignment vertical="center"/>
    </xf>
    <xf numFmtId="176" fontId="25" fillId="8" borderId="33" xfId="33" applyNumberFormat="1" applyFont="1" applyFill="1" applyBorder="1" applyAlignment="1">
      <alignment vertical="center"/>
    </xf>
    <xf numFmtId="40" fontId="25" fillId="8" borderId="33" xfId="29" applyNumberFormat="1" applyFont="1" applyFill="1" applyBorder="1" applyAlignment="1">
      <alignment horizontal="right" vertical="center"/>
    </xf>
    <xf numFmtId="40" fontId="25" fillId="8" borderId="44" xfId="29" applyNumberFormat="1" applyFont="1" applyFill="1" applyBorder="1" applyAlignment="1">
      <alignment horizontal="right" vertical="center"/>
    </xf>
    <xf numFmtId="40" fontId="25" fillId="8" borderId="20" xfId="29" applyNumberFormat="1" applyFont="1" applyFill="1" applyBorder="1" applyAlignment="1">
      <alignment horizontal="right" vertical="center"/>
    </xf>
    <xf numFmtId="38" fontId="25" fillId="21" borderId="20" xfId="29" applyFont="1" applyFill="1" applyBorder="1" applyAlignment="1">
      <alignment horizontal="right" vertical="center"/>
    </xf>
    <xf numFmtId="38" fontId="25" fillId="8" borderId="44" xfId="29" applyFont="1" applyFill="1" applyBorder="1" applyAlignment="1">
      <alignment horizontal="right" vertical="center"/>
    </xf>
    <xf numFmtId="38" fontId="25" fillId="22" borderId="33" xfId="29" applyFont="1" applyFill="1" applyBorder="1" applyAlignment="1">
      <alignment horizontal="right" vertical="center"/>
    </xf>
    <xf numFmtId="38" fontId="25" fillId="43" borderId="33" xfId="29" applyFont="1" applyFill="1" applyBorder="1" applyAlignment="1">
      <alignment horizontal="right" vertical="center"/>
    </xf>
    <xf numFmtId="40" fontId="25" fillId="8" borderId="119" xfId="29" applyNumberFormat="1" applyFont="1" applyFill="1" applyBorder="1" applyAlignment="1">
      <alignment horizontal="right" vertical="center"/>
    </xf>
    <xf numFmtId="38" fontId="25" fillId="8" borderId="33" xfId="29" applyFont="1" applyFill="1" applyBorder="1" applyAlignment="1">
      <alignment horizontal="right" vertical="center"/>
    </xf>
    <xf numFmtId="38" fontId="25" fillId="8" borderId="20" xfId="29" applyFont="1" applyFill="1" applyBorder="1" applyAlignment="1">
      <alignment horizontal="right" vertical="center"/>
    </xf>
    <xf numFmtId="38" fontId="25" fillId="8" borderId="119" xfId="29" applyFont="1" applyFill="1" applyBorder="1" applyAlignment="1">
      <alignment horizontal="right" vertical="center"/>
    </xf>
    <xf numFmtId="190" fontId="25" fillId="8" borderId="2" xfId="26" applyNumberFormat="1" applyFont="1" applyFill="1" applyBorder="1" applyAlignment="1">
      <alignment horizontal="center" vertical="center"/>
    </xf>
    <xf numFmtId="190" fontId="25" fillId="8" borderId="2" xfId="26" applyNumberFormat="1" applyFont="1" applyFill="1" applyBorder="1" applyAlignment="1">
      <alignment horizontal="right" vertical="center"/>
    </xf>
    <xf numFmtId="200" fontId="25" fillId="8" borderId="2" xfId="26" applyNumberFormat="1" applyFont="1" applyFill="1" applyBorder="1" applyAlignment="1">
      <alignment horizontal="center" vertical="center"/>
    </xf>
    <xf numFmtId="200" fontId="25" fillId="8" borderId="2" xfId="26" applyNumberFormat="1" applyFont="1" applyFill="1" applyBorder="1" applyAlignment="1">
      <alignment horizontal="right" vertical="center"/>
    </xf>
    <xf numFmtId="9" fontId="25" fillId="21" borderId="54" xfId="26" applyFont="1" applyFill="1" applyBorder="1" applyAlignment="1">
      <alignment vertical="center"/>
    </xf>
    <xf numFmtId="179" fontId="25" fillId="8" borderId="162" xfId="26" applyNumberFormat="1" applyFont="1" applyFill="1" applyBorder="1" applyAlignment="1">
      <alignment vertical="center"/>
    </xf>
    <xf numFmtId="179" fontId="25" fillId="8" borderId="162" xfId="26" applyNumberFormat="1" applyFont="1" applyFill="1" applyBorder="1" applyAlignment="1">
      <alignment horizontal="right" vertical="center"/>
    </xf>
    <xf numFmtId="9" fontId="25" fillId="22" borderId="2" xfId="26" applyFont="1" applyFill="1" applyBorder="1" applyAlignment="1">
      <alignment vertical="center"/>
    </xf>
    <xf numFmtId="179" fontId="25" fillId="8" borderId="2" xfId="26" applyNumberFormat="1" applyFont="1" applyFill="1" applyBorder="1" applyAlignment="1">
      <alignment vertical="center"/>
    </xf>
    <xf numFmtId="9" fontId="25" fillId="43" borderId="146" xfId="26" applyFont="1" applyFill="1" applyBorder="1" applyAlignment="1">
      <alignment vertical="center"/>
    </xf>
    <xf numFmtId="179" fontId="25" fillId="20" borderId="2" xfId="26" applyNumberFormat="1" applyFont="1" applyFill="1" applyBorder="1" applyAlignment="1">
      <alignment vertical="center"/>
    </xf>
    <xf numFmtId="190" fontId="25" fillId="24" borderId="2" xfId="26" applyNumberFormat="1" applyFont="1" applyFill="1" applyBorder="1" applyAlignment="1">
      <alignment vertical="center"/>
    </xf>
    <xf numFmtId="10" fontId="25" fillId="24" borderId="2" xfId="26" applyNumberFormat="1" applyFont="1" applyFill="1" applyBorder="1" applyAlignment="1">
      <alignment vertical="center"/>
    </xf>
    <xf numFmtId="10" fontId="25" fillId="21" borderId="54" xfId="26" applyNumberFormat="1" applyFont="1" applyFill="1" applyBorder="1" applyAlignment="1">
      <alignment vertical="center"/>
    </xf>
    <xf numFmtId="10" fontId="25" fillId="24" borderId="162" xfId="26" applyNumberFormat="1" applyFont="1" applyFill="1" applyBorder="1" applyAlignment="1">
      <alignment vertical="center"/>
    </xf>
    <xf numFmtId="10" fontId="25" fillId="24" borderId="2" xfId="26" applyNumberFormat="1" applyFont="1" applyFill="1" applyBorder="1" applyAlignment="1">
      <alignment horizontal="right" vertical="center"/>
    </xf>
    <xf numFmtId="10" fontId="25" fillId="22" borderId="2" xfId="26" applyNumberFormat="1" applyFont="1" applyFill="1" applyBorder="1" applyAlignment="1">
      <alignment vertical="center"/>
    </xf>
    <xf numFmtId="10" fontId="25" fillId="43" borderId="2" xfId="26" applyNumberFormat="1" applyFont="1" applyFill="1" applyBorder="1" applyAlignment="1">
      <alignment vertical="center"/>
    </xf>
    <xf numFmtId="10" fontId="25" fillId="24" borderId="59" xfId="26" applyNumberFormat="1" applyFont="1" applyFill="1" applyBorder="1" applyAlignment="1">
      <alignment vertical="center"/>
    </xf>
    <xf numFmtId="0" fontId="25" fillId="24" borderId="76" xfId="33" applyFont="1" applyFill="1" applyBorder="1" applyAlignment="1">
      <alignment horizontal="center" vertical="center" wrapText="1"/>
    </xf>
    <xf numFmtId="0" fontId="25" fillId="24" borderId="193" xfId="33" applyFont="1" applyFill="1" applyBorder="1" applyAlignment="1">
      <alignment horizontal="center" vertical="center"/>
    </xf>
    <xf numFmtId="0" fontId="25" fillId="24" borderId="39" xfId="33" applyFont="1" applyFill="1" applyBorder="1" applyAlignment="1">
      <alignment horizontal="center" vertical="center"/>
    </xf>
    <xf numFmtId="0" fontId="25" fillId="24" borderId="40" xfId="33" applyFont="1" applyFill="1" applyBorder="1" applyAlignment="1">
      <alignment horizontal="center" vertical="center"/>
    </xf>
    <xf numFmtId="9" fontId="25" fillId="20" borderId="3" xfId="26" applyFont="1" applyFill="1" applyBorder="1" applyAlignment="1">
      <alignment horizontal="right" vertical="center"/>
    </xf>
    <xf numFmtId="190" fontId="25" fillId="8" borderId="3" xfId="26" applyNumberFormat="1" applyFont="1" applyFill="1" applyBorder="1" applyAlignment="1">
      <alignment horizontal="right" vertical="center"/>
    </xf>
    <xf numFmtId="200" fontId="25" fillId="8" borderId="3" xfId="29" applyNumberFormat="1" applyFont="1" applyFill="1" applyBorder="1" applyAlignment="1">
      <alignment horizontal="right" vertical="center"/>
    </xf>
    <xf numFmtId="10" fontId="25" fillId="8" borderId="3" xfId="26" applyNumberFormat="1" applyFont="1" applyFill="1" applyBorder="1" applyAlignment="1">
      <alignment horizontal="right" vertical="center"/>
    </xf>
    <xf numFmtId="200" fontId="25" fillId="8" borderId="3" xfId="26" applyNumberFormat="1" applyFont="1" applyFill="1" applyBorder="1" applyAlignment="1">
      <alignment horizontal="right" vertical="center"/>
    </xf>
    <xf numFmtId="9" fontId="25" fillId="21" borderId="51" xfId="26" applyFont="1" applyFill="1" applyBorder="1" applyAlignment="1">
      <alignment horizontal="right" vertical="center"/>
    </xf>
    <xf numFmtId="179" fontId="25" fillId="8" borderId="166" xfId="26" applyNumberFormat="1" applyFont="1" applyFill="1" applyBorder="1" applyAlignment="1">
      <alignment horizontal="right" vertical="center"/>
    </xf>
    <xf numFmtId="179" fontId="25" fillId="8" borderId="166" xfId="26" applyNumberFormat="1" applyFont="1" applyFill="1" applyBorder="1" applyAlignment="1">
      <alignment horizontal="center" vertical="center"/>
    </xf>
    <xf numFmtId="9" fontId="25" fillId="22" borderId="3" xfId="26" applyFont="1" applyFill="1" applyBorder="1" applyAlignment="1">
      <alignment horizontal="right" vertical="center"/>
    </xf>
    <xf numFmtId="179" fontId="25" fillId="8" borderId="3" xfId="26" applyNumberFormat="1" applyFont="1" applyFill="1" applyBorder="1" applyAlignment="1">
      <alignment horizontal="right" vertical="center"/>
    </xf>
    <xf numFmtId="9" fontId="25" fillId="43" borderId="58" xfId="26" applyFont="1" applyFill="1" applyBorder="1" applyAlignment="1">
      <alignment horizontal="right" vertical="center"/>
    </xf>
    <xf numFmtId="0" fontId="25" fillId="43" borderId="41" xfId="33" applyFont="1" applyFill="1" applyBorder="1" applyAlignment="1">
      <alignment vertical="center"/>
    </xf>
    <xf numFmtId="176" fontId="25" fillId="8" borderId="84" xfId="33" applyNumberFormat="1" applyFont="1" applyFill="1" applyBorder="1" applyAlignment="1">
      <alignment vertical="center"/>
    </xf>
    <xf numFmtId="179" fontId="25" fillId="8" borderId="199" xfId="26" applyNumberFormat="1" applyFont="1" applyFill="1" applyBorder="1" applyAlignment="1">
      <alignment vertical="center"/>
    </xf>
    <xf numFmtId="179" fontId="25" fillId="8" borderId="200" xfId="26" applyNumberFormat="1" applyFont="1" applyFill="1" applyBorder="1" applyAlignment="1">
      <alignment vertical="center"/>
    </xf>
    <xf numFmtId="179" fontId="25" fillId="8" borderId="200" xfId="26" applyNumberFormat="1" applyFont="1" applyFill="1" applyBorder="1" applyAlignment="1">
      <alignment horizontal="right" vertical="center"/>
    </xf>
    <xf numFmtId="179" fontId="25" fillId="8" borderId="8" xfId="26" applyNumberFormat="1" applyFont="1" applyFill="1" applyBorder="1" applyAlignment="1">
      <alignment horizontal="right" vertical="center"/>
    </xf>
    <xf numFmtId="190" fontId="25" fillId="20" borderId="3" xfId="26" applyNumberFormat="1" applyFont="1" applyFill="1" applyBorder="1" applyAlignment="1">
      <alignment vertical="center"/>
    </xf>
    <xf numFmtId="190" fontId="25" fillId="50" borderId="3" xfId="26" applyNumberFormat="1" applyFont="1" applyFill="1" applyBorder="1" applyAlignment="1">
      <alignment horizontal="right" vertical="center"/>
    </xf>
    <xf numFmtId="190" fontId="25" fillId="21" borderId="51" xfId="26" applyNumberFormat="1" applyFont="1" applyFill="1" applyBorder="1" applyAlignment="1">
      <alignment vertical="center"/>
    </xf>
    <xf numFmtId="190" fontId="25" fillId="50" borderId="3" xfId="26" applyNumberFormat="1" applyFont="1" applyFill="1" applyBorder="1" applyAlignment="1">
      <alignment horizontal="center" vertical="center"/>
    </xf>
    <xf numFmtId="190" fontId="25" fillId="22" borderId="51" xfId="26" applyNumberFormat="1" applyFont="1" applyFill="1" applyBorder="1" applyAlignment="1">
      <alignment vertical="center"/>
    </xf>
    <xf numFmtId="190" fontId="25" fillId="43" borderId="58" xfId="26" applyNumberFormat="1" applyFont="1" applyFill="1" applyBorder="1" applyAlignment="1">
      <alignment horizontal="right" vertical="center"/>
    </xf>
    <xf numFmtId="190" fontId="25" fillId="29" borderId="3" xfId="26" applyNumberFormat="1" applyFont="1" applyFill="1" applyBorder="1" applyAlignment="1">
      <alignment horizontal="right" vertical="center"/>
    </xf>
    <xf numFmtId="190" fontId="25" fillId="29" borderId="192" xfId="26" applyNumberFormat="1" applyFont="1" applyFill="1" applyBorder="1" applyAlignment="1">
      <alignment horizontal="right" vertical="center"/>
    </xf>
    <xf numFmtId="38" fontId="25" fillId="23" borderId="84" xfId="29" applyFont="1" applyFill="1" applyBorder="1" applyAlignment="1">
      <alignment horizontal="right" vertical="center"/>
    </xf>
    <xf numFmtId="9" fontId="25" fillId="23" borderId="55" xfId="26" applyFont="1" applyFill="1" applyBorder="1" applyAlignment="1">
      <alignment vertical="center"/>
    </xf>
    <xf numFmtId="190" fontId="25" fillId="23" borderId="43" xfId="26" applyNumberFormat="1" applyFont="1" applyFill="1" applyBorder="1" applyAlignment="1">
      <alignment vertical="center"/>
    </xf>
    <xf numFmtId="190" fontId="25" fillId="23" borderId="43" xfId="26" applyNumberFormat="1" applyFont="1" applyFill="1" applyBorder="1" applyAlignment="1">
      <alignment horizontal="right" vertical="center"/>
    </xf>
    <xf numFmtId="190" fontId="25" fillId="23" borderId="60" xfId="26" applyNumberFormat="1" applyFont="1" applyFill="1" applyBorder="1" applyAlignment="1">
      <alignment horizontal="right" vertical="center"/>
    </xf>
    <xf numFmtId="0" fontId="25" fillId="24" borderId="135" xfId="33" applyFont="1" applyFill="1" applyBorder="1" applyAlignment="1">
      <alignment vertical="center"/>
    </xf>
    <xf numFmtId="0" fontId="25" fillId="24" borderId="42" xfId="33" applyFont="1" applyFill="1" applyBorder="1" applyAlignment="1">
      <alignment vertical="center"/>
    </xf>
    <xf numFmtId="0" fontId="25" fillId="24" borderId="125" xfId="33" applyFont="1" applyFill="1" applyBorder="1" applyAlignment="1">
      <alignment horizontal="center" vertical="center"/>
    </xf>
    <xf numFmtId="190" fontId="25" fillId="20" borderId="3" xfId="26" applyNumberFormat="1" applyFont="1" applyFill="1" applyBorder="1" applyAlignment="1">
      <alignment horizontal="right" vertical="center"/>
    </xf>
    <xf numFmtId="190" fontId="25" fillId="21" borderId="51" xfId="26" applyNumberFormat="1" applyFont="1" applyFill="1" applyBorder="1" applyAlignment="1">
      <alignment horizontal="right" vertical="center"/>
    </xf>
    <xf numFmtId="190" fontId="25" fillId="8" borderId="3" xfId="26" applyNumberFormat="1" applyFont="1" applyFill="1" applyBorder="1" applyAlignment="1">
      <alignment horizontal="center" vertical="center"/>
    </xf>
    <xf numFmtId="190" fontId="25" fillId="22" borderId="3" xfId="26" applyNumberFormat="1" applyFont="1" applyFill="1" applyBorder="1" applyAlignment="1">
      <alignment horizontal="right" vertical="center"/>
    </xf>
    <xf numFmtId="190" fontId="25" fillId="43" borderId="3" xfId="26" applyNumberFormat="1" applyFont="1" applyFill="1" applyBorder="1" applyAlignment="1">
      <alignment horizontal="right" vertical="center"/>
    </xf>
    <xf numFmtId="190" fontId="25" fillId="8" borderId="166" xfId="26" applyNumberFormat="1" applyFont="1" applyFill="1" applyBorder="1" applyAlignment="1">
      <alignment horizontal="right" vertical="center"/>
    </xf>
    <xf numFmtId="9" fontId="25" fillId="23" borderId="43" xfId="26" applyFont="1" applyFill="1" applyBorder="1" applyAlignment="1">
      <alignment vertical="center"/>
    </xf>
    <xf numFmtId="190" fontId="25" fillId="23" borderId="53" xfId="26" applyNumberFormat="1" applyFont="1" applyFill="1" applyBorder="1" applyAlignment="1">
      <alignment vertical="center"/>
    </xf>
    <xf numFmtId="190" fontId="25" fillId="23" borderId="53" xfId="26" applyNumberFormat="1" applyFont="1" applyFill="1" applyBorder="1" applyAlignment="1">
      <alignment horizontal="right" vertical="center"/>
    </xf>
    <xf numFmtId="190" fontId="25" fillId="23" borderId="137" xfId="26" applyNumberFormat="1" applyFont="1" applyFill="1" applyBorder="1" applyAlignment="1">
      <alignment horizontal="right" vertical="center"/>
    </xf>
    <xf numFmtId="0" fontId="27" fillId="29" borderId="0" xfId="31" applyFont="1" applyFill="1" applyAlignment="1">
      <alignment horizontal="left" vertical="top" wrapText="1"/>
    </xf>
    <xf numFmtId="0" fontId="25" fillId="24" borderId="66" xfId="33" applyFont="1" applyFill="1" applyBorder="1" applyAlignment="1">
      <alignment horizontal="center" vertical="center"/>
    </xf>
    <xf numFmtId="190" fontId="25" fillId="8" borderId="4" xfId="26" applyNumberFormat="1" applyFont="1" applyFill="1" applyBorder="1" applyAlignment="1">
      <alignment horizontal="center" vertical="center"/>
    </xf>
    <xf numFmtId="9" fontId="25" fillId="20" borderId="5" xfId="26" applyFont="1" applyFill="1" applyBorder="1" applyAlignment="1">
      <alignment horizontal="right" vertical="center"/>
    </xf>
    <xf numFmtId="190" fontId="25" fillId="8" borderId="4" xfId="26" applyNumberFormat="1" applyFont="1" applyFill="1" applyBorder="1" applyAlignment="1">
      <alignment vertical="center"/>
    </xf>
    <xf numFmtId="190" fontId="25" fillId="8" borderId="3" xfId="26" applyNumberFormat="1" applyFont="1" applyFill="1" applyBorder="1" applyAlignment="1">
      <alignment vertical="center"/>
    </xf>
    <xf numFmtId="0" fontId="25" fillId="24" borderId="57" xfId="33" applyFont="1" applyFill="1" applyBorder="1" applyAlignment="1">
      <alignment vertical="center"/>
    </xf>
    <xf numFmtId="0" fontId="25" fillId="24" borderId="38" xfId="33" applyFont="1" applyFill="1" applyBorder="1" applyAlignment="1">
      <alignment horizontal="center" vertical="center"/>
    </xf>
    <xf numFmtId="0" fontId="25" fillId="21" borderId="49" xfId="33" applyFont="1" applyFill="1" applyBorder="1" applyAlignment="1">
      <alignment vertical="center"/>
    </xf>
    <xf numFmtId="0" fontId="25" fillId="22" borderId="92" xfId="33" applyFont="1" applyFill="1" applyBorder="1" applyAlignment="1">
      <alignment vertical="center"/>
    </xf>
    <xf numFmtId="0" fontId="25" fillId="43" borderId="92" xfId="33" applyFont="1" applyFill="1" applyBorder="1" applyAlignment="1">
      <alignment vertical="center"/>
    </xf>
    <xf numFmtId="0" fontId="25" fillId="8" borderId="11" xfId="33" applyFont="1" applyFill="1" applyBorder="1" applyAlignment="1">
      <alignment vertical="center"/>
    </xf>
    <xf numFmtId="0" fontId="25" fillId="8" borderId="200" xfId="33" applyFont="1" applyFill="1" applyBorder="1" applyAlignment="1">
      <alignment vertical="center"/>
    </xf>
    <xf numFmtId="0" fontId="25" fillId="29" borderId="5" xfId="33" applyFont="1" applyFill="1" applyBorder="1" applyAlignment="1">
      <alignment vertical="center"/>
    </xf>
    <xf numFmtId="0" fontId="25" fillId="29" borderId="3" xfId="33" applyFont="1" applyFill="1" applyBorder="1" applyAlignment="1">
      <alignment vertical="center"/>
    </xf>
    <xf numFmtId="0" fontId="25" fillId="20" borderId="36" xfId="31" applyFont="1" applyFill="1" applyBorder="1"/>
    <xf numFmtId="0" fontId="25" fillId="38" borderId="134" xfId="31" applyFont="1" applyFill="1" applyBorder="1"/>
    <xf numFmtId="0" fontId="25" fillId="19" borderId="166" xfId="31" applyFont="1" applyFill="1" applyBorder="1"/>
    <xf numFmtId="0" fontId="25" fillId="19" borderId="3" xfId="31" applyFont="1" applyFill="1" applyBorder="1"/>
    <xf numFmtId="0" fontId="25" fillId="19" borderId="51" xfId="31" applyFont="1" applyFill="1" applyBorder="1"/>
    <xf numFmtId="0" fontId="25" fillId="20" borderId="41" xfId="31" applyFont="1" applyFill="1" applyBorder="1"/>
    <xf numFmtId="0" fontId="25" fillId="8" borderId="8" xfId="31" applyFont="1" applyFill="1" applyBorder="1"/>
    <xf numFmtId="0" fontId="25" fillId="38" borderId="89" xfId="31" applyFont="1" applyFill="1" applyBorder="1"/>
    <xf numFmtId="0" fontId="25" fillId="19" borderId="44" xfId="31" applyFont="1" applyFill="1" applyBorder="1"/>
    <xf numFmtId="0" fontId="25" fillId="19" borderId="33" xfId="31" applyFont="1" applyFill="1" applyBorder="1"/>
    <xf numFmtId="0" fontId="25" fillId="19" borderId="20" xfId="31" applyFont="1" applyFill="1" applyBorder="1"/>
    <xf numFmtId="0" fontId="25" fillId="20" borderId="134" xfId="31" applyFont="1" applyFill="1" applyBorder="1"/>
    <xf numFmtId="0" fontId="25" fillId="50" borderId="166" xfId="41" applyFont="1" applyFill="1" applyBorder="1"/>
    <xf numFmtId="0" fontId="25" fillId="50" borderId="3" xfId="41" applyFont="1" applyFill="1" applyBorder="1"/>
    <xf numFmtId="0" fontId="25" fillId="50" borderId="51" xfId="41" applyFont="1" applyFill="1" applyBorder="1"/>
    <xf numFmtId="0" fontId="25" fillId="8" borderId="20" xfId="41" applyFont="1" applyFill="1" applyBorder="1"/>
    <xf numFmtId="0" fontId="25" fillId="50" borderId="51" xfId="41" applyFont="1" applyFill="1" applyBorder="1" applyAlignment="1">
      <alignment wrapText="1"/>
    </xf>
    <xf numFmtId="0" fontId="25" fillId="20" borderId="89" xfId="31" applyFont="1" applyFill="1" applyBorder="1"/>
    <xf numFmtId="0" fontId="25" fillId="8" borderId="44" xfId="41" applyFont="1" applyFill="1" applyBorder="1"/>
    <xf numFmtId="0" fontId="52" fillId="8" borderId="20" xfId="41" applyFont="1" applyFill="1" applyBorder="1" applyAlignment="1">
      <alignment wrapText="1"/>
    </xf>
    <xf numFmtId="0" fontId="25" fillId="29" borderId="0" xfId="41" applyFont="1" applyFill="1"/>
    <xf numFmtId="0" fontId="32" fillId="29" borderId="0" xfId="0" applyFont="1" applyFill="1">
      <alignment vertical="center"/>
    </xf>
    <xf numFmtId="0" fontId="43" fillId="29" borderId="0" xfId="0" applyFont="1" applyFill="1">
      <alignment vertical="center"/>
    </xf>
    <xf numFmtId="0" fontId="25" fillId="29" borderId="0" xfId="30" applyFont="1" applyFill="1">
      <alignment vertical="center"/>
    </xf>
    <xf numFmtId="0" fontId="25" fillId="63" borderId="92" xfId="0" applyFont="1" applyFill="1" applyBorder="1" applyAlignment="1">
      <alignment horizontal="center" vertical="center" wrapText="1"/>
    </xf>
    <xf numFmtId="0" fontId="25" fillId="63" borderId="11" xfId="0" applyFont="1" applyFill="1" applyBorder="1" applyAlignment="1">
      <alignment horizontal="center" vertical="center" wrapText="1"/>
    </xf>
    <xf numFmtId="0" fontId="25" fillId="60" borderId="46" xfId="0" applyFont="1" applyFill="1" applyBorder="1" applyAlignment="1">
      <alignment horizontal="left" vertical="center"/>
    </xf>
    <xf numFmtId="211" fontId="25" fillId="60" borderId="9" xfId="38" applyNumberFormat="1" applyFont="1" applyFill="1" applyBorder="1" applyAlignment="1">
      <alignment vertical="center"/>
    </xf>
    <xf numFmtId="211" fontId="25" fillId="62" borderId="9" xfId="38" applyNumberFormat="1" applyFont="1" applyFill="1" applyBorder="1" applyAlignment="1">
      <alignment vertical="center"/>
    </xf>
    <xf numFmtId="0" fontId="25" fillId="60" borderId="92" xfId="0" applyFont="1" applyFill="1" applyBorder="1" applyAlignment="1">
      <alignment horizontal="left" vertical="center"/>
    </xf>
    <xf numFmtId="211" fontId="25" fillId="60" borderId="52" xfId="38" applyNumberFormat="1" applyFont="1" applyFill="1" applyBorder="1" applyAlignment="1">
      <alignment vertical="center"/>
    </xf>
    <xf numFmtId="211" fontId="25" fillId="62" borderId="11" xfId="38" applyNumberFormat="1" applyFont="1" applyFill="1" applyBorder="1" applyAlignment="1">
      <alignment vertical="center"/>
    </xf>
    <xf numFmtId="0" fontId="25" fillId="62" borderId="47" xfId="0" applyFont="1" applyFill="1" applyBorder="1" applyAlignment="1">
      <alignment vertical="center" wrapText="1"/>
    </xf>
    <xf numFmtId="211" fontId="25" fillId="62" borderId="4" xfId="38" applyNumberFormat="1" applyFont="1" applyFill="1" applyBorder="1" applyAlignment="1">
      <alignment vertical="center"/>
    </xf>
    <xf numFmtId="211" fontId="25" fillId="62" borderId="1" xfId="38" applyNumberFormat="1" applyFont="1" applyFill="1" applyBorder="1" applyAlignment="1">
      <alignment vertical="center"/>
    </xf>
    <xf numFmtId="0" fontId="25" fillId="62" borderId="21" xfId="0" applyFont="1" applyFill="1" applyBorder="1" applyAlignment="1">
      <alignment vertical="center" wrapText="1"/>
    </xf>
    <xf numFmtId="211" fontId="25" fillId="62" borderId="1" xfId="38" quotePrefix="1" applyNumberFormat="1" applyFont="1" applyFill="1" applyBorder="1" applyAlignment="1">
      <alignment vertical="center"/>
    </xf>
    <xf numFmtId="0" fontId="25" fillId="24" borderId="21" xfId="0" applyFont="1" applyFill="1" applyBorder="1" applyAlignment="1">
      <alignment vertical="center" wrapText="1"/>
    </xf>
    <xf numFmtId="211" fontId="25" fillId="24" borderId="1" xfId="38" applyNumberFormat="1" applyFont="1" applyFill="1" applyBorder="1" applyAlignment="1">
      <alignment vertical="center"/>
    </xf>
    <xf numFmtId="0" fontId="25" fillId="24" borderId="21" xfId="0" applyFont="1" applyFill="1" applyBorder="1">
      <alignment vertical="center"/>
    </xf>
    <xf numFmtId="0" fontId="25" fillId="24" borderId="49" xfId="0" applyFont="1" applyFill="1" applyBorder="1">
      <alignment vertical="center"/>
    </xf>
    <xf numFmtId="0" fontId="25" fillId="62" borderId="49" xfId="0" applyFont="1" applyFill="1" applyBorder="1">
      <alignment vertical="center"/>
    </xf>
    <xf numFmtId="0" fontId="25" fillId="62" borderId="21" xfId="0" applyFont="1" applyFill="1" applyBorder="1" applyAlignment="1">
      <alignment horizontal="center" vertical="center" wrapText="1"/>
    </xf>
    <xf numFmtId="211" fontId="25" fillId="62" borderId="1" xfId="0" applyNumberFormat="1" applyFont="1" applyFill="1" applyBorder="1">
      <alignment vertical="center"/>
    </xf>
    <xf numFmtId="0" fontId="25" fillId="62" borderId="21" xfId="0" applyFont="1" applyFill="1" applyBorder="1">
      <alignment vertical="center"/>
    </xf>
    <xf numFmtId="0" fontId="11" fillId="29" borderId="0" xfId="0" applyFont="1" applyFill="1">
      <alignment vertical="center"/>
    </xf>
    <xf numFmtId="179" fontId="25" fillId="29" borderId="0" xfId="0" applyNumberFormat="1" applyFont="1" applyFill="1">
      <alignment vertical="center"/>
    </xf>
    <xf numFmtId="0" fontId="73" fillId="29" borderId="0" xfId="0" applyFont="1" applyFill="1">
      <alignment vertical="center"/>
    </xf>
    <xf numFmtId="0" fontId="33" fillId="29" borderId="0" xfId="33" applyFont="1" applyFill="1" applyAlignment="1">
      <alignment horizontal="left" vertical="center"/>
    </xf>
    <xf numFmtId="0" fontId="25" fillId="29" borderId="190" xfId="33" applyFont="1" applyFill="1" applyBorder="1" applyAlignment="1">
      <alignment vertical="center"/>
    </xf>
    <xf numFmtId="176" fontId="25" fillId="29" borderId="187" xfId="33" applyNumberFormat="1" applyFont="1" applyFill="1" applyBorder="1" applyAlignment="1">
      <alignment horizontal="center" vertical="center"/>
    </xf>
    <xf numFmtId="177" fontId="25" fillId="29" borderId="95" xfId="33" applyNumberFormat="1" applyFont="1" applyFill="1" applyBorder="1" applyAlignment="1">
      <alignment vertical="center"/>
    </xf>
    <xf numFmtId="176" fontId="25" fillId="29" borderId="169" xfId="33" applyNumberFormat="1" applyFont="1" applyFill="1" applyBorder="1" applyAlignment="1">
      <alignment horizontal="center" vertical="center"/>
    </xf>
    <xf numFmtId="0" fontId="25" fillId="29" borderId="146" xfId="33" applyFont="1" applyFill="1" applyBorder="1" applyAlignment="1">
      <alignment vertical="center"/>
    </xf>
    <xf numFmtId="0" fontId="25" fillId="29" borderId="120" xfId="33" applyFont="1" applyFill="1" applyBorder="1" applyAlignment="1">
      <alignment vertical="center"/>
    </xf>
    <xf numFmtId="0" fontId="26" fillId="29" borderId="121" xfId="33" applyFont="1" applyFill="1" applyBorder="1" applyAlignment="1">
      <alignment vertical="center"/>
    </xf>
    <xf numFmtId="177" fontId="25" fillId="29" borderId="36" xfId="33" applyNumberFormat="1" applyFont="1" applyFill="1" applyBorder="1" applyAlignment="1">
      <alignment vertical="center"/>
    </xf>
    <xf numFmtId="0" fontId="25" fillId="29" borderId="95" xfId="33" applyFont="1" applyFill="1" applyBorder="1" applyAlignment="1">
      <alignment vertical="center"/>
    </xf>
    <xf numFmtId="176" fontId="25" fillId="29" borderId="169" xfId="33" applyNumberFormat="1" applyFont="1" applyFill="1" applyBorder="1" applyAlignment="1">
      <alignment horizontal="center" vertical="center" wrapText="1"/>
    </xf>
    <xf numFmtId="177" fontId="25" fillId="29" borderId="147" xfId="33" applyNumberFormat="1" applyFont="1" applyFill="1" applyBorder="1" applyAlignment="1">
      <alignment vertical="center"/>
    </xf>
    <xf numFmtId="0" fontId="25" fillId="29" borderId="148" xfId="33" applyFont="1" applyFill="1" applyBorder="1" applyAlignment="1">
      <alignment vertical="center"/>
    </xf>
    <xf numFmtId="0" fontId="25" fillId="20" borderId="81" xfId="33" applyFont="1" applyFill="1" applyBorder="1" applyAlignment="1">
      <alignment vertical="center"/>
    </xf>
    <xf numFmtId="0" fontId="25" fillId="20" borderId="122" xfId="33" applyFont="1" applyFill="1" applyBorder="1" applyAlignment="1">
      <alignment vertical="center"/>
    </xf>
    <xf numFmtId="0" fontId="25" fillId="20" borderId="170" xfId="33" applyFont="1" applyFill="1" applyBorder="1" applyAlignment="1">
      <alignment vertical="center"/>
    </xf>
    <xf numFmtId="0" fontId="26" fillId="29" borderId="0" xfId="33" applyFont="1" applyFill="1" applyAlignment="1">
      <alignment horizontal="left" vertical="center"/>
    </xf>
    <xf numFmtId="176" fontId="25" fillId="29" borderId="0" xfId="33" applyNumberFormat="1" applyFont="1" applyFill="1" applyAlignment="1">
      <alignment horizontal="center" vertical="center"/>
    </xf>
    <xf numFmtId="0" fontId="26" fillId="29" borderId="0" xfId="33" applyFont="1" applyFill="1" applyAlignment="1">
      <alignment horizontal="center" vertical="center"/>
    </xf>
    <xf numFmtId="177" fontId="25" fillId="29" borderId="0" xfId="33" applyNumberFormat="1" applyFont="1" applyFill="1" applyAlignment="1">
      <alignment horizontal="center" vertical="center"/>
    </xf>
    <xf numFmtId="0" fontId="25" fillId="40" borderId="78" xfId="33" applyFont="1" applyFill="1" applyBorder="1" applyAlignment="1">
      <alignment horizontal="center" vertical="center"/>
    </xf>
    <xf numFmtId="0" fontId="25" fillId="29" borderId="20" xfId="33" applyFont="1" applyFill="1" applyBorder="1" applyAlignment="1">
      <alignment vertical="center"/>
    </xf>
    <xf numFmtId="176" fontId="25" fillId="29" borderId="78" xfId="33" applyNumberFormat="1" applyFont="1" applyFill="1" applyBorder="1" applyAlignment="1">
      <alignment horizontal="center" vertical="center"/>
    </xf>
    <xf numFmtId="0" fontId="26" fillId="29" borderId="44" xfId="33" applyFont="1" applyFill="1" applyBorder="1" applyAlignment="1">
      <alignment vertical="center"/>
    </xf>
    <xf numFmtId="177" fontId="25" fillId="29" borderId="20" xfId="33" applyNumberFormat="1" applyFont="1" applyFill="1" applyBorder="1" applyAlignment="1">
      <alignment vertical="center"/>
    </xf>
    <xf numFmtId="176" fontId="25" fillId="29" borderId="78" xfId="33" applyNumberFormat="1" applyFont="1" applyFill="1" applyBorder="1" applyAlignment="1">
      <alignment horizontal="center" vertical="center" wrapText="1"/>
    </xf>
    <xf numFmtId="177" fontId="25" fillId="29" borderId="119" xfId="33" applyNumberFormat="1" applyFont="1" applyFill="1" applyBorder="1" applyAlignment="1">
      <alignment vertical="center"/>
    </xf>
    <xf numFmtId="0" fontId="25" fillId="29" borderId="32" xfId="33" applyFont="1" applyFill="1" applyBorder="1" applyAlignment="1">
      <alignment horizontal="left" vertical="center"/>
    </xf>
    <xf numFmtId="0" fontId="25" fillId="29" borderId="97" xfId="33" applyFont="1" applyFill="1" applyBorder="1" applyAlignment="1">
      <alignment horizontal="centerContinuous" vertical="center"/>
    </xf>
    <xf numFmtId="176" fontId="25" fillId="29" borderId="80" xfId="33" applyNumberFormat="1" applyFont="1" applyFill="1" applyBorder="1" applyAlignment="1">
      <alignment horizontal="centerContinuous" vertical="center"/>
    </xf>
    <xf numFmtId="0" fontId="25" fillId="40" borderId="135" xfId="33" applyFont="1" applyFill="1" applyBorder="1" applyAlignment="1">
      <alignment vertical="center"/>
    </xf>
    <xf numFmtId="0" fontId="25" fillId="40" borderId="42" xfId="33" applyFont="1" applyFill="1" applyBorder="1" applyAlignment="1">
      <alignment vertical="center"/>
    </xf>
    <xf numFmtId="0" fontId="26" fillId="40" borderId="38" xfId="33" applyFont="1" applyFill="1" applyBorder="1" applyAlignment="1">
      <alignment horizontal="center" vertical="center"/>
    </xf>
    <xf numFmtId="177" fontId="25" fillId="29" borderId="5" xfId="33" applyNumberFormat="1" applyFont="1" applyFill="1" applyBorder="1" applyAlignment="1">
      <alignment vertical="center"/>
    </xf>
    <xf numFmtId="177" fontId="25" fillId="29" borderId="48" xfId="33" applyNumberFormat="1" applyFont="1" applyFill="1" applyBorder="1" applyAlignment="1">
      <alignment vertical="center"/>
    </xf>
    <xf numFmtId="0" fontId="25" fillId="29" borderId="71" xfId="33" applyFont="1" applyFill="1" applyBorder="1" applyAlignment="1">
      <alignment vertical="center"/>
    </xf>
    <xf numFmtId="0" fontId="25" fillId="24" borderId="191" xfId="33" applyFont="1" applyFill="1" applyBorder="1" applyAlignment="1">
      <alignment vertical="center"/>
    </xf>
    <xf numFmtId="0" fontId="25" fillId="40" borderId="33" xfId="33" applyFont="1" applyFill="1" applyBorder="1" applyAlignment="1">
      <alignment vertical="center"/>
    </xf>
    <xf numFmtId="177" fontId="25" fillId="29" borderId="81" xfId="33" applyNumberFormat="1" applyFont="1" applyFill="1" applyBorder="1" applyAlignment="1">
      <alignment vertical="center"/>
    </xf>
    <xf numFmtId="177" fontId="25" fillId="29" borderId="122" xfId="33" applyNumberFormat="1" applyFont="1" applyFill="1" applyBorder="1" applyAlignment="1">
      <alignment vertical="center"/>
    </xf>
    <xf numFmtId="0" fontId="25" fillId="5" borderId="17" xfId="33" applyFont="1" applyFill="1" applyBorder="1" applyAlignment="1">
      <alignment horizontal="center" vertical="center" wrapText="1"/>
    </xf>
    <xf numFmtId="0" fontId="25" fillId="50" borderId="3" xfId="0" applyFont="1" applyFill="1" applyBorder="1" applyAlignment="1">
      <alignment horizontal="center" vertical="center"/>
    </xf>
    <xf numFmtId="0" fontId="25" fillId="50" borderId="8" xfId="0" applyFont="1" applyFill="1" applyBorder="1" applyAlignment="1">
      <alignment horizontal="center" vertical="center" wrapText="1"/>
    </xf>
    <xf numFmtId="0" fontId="25" fillId="50" borderId="0" xfId="0" applyFont="1" applyFill="1" applyAlignment="1">
      <alignment horizontal="center" vertical="center" wrapText="1"/>
    </xf>
    <xf numFmtId="187" fontId="25" fillId="19" borderId="0" xfId="33" applyNumberFormat="1" applyFont="1" applyFill="1" applyAlignment="1">
      <alignment vertical="center" wrapText="1"/>
    </xf>
    <xf numFmtId="179" fontId="25" fillId="8" borderId="33" xfId="33" applyNumberFormat="1" applyFont="1" applyFill="1" applyBorder="1" applyAlignment="1">
      <alignment vertical="center"/>
    </xf>
    <xf numFmtId="0" fontId="25" fillId="29" borderId="114" xfId="33" applyFont="1" applyFill="1" applyBorder="1" applyAlignment="1">
      <alignment vertical="center"/>
    </xf>
    <xf numFmtId="0" fontId="25" fillId="29" borderId="47" xfId="33" applyFont="1" applyFill="1" applyBorder="1" applyAlignment="1">
      <alignment vertical="center"/>
    </xf>
    <xf numFmtId="0" fontId="25" fillId="29" borderId="11" xfId="33" applyFont="1" applyFill="1" applyBorder="1" applyAlignment="1">
      <alignment vertical="center"/>
    </xf>
    <xf numFmtId="0" fontId="25" fillId="29" borderId="48" xfId="33" applyFont="1" applyFill="1" applyBorder="1" applyAlignment="1">
      <alignment vertical="center"/>
    </xf>
    <xf numFmtId="179" fontId="25" fillId="29" borderId="44" xfId="33" applyNumberFormat="1" applyFont="1" applyFill="1" applyBorder="1" applyAlignment="1">
      <alignment vertical="center"/>
    </xf>
    <xf numFmtId="0" fontId="25" fillId="40" borderId="40" xfId="33" applyFont="1" applyFill="1" applyBorder="1" applyAlignment="1">
      <alignment horizontal="center" vertical="center"/>
    </xf>
    <xf numFmtId="0" fontId="62" fillId="29" borderId="0" xfId="33" applyFont="1" applyFill="1" applyAlignment="1">
      <alignment vertical="center"/>
    </xf>
    <xf numFmtId="0" fontId="69" fillId="29" borderId="0" xfId="28" applyFont="1" applyFill="1" applyAlignment="1" applyProtection="1">
      <alignment horizontal="right" vertical="center"/>
    </xf>
    <xf numFmtId="0" fontId="69" fillId="29" borderId="0" xfId="28" applyFont="1" applyFill="1" applyBorder="1" applyAlignment="1" applyProtection="1">
      <alignment vertical="center" wrapText="1"/>
    </xf>
    <xf numFmtId="0" fontId="69" fillId="29" borderId="0" xfId="28" applyFont="1" applyFill="1" applyAlignment="1" applyProtection="1">
      <alignment vertical="center"/>
    </xf>
    <xf numFmtId="0" fontId="74" fillId="29" borderId="0" xfId="34" applyFont="1" applyFill="1" applyAlignment="1">
      <alignment vertical="top"/>
    </xf>
    <xf numFmtId="0" fontId="25" fillId="29" borderId="1" xfId="34" applyFont="1" applyFill="1" applyBorder="1" applyAlignment="1">
      <alignment horizontal="center" vertical="top"/>
    </xf>
    <xf numFmtId="0" fontId="25" fillId="29" borderId="33" xfId="34" applyFont="1" applyFill="1" applyBorder="1" applyAlignment="1">
      <alignment horizontal="right" vertical="top"/>
    </xf>
    <xf numFmtId="0" fontId="25" fillId="29" borderId="1" xfId="34" applyFont="1" applyFill="1" applyBorder="1" applyAlignment="1">
      <alignment horizontal="right" vertical="top"/>
    </xf>
    <xf numFmtId="0" fontId="25" fillId="29" borderId="114" xfId="34" applyFont="1" applyFill="1" applyBorder="1">
      <alignment vertical="center"/>
    </xf>
    <xf numFmtId="0" fontId="25" fillId="29" borderId="114" xfId="34" applyFont="1" applyFill="1" applyBorder="1" applyAlignment="1">
      <alignment vertical="center" wrapText="1"/>
    </xf>
    <xf numFmtId="0" fontId="25" fillId="29" borderId="0" xfId="34" applyFont="1" applyFill="1" applyAlignment="1">
      <alignment horizontal="center" vertical="center" wrapText="1"/>
    </xf>
    <xf numFmtId="38" fontId="25" fillId="29" borderId="20" xfId="29" applyFont="1" applyFill="1" applyBorder="1" applyAlignment="1">
      <alignment vertical="center"/>
    </xf>
    <xf numFmtId="0" fontId="25" fillId="29" borderId="89" xfId="34" applyFont="1" applyFill="1" applyBorder="1">
      <alignment vertical="center"/>
    </xf>
    <xf numFmtId="181" fontId="28" fillId="29" borderId="0" xfId="33" applyNumberFormat="1" applyFont="1" applyFill="1" applyAlignment="1">
      <alignment horizontal="left" vertical="top"/>
    </xf>
    <xf numFmtId="176" fontId="25" fillId="29" borderId="78" xfId="33" applyNumberFormat="1" applyFont="1" applyFill="1" applyBorder="1" applyAlignment="1">
      <alignment horizontal="right" vertical="center" wrapText="1"/>
    </xf>
    <xf numFmtId="0" fontId="33" fillId="29" borderId="0" xfId="33" applyFont="1" applyFill="1" applyAlignment="1">
      <alignment horizontal="left"/>
    </xf>
    <xf numFmtId="0" fontId="33" fillId="42" borderId="35" xfId="33" applyFont="1" applyFill="1" applyBorder="1" applyAlignment="1">
      <alignment vertical="center"/>
    </xf>
    <xf numFmtId="0" fontId="33" fillId="42" borderId="37" xfId="33" applyFont="1" applyFill="1" applyBorder="1" applyAlignment="1">
      <alignment horizontal="left" vertical="center"/>
    </xf>
    <xf numFmtId="0" fontId="33" fillId="42" borderId="125" xfId="33" applyFont="1" applyFill="1" applyBorder="1" applyAlignment="1">
      <alignment horizontal="center" vertical="center"/>
    </xf>
    <xf numFmtId="0" fontId="33" fillId="42" borderId="36" xfId="33" applyFont="1" applyFill="1" applyBorder="1" applyAlignment="1">
      <alignment vertical="center"/>
    </xf>
    <xf numFmtId="0" fontId="33" fillId="20" borderId="126" xfId="33" applyFont="1" applyFill="1" applyBorder="1" applyAlignment="1">
      <alignment vertical="center" wrapText="1"/>
    </xf>
    <xf numFmtId="0" fontId="33" fillId="20" borderId="172" xfId="33" applyFont="1" applyFill="1" applyBorder="1" applyAlignment="1">
      <alignment vertical="center" wrapText="1"/>
    </xf>
    <xf numFmtId="0" fontId="25" fillId="42" borderId="36" xfId="33" applyFont="1" applyFill="1" applyBorder="1" applyAlignment="1">
      <alignment vertical="center"/>
    </xf>
    <xf numFmtId="0" fontId="25" fillId="29" borderId="23" xfId="33" applyFont="1" applyFill="1" applyBorder="1" applyAlignment="1">
      <alignment vertical="center" wrapText="1"/>
    </xf>
    <xf numFmtId="0" fontId="25" fillId="29" borderId="160" xfId="33" applyFont="1" applyFill="1" applyBorder="1" applyAlignment="1">
      <alignment vertical="center" wrapText="1"/>
    </xf>
    <xf numFmtId="0" fontId="33" fillId="53" borderId="44" xfId="33" applyFont="1" applyFill="1" applyBorder="1" applyAlignment="1">
      <alignment vertical="center"/>
    </xf>
    <xf numFmtId="0" fontId="33" fillId="53" borderId="89" xfId="33" applyFont="1" applyFill="1" applyBorder="1" applyAlignment="1">
      <alignment vertical="center"/>
    </xf>
    <xf numFmtId="0" fontId="25" fillId="53" borderId="172" xfId="33" applyFont="1" applyFill="1" applyBorder="1" applyAlignment="1">
      <alignment vertical="center" wrapText="1"/>
    </xf>
    <xf numFmtId="0" fontId="25" fillId="53" borderId="20" xfId="33" applyFont="1" applyFill="1" applyBorder="1" applyAlignment="1">
      <alignment vertical="center"/>
    </xf>
    <xf numFmtId="0" fontId="25" fillId="29" borderId="50" xfId="33" applyFont="1" applyFill="1" applyBorder="1" applyAlignment="1">
      <alignment vertical="center" wrapText="1"/>
    </xf>
    <xf numFmtId="0" fontId="25" fillId="29" borderId="26" xfId="33" applyFont="1" applyFill="1" applyBorder="1" applyAlignment="1">
      <alignment vertical="center"/>
    </xf>
    <xf numFmtId="0" fontId="25" fillId="20" borderId="52" xfId="33" applyFont="1" applyFill="1" applyBorder="1" applyAlignment="1">
      <alignment horizontal="left" vertical="center" wrapText="1"/>
    </xf>
    <xf numFmtId="0" fontId="25" fillId="29" borderId="50" xfId="33" applyFont="1" applyFill="1" applyBorder="1" applyAlignment="1">
      <alignment horizontal="left" vertical="center" wrapText="1"/>
    </xf>
    <xf numFmtId="0" fontId="33" fillId="43" borderId="89" xfId="33" applyFont="1" applyFill="1" applyBorder="1" applyAlignment="1">
      <alignment vertical="center"/>
    </xf>
    <xf numFmtId="0" fontId="33" fillId="43" borderId="20" xfId="33" applyFont="1" applyFill="1" applyBorder="1" applyAlignment="1">
      <alignment vertical="center"/>
    </xf>
    <xf numFmtId="0" fontId="25" fillId="43" borderId="52" xfId="33" applyFont="1" applyFill="1" applyBorder="1" applyAlignment="1">
      <alignment vertical="center"/>
    </xf>
    <xf numFmtId="0" fontId="33" fillId="58" borderId="44" xfId="33" applyFont="1" applyFill="1" applyBorder="1" applyAlignment="1">
      <alignment vertical="center"/>
    </xf>
    <xf numFmtId="0" fontId="33" fillId="58" borderId="89" xfId="33" applyFont="1" applyFill="1" applyBorder="1" applyAlignment="1">
      <alignment vertical="center"/>
    </xf>
    <xf numFmtId="0" fontId="25" fillId="58" borderId="172" xfId="33" applyFont="1" applyFill="1" applyBorder="1" applyAlignment="1">
      <alignment vertical="center" wrapText="1"/>
    </xf>
    <xf numFmtId="0" fontId="25" fillId="57" borderId="125" xfId="33" applyFont="1" applyFill="1" applyBorder="1" applyAlignment="1">
      <alignment vertical="center" wrapText="1"/>
    </xf>
    <xf numFmtId="0" fontId="25" fillId="29" borderId="173" xfId="33" applyFont="1" applyFill="1" applyBorder="1" applyAlignment="1">
      <alignment vertical="center" wrapText="1"/>
    </xf>
    <xf numFmtId="0" fontId="25" fillId="29" borderId="175" xfId="33" applyFont="1" applyFill="1" applyBorder="1" applyAlignment="1">
      <alignment vertical="center" wrapText="1"/>
    </xf>
    <xf numFmtId="0" fontId="33" fillId="26" borderId="42" xfId="33" applyFont="1" applyFill="1" applyBorder="1" applyAlignment="1">
      <alignment vertical="center"/>
    </xf>
    <xf numFmtId="0" fontId="25" fillId="26" borderId="92" xfId="33" applyFont="1" applyFill="1" applyBorder="1" applyAlignment="1">
      <alignment vertical="center"/>
    </xf>
    <xf numFmtId="0" fontId="33" fillId="43" borderId="172" xfId="33" applyFont="1" applyFill="1" applyBorder="1" applyAlignment="1">
      <alignment vertical="center"/>
    </xf>
    <xf numFmtId="0" fontId="25" fillId="29" borderId="7" xfId="33" applyFont="1" applyFill="1" applyBorder="1" applyAlignment="1">
      <alignment vertical="center"/>
    </xf>
    <xf numFmtId="0" fontId="25" fillId="29" borderId="128" xfId="33" applyFont="1" applyFill="1" applyBorder="1" applyAlignment="1">
      <alignment vertical="center" wrapText="1"/>
    </xf>
    <xf numFmtId="0" fontId="25" fillId="24" borderId="1" xfId="33" applyFont="1" applyFill="1" applyBorder="1" applyAlignment="1">
      <alignment horizontal="left" vertical="center"/>
    </xf>
    <xf numFmtId="0" fontId="25" fillId="29" borderId="1" xfId="33" applyFont="1" applyFill="1" applyBorder="1" applyAlignment="1">
      <alignment vertical="center" wrapText="1"/>
    </xf>
    <xf numFmtId="0" fontId="25" fillId="40" borderId="1" xfId="33" applyFont="1" applyFill="1" applyBorder="1" applyAlignment="1">
      <alignment horizontal="left" vertical="center"/>
    </xf>
    <xf numFmtId="0" fontId="25" fillId="29" borderId="25" xfId="33" applyFont="1" applyFill="1" applyBorder="1" applyAlignment="1">
      <alignment vertical="center" wrapText="1"/>
    </xf>
    <xf numFmtId="38" fontId="25" fillId="30" borderId="51" xfId="29" applyFont="1" applyFill="1" applyBorder="1" applyAlignment="1">
      <alignment vertical="center"/>
    </xf>
    <xf numFmtId="38" fontId="25" fillId="30" borderId="26" xfId="29" applyFont="1" applyFill="1" applyBorder="1" applyAlignment="1">
      <alignment vertical="center"/>
    </xf>
    <xf numFmtId="38" fontId="25" fillId="30" borderId="25" xfId="29" applyFont="1" applyFill="1" applyBorder="1" applyAlignment="1">
      <alignment vertical="center"/>
    </xf>
    <xf numFmtId="38" fontId="25" fillId="30" borderId="51" xfId="29" applyFont="1" applyFill="1" applyBorder="1" applyAlignment="1">
      <alignment vertical="center" wrapText="1"/>
    </xf>
    <xf numFmtId="38" fontId="25" fillId="30" borderId="26" xfId="29" applyFont="1" applyFill="1" applyBorder="1" applyAlignment="1">
      <alignment vertical="center" wrapText="1"/>
    </xf>
    <xf numFmtId="0" fontId="33" fillId="53" borderId="126" xfId="33" applyFont="1" applyFill="1" applyBorder="1" applyAlignment="1">
      <alignment vertical="center"/>
    </xf>
    <xf numFmtId="0" fontId="25" fillId="29" borderId="26" xfId="33" applyFont="1" applyFill="1" applyBorder="1" applyAlignment="1">
      <alignment horizontal="left" vertical="center" wrapText="1"/>
    </xf>
    <xf numFmtId="0" fontId="25" fillId="45" borderId="160" xfId="33" applyFont="1" applyFill="1" applyBorder="1" applyAlignment="1">
      <alignment vertical="center" wrapText="1"/>
    </xf>
    <xf numFmtId="0" fontId="33" fillId="58" borderId="52" xfId="33" applyFont="1" applyFill="1" applyBorder="1" applyAlignment="1">
      <alignment vertical="center"/>
    </xf>
    <xf numFmtId="1" fontId="25" fillId="29" borderId="45" xfId="0" applyNumberFormat="1" applyFont="1" applyFill="1" applyBorder="1" applyAlignment="1">
      <alignment horizontal="left" vertical="center" indent="1"/>
    </xf>
    <xf numFmtId="0" fontId="33" fillId="29" borderId="173" xfId="33" applyFont="1" applyFill="1" applyBorder="1" applyAlignment="1">
      <alignment vertical="center"/>
    </xf>
    <xf numFmtId="1" fontId="25" fillId="29" borderId="22" xfId="0" applyNumberFormat="1" applyFont="1" applyFill="1" applyBorder="1" applyAlignment="1">
      <alignment horizontal="left" vertical="center" indent="1"/>
    </xf>
    <xf numFmtId="0" fontId="33" fillId="29" borderId="174" xfId="33" applyFont="1" applyFill="1" applyBorder="1" applyAlignment="1">
      <alignment vertical="center"/>
    </xf>
    <xf numFmtId="0" fontId="33" fillId="29" borderId="180" xfId="33" applyFont="1" applyFill="1" applyBorder="1" applyAlignment="1">
      <alignment vertical="center"/>
    </xf>
    <xf numFmtId="0" fontId="33" fillId="58" borderId="43" xfId="33" applyFont="1" applyFill="1" applyBorder="1" applyAlignment="1">
      <alignment vertical="center"/>
    </xf>
    <xf numFmtId="0" fontId="33" fillId="40" borderId="0" xfId="33" applyFont="1" applyFill="1" applyAlignment="1">
      <alignment vertical="center"/>
    </xf>
    <xf numFmtId="0" fontId="33" fillId="40" borderId="114" xfId="33" applyFont="1" applyFill="1" applyBorder="1" applyAlignment="1">
      <alignment vertical="center"/>
    </xf>
    <xf numFmtId="0" fontId="25" fillId="40" borderId="0" xfId="33" applyFont="1" applyFill="1" applyAlignment="1">
      <alignment vertical="center"/>
    </xf>
    <xf numFmtId="0" fontId="33" fillId="20" borderId="172" xfId="33" applyFont="1" applyFill="1" applyBorder="1" applyAlignment="1">
      <alignment vertical="center"/>
    </xf>
    <xf numFmtId="0" fontId="33" fillId="23" borderId="134" xfId="33" applyFont="1" applyFill="1" applyBorder="1" applyAlignment="1">
      <alignment vertical="center"/>
    </xf>
    <xf numFmtId="0" fontId="25" fillId="40" borderId="92" xfId="33" applyFont="1" applyFill="1" applyBorder="1" applyAlignment="1">
      <alignment vertical="center"/>
    </xf>
    <xf numFmtId="0" fontId="33" fillId="25" borderId="126" xfId="33" applyFont="1" applyFill="1" applyBorder="1" applyAlignment="1">
      <alignment vertical="center"/>
    </xf>
    <xf numFmtId="0" fontId="25" fillId="40" borderId="7" xfId="33" applyFont="1" applyFill="1" applyBorder="1" applyAlignment="1">
      <alignment vertical="center"/>
    </xf>
    <xf numFmtId="0" fontId="33" fillId="42" borderId="134" xfId="33" applyFont="1" applyFill="1" applyBorder="1" applyAlignment="1">
      <alignment vertical="center"/>
    </xf>
    <xf numFmtId="0" fontId="25" fillId="26" borderId="0" xfId="33" applyFont="1" applyFill="1" applyAlignment="1">
      <alignment vertical="center"/>
    </xf>
    <xf numFmtId="0" fontId="25" fillId="26" borderId="7" xfId="33" applyFont="1" applyFill="1" applyBorder="1" applyAlignment="1">
      <alignment vertical="center"/>
    </xf>
    <xf numFmtId="0" fontId="25" fillId="48" borderId="88" xfId="33" applyFont="1" applyFill="1" applyBorder="1" applyAlignment="1">
      <alignment vertical="center"/>
    </xf>
    <xf numFmtId="0" fontId="25" fillId="29" borderId="179" xfId="33" applyFont="1" applyFill="1" applyBorder="1" applyAlignment="1">
      <alignment vertical="center"/>
    </xf>
    <xf numFmtId="0" fontId="33" fillId="29" borderId="134" xfId="33" applyFont="1" applyFill="1" applyBorder="1" applyAlignment="1">
      <alignment vertical="center"/>
    </xf>
    <xf numFmtId="0" fontId="25" fillId="29" borderId="1" xfId="33" applyFont="1" applyFill="1" applyBorder="1" applyAlignment="1">
      <alignment horizontal="left" vertical="center" wrapText="1"/>
    </xf>
    <xf numFmtId="0" fontId="25" fillId="29" borderId="1" xfId="33" applyFont="1" applyFill="1" applyBorder="1" applyAlignment="1">
      <alignment horizontal="left" vertical="center"/>
    </xf>
    <xf numFmtId="0" fontId="49" fillId="29" borderId="0" xfId="33" applyFont="1" applyFill="1"/>
    <xf numFmtId="0" fontId="25" fillId="40" borderId="98" xfId="33" applyFont="1" applyFill="1" applyBorder="1" applyAlignment="1">
      <alignment vertical="center"/>
    </xf>
    <xf numFmtId="0" fontId="25" fillId="29" borderId="5" xfId="33" applyFont="1" applyFill="1" applyBorder="1"/>
    <xf numFmtId="176" fontId="25" fillId="29" borderId="74" xfId="33" applyNumberFormat="1" applyFont="1" applyFill="1" applyBorder="1" applyAlignment="1">
      <alignment vertical="center"/>
    </xf>
    <xf numFmtId="179" fontId="25" fillId="29" borderId="75" xfId="33" applyNumberFormat="1" applyFont="1" applyFill="1" applyBorder="1" applyAlignment="1">
      <alignment vertical="center"/>
    </xf>
    <xf numFmtId="179" fontId="25" fillId="29" borderId="126" xfId="33" applyNumberFormat="1" applyFont="1" applyFill="1" applyBorder="1" applyAlignment="1">
      <alignment vertical="center"/>
    </xf>
    <xf numFmtId="0" fontId="25" fillId="29" borderId="100" xfId="33" applyFont="1" applyFill="1" applyBorder="1"/>
    <xf numFmtId="176" fontId="25" fillId="29" borderId="103" xfId="33" applyNumberFormat="1" applyFont="1" applyFill="1" applyBorder="1" applyAlignment="1">
      <alignment vertical="center"/>
    </xf>
    <xf numFmtId="179" fontId="25" fillId="29" borderId="104" xfId="33" applyNumberFormat="1" applyFont="1" applyFill="1" applyBorder="1" applyAlignment="1">
      <alignment vertical="center"/>
    </xf>
    <xf numFmtId="179" fontId="25" fillId="29" borderId="127" xfId="33" applyNumberFormat="1" applyFont="1" applyFill="1" applyBorder="1" applyAlignment="1">
      <alignment vertical="center"/>
    </xf>
    <xf numFmtId="0" fontId="25" fillId="29" borderId="41" xfId="33" applyFont="1" applyFill="1" applyBorder="1"/>
    <xf numFmtId="176" fontId="25" fillId="29" borderId="102" xfId="33" applyNumberFormat="1" applyFont="1" applyFill="1" applyBorder="1" applyAlignment="1">
      <alignment vertical="center"/>
    </xf>
    <xf numFmtId="9" fontId="25" fillId="29" borderId="128" xfId="33" applyNumberFormat="1" applyFont="1" applyFill="1" applyBorder="1" applyAlignment="1">
      <alignment vertical="center"/>
    </xf>
    <xf numFmtId="0" fontId="25" fillId="40" borderId="135" xfId="33" applyFont="1" applyFill="1" applyBorder="1"/>
    <xf numFmtId="0" fontId="28" fillId="29" borderId="0" xfId="33" applyFont="1" applyFill="1" applyAlignment="1">
      <alignment wrapText="1"/>
    </xf>
    <xf numFmtId="0" fontId="26" fillId="29" borderId="0" xfId="33" applyFont="1" applyFill="1"/>
    <xf numFmtId="0" fontId="25" fillId="24" borderId="73" xfId="33" applyFont="1" applyFill="1" applyBorder="1" applyAlignment="1">
      <alignment horizontal="center" vertical="center" wrapText="1"/>
    </xf>
    <xf numFmtId="0" fontId="25" fillId="24" borderId="72" xfId="33" applyFont="1" applyFill="1" applyBorder="1" applyAlignment="1">
      <alignment horizontal="center" vertical="center" wrapText="1"/>
    </xf>
    <xf numFmtId="0" fontId="25" fillId="24" borderId="42" xfId="33" applyFont="1" applyFill="1" applyBorder="1" applyAlignment="1">
      <alignment horizontal="center" vertical="center" wrapText="1"/>
    </xf>
    <xf numFmtId="0" fontId="25" fillId="29" borderId="0" xfId="33" applyFont="1" applyFill="1" applyAlignment="1">
      <alignment horizontal="left" vertical="top" wrapText="1"/>
    </xf>
    <xf numFmtId="0" fontId="25" fillId="45" borderId="135" xfId="33" applyFont="1" applyFill="1" applyBorder="1" applyAlignment="1">
      <alignment vertical="center"/>
    </xf>
    <xf numFmtId="0" fontId="25" fillId="50" borderId="28" xfId="33" applyFont="1" applyFill="1" applyBorder="1" applyAlignment="1">
      <alignment vertical="center" wrapText="1"/>
    </xf>
    <xf numFmtId="0" fontId="25" fillId="50" borderId="115" xfId="33" applyFont="1" applyFill="1" applyBorder="1" applyAlignment="1">
      <alignment vertical="center" wrapText="1"/>
    </xf>
    <xf numFmtId="0" fontId="25" fillId="50" borderId="30" xfId="33" applyFont="1" applyFill="1" applyBorder="1" applyAlignment="1">
      <alignment vertical="center" wrapText="1"/>
    </xf>
    <xf numFmtId="0" fontId="25" fillId="50" borderId="28" xfId="33" applyFont="1" applyFill="1" applyBorder="1" applyAlignment="1">
      <alignment vertical="center"/>
    </xf>
    <xf numFmtId="0" fontId="25" fillId="50" borderId="30" xfId="33" applyFont="1" applyFill="1" applyBorder="1" applyAlignment="1">
      <alignment vertical="center"/>
    </xf>
    <xf numFmtId="0" fontId="25" fillId="50" borderId="182" xfId="33" applyFont="1" applyFill="1" applyBorder="1" applyAlignment="1">
      <alignment vertical="center"/>
    </xf>
    <xf numFmtId="0" fontId="25" fillId="50" borderId="185" xfId="33" applyFont="1" applyFill="1" applyBorder="1" applyAlignment="1">
      <alignment vertical="center"/>
    </xf>
    <xf numFmtId="0" fontId="25" fillId="45" borderId="170" xfId="33" applyFont="1" applyFill="1" applyBorder="1"/>
    <xf numFmtId="0" fontId="25" fillId="40" borderId="33" xfId="33" applyFont="1" applyFill="1" applyBorder="1" applyAlignment="1">
      <alignment horizontal="center" vertical="center"/>
    </xf>
    <xf numFmtId="0" fontId="25" fillId="40" borderId="21" xfId="33" applyFont="1" applyFill="1" applyBorder="1" applyAlignment="1">
      <alignment horizontal="center" vertical="center"/>
    </xf>
    <xf numFmtId="0" fontId="25" fillId="8" borderId="4" xfId="33" applyFont="1" applyFill="1" applyBorder="1"/>
    <xf numFmtId="0" fontId="25" fillId="8" borderId="9" xfId="33" applyFont="1" applyFill="1" applyBorder="1"/>
    <xf numFmtId="0" fontId="25" fillId="29" borderId="4" xfId="33" applyFont="1" applyFill="1" applyBorder="1"/>
    <xf numFmtId="0" fontId="25" fillId="8" borderId="28" xfId="33" applyFont="1" applyFill="1" applyBorder="1" applyAlignment="1">
      <alignment vertical="center" wrapText="1"/>
    </xf>
    <xf numFmtId="0" fontId="25" fillId="50" borderId="184" xfId="33" applyFont="1" applyFill="1" applyBorder="1" applyAlignment="1">
      <alignment vertical="center" wrapText="1"/>
    </xf>
    <xf numFmtId="0" fontId="25" fillId="50" borderId="115" xfId="33" applyFont="1" applyFill="1" applyBorder="1" applyAlignment="1">
      <alignment vertical="center"/>
    </xf>
    <xf numFmtId="0" fontId="25" fillId="8" borderId="30" xfId="33" applyFont="1" applyFill="1" applyBorder="1" applyAlignment="1">
      <alignment vertical="center" wrapText="1"/>
    </xf>
    <xf numFmtId="0" fontId="25" fillId="8" borderId="115" xfId="33" applyFont="1" applyFill="1" applyBorder="1" applyAlignment="1">
      <alignment vertical="center" wrapText="1"/>
    </xf>
    <xf numFmtId="0" fontId="25" fillId="8" borderId="108" xfId="33" applyFont="1" applyFill="1" applyBorder="1" applyAlignment="1">
      <alignment vertical="center"/>
    </xf>
    <xf numFmtId="0" fontId="25" fillId="8" borderId="70" xfId="33" applyFont="1" applyFill="1" applyBorder="1"/>
    <xf numFmtId="176" fontId="25" fillId="29" borderId="0" xfId="0" applyNumberFormat="1" applyFont="1" applyFill="1" applyAlignment="1">
      <alignment horizontal="center" vertical="center"/>
    </xf>
    <xf numFmtId="179" fontId="25" fillId="8" borderId="48" xfId="33" applyNumberFormat="1" applyFont="1" applyFill="1" applyBorder="1" applyAlignment="1">
      <alignment vertical="center"/>
    </xf>
    <xf numFmtId="0" fontId="53" fillId="8" borderId="0" xfId="33" applyFont="1" applyFill="1" applyAlignment="1">
      <alignment vertical="center"/>
    </xf>
    <xf numFmtId="186" fontId="25" fillId="50" borderId="3" xfId="33" applyNumberFormat="1" applyFont="1" applyFill="1" applyBorder="1" applyAlignment="1">
      <alignment horizontal="center" vertical="center"/>
    </xf>
    <xf numFmtId="176" fontId="25" fillId="50" borderId="8" xfId="0" applyNumberFormat="1" applyFont="1" applyFill="1" applyBorder="1" applyAlignment="1">
      <alignment horizontal="center" vertical="center"/>
    </xf>
    <xf numFmtId="179" fontId="25" fillId="8" borderId="21" xfId="33" applyNumberFormat="1" applyFont="1" applyFill="1" applyBorder="1" applyAlignment="1">
      <alignment vertical="center"/>
    </xf>
    <xf numFmtId="0" fontId="27" fillId="8" borderId="0" xfId="31" applyFont="1" applyFill="1" applyAlignment="1">
      <alignment horizontal="left" vertical="top" wrapText="1"/>
    </xf>
    <xf numFmtId="0" fontId="25" fillId="24" borderId="171" xfId="31" applyFont="1" applyFill="1" applyBorder="1"/>
    <xf numFmtId="0" fontId="25" fillId="8" borderId="166" xfId="31" applyFont="1" applyFill="1" applyBorder="1"/>
    <xf numFmtId="0" fontId="25" fillId="8" borderId="3" xfId="31" applyFont="1" applyFill="1" applyBorder="1"/>
    <xf numFmtId="0" fontId="25" fillId="8" borderId="51" xfId="31" applyFont="1" applyFill="1" applyBorder="1"/>
    <xf numFmtId="0" fontId="25" fillId="8" borderId="166" xfId="41" applyFont="1" applyFill="1" applyBorder="1"/>
    <xf numFmtId="0" fontId="25" fillId="8" borderId="3" xfId="41" applyFont="1" applyFill="1" applyBorder="1"/>
    <xf numFmtId="0" fontId="25" fillId="8" borderId="51" xfId="41" applyFont="1" applyFill="1" applyBorder="1"/>
    <xf numFmtId="0" fontId="25" fillId="8" borderId="51" xfId="41" applyFont="1" applyFill="1" applyBorder="1" applyAlignment="1">
      <alignment wrapText="1"/>
    </xf>
    <xf numFmtId="0" fontId="33" fillId="20" borderId="123" xfId="33" applyFont="1" applyFill="1" applyBorder="1" applyAlignment="1">
      <alignment vertical="center"/>
    </xf>
    <xf numFmtId="0" fontId="33" fillId="20" borderId="182" xfId="33" applyFont="1" applyFill="1" applyBorder="1" applyAlignment="1">
      <alignment vertical="center" wrapText="1"/>
    </xf>
    <xf numFmtId="0" fontId="33" fillId="20" borderId="42" xfId="33" applyFont="1" applyFill="1" applyBorder="1"/>
    <xf numFmtId="176" fontId="33" fillId="20" borderId="177" xfId="33" applyNumberFormat="1" applyFont="1" applyFill="1" applyBorder="1" applyAlignment="1">
      <alignment vertical="center"/>
    </xf>
    <xf numFmtId="176" fontId="25" fillId="32" borderId="202" xfId="33" applyNumberFormat="1" applyFont="1" applyFill="1" applyBorder="1" applyAlignment="1">
      <alignment vertical="center"/>
    </xf>
    <xf numFmtId="0" fontId="25" fillId="20" borderId="146" xfId="33" applyFont="1" applyFill="1" applyBorder="1"/>
    <xf numFmtId="176" fontId="33" fillId="20" borderId="126" xfId="33" applyNumberFormat="1" applyFont="1" applyFill="1" applyBorder="1" applyAlignment="1">
      <alignment vertical="center"/>
    </xf>
    <xf numFmtId="176" fontId="33" fillId="20" borderId="134" xfId="33" applyNumberFormat="1" applyFont="1" applyFill="1" applyBorder="1" applyAlignment="1">
      <alignment vertical="center"/>
    </xf>
    <xf numFmtId="176" fontId="25" fillId="32" borderId="184" xfId="33" applyNumberFormat="1" applyFont="1" applyFill="1" applyBorder="1" applyAlignment="1">
      <alignment vertical="center"/>
    </xf>
    <xf numFmtId="176" fontId="25" fillId="32" borderId="201" xfId="33" applyNumberFormat="1" applyFont="1" applyFill="1" applyBorder="1" applyAlignment="1">
      <alignment vertical="center"/>
    </xf>
    <xf numFmtId="0" fontId="25" fillId="20" borderId="59" xfId="33" applyFont="1" applyFill="1" applyBorder="1" applyAlignment="1">
      <alignment vertical="center"/>
    </xf>
    <xf numFmtId="176" fontId="25" fillId="32" borderId="183" xfId="33" applyNumberFormat="1" applyFont="1" applyFill="1" applyBorder="1" applyAlignment="1">
      <alignment horizontal="right" vertical="center"/>
    </xf>
    <xf numFmtId="0" fontId="33" fillId="20" borderId="162" xfId="33" applyFont="1" applyFill="1" applyBorder="1" applyAlignment="1">
      <alignment vertical="center"/>
    </xf>
    <xf numFmtId="176" fontId="25" fillId="32" borderId="182" xfId="33" applyNumberFormat="1" applyFont="1" applyFill="1" applyBorder="1" applyAlignment="1">
      <alignment vertical="center"/>
    </xf>
    <xf numFmtId="176" fontId="25" fillId="32" borderId="126" xfId="33" applyNumberFormat="1" applyFont="1" applyFill="1" applyBorder="1" applyAlignment="1">
      <alignment vertical="center"/>
    </xf>
    <xf numFmtId="176" fontId="25" fillId="32" borderId="89" xfId="33" applyNumberFormat="1" applyFont="1" applyFill="1" applyBorder="1" applyAlignment="1">
      <alignment vertical="center"/>
    </xf>
    <xf numFmtId="0" fontId="33" fillId="20" borderId="134" xfId="33" applyFont="1" applyFill="1" applyBorder="1" applyAlignment="1">
      <alignment vertical="center"/>
    </xf>
    <xf numFmtId="176" fontId="33" fillId="20" borderId="0" xfId="33" applyNumberFormat="1" applyFont="1" applyFill="1" applyAlignment="1">
      <alignment vertical="center"/>
    </xf>
    <xf numFmtId="0" fontId="25" fillId="32" borderId="0" xfId="33" applyFont="1" applyFill="1"/>
    <xf numFmtId="38" fontId="33" fillId="20" borderId="114" xfId="29" applyFont="1" applyFill="1" applyBorder="1" applyAlignment="1">
      <alignment horizontal="right" vertical="center"/>
    </xf>
    <xf numFmtId="0" fontId="25" fillId="20" borderId="42" xfId="33" applyFont="1" applyFill="1" applyBorder="1"/>
    <xf numFmtId="176" fontId="25" fillId="20" borderId="125" xfId="33" applyNumberFormat="1" applyFont="1" applyFill="1" applyBorder="1" applyAlignment="1">
      <alignment vertical="center"/>
    </xf>
    <xf numFmtId="0" fontId="25" fillId="20" borderId="126" xfId="33" applyFont="1" applyFill="1" applyBorder="1" applyAlignment="1">
      <alignment vertical="center"/>
    </xf>
    <xf numFmtId="176" fontId="25" fillId="20" borderId="126" xfId="33" applyNumberFormat="1" applyFont="1" applyFill="1" applyBorder="1" applyAlignment="1">
      <alignment vertical="center"/>
    </xf>
    <xf numFmtId="176" fontId="25" fillId="20" borderId="134" xfId="33" applyNumberFormat="1" applyFont="1" applyFill="1" applyBorder="1" applyAlignment="1">
      <alignment vertical="center"/>
    </xf>
    <xf numFmtId="0" fontId="33" fillId="20" borderId="48" xfId="33" applyFont="1" applyFill="1" applyBorder="1" applyAlignment="1">
      <alignment horizontal="left" vertical="center"/>
    </xf>
    <xf numFmtId="0" fontId="25" fillId="24" borderId="14" xfId="33" applyFont="1" applyFill="1" applyBorder="1" applyAlignment="1">
      <alignment horizontal="center" vertical="center"/>
    </xf>
    <xf numFmtId="0" fontId="25" fillId="24" borderId="124" xfId="33" applyFont="1" applyFill="1" applyBorder="1" applyAlignment="1">
      <alignment horizontal="center" vertical="center" wrapText="1"/>
    </xf>
    <xf numFmtId="0" fontId="27" fillId="29" borderId="0" xfId="32" applyFont="1" applyFill="1" applyAlignment="1">
      <alignment vertical="top"/>
    </xf>
    <xf numFmtId="0" fontId="25" fillId="20" borderId="41" xfId="32" applyFont="1" applyFill="1" applyBorder="1"/>
    <xf numFmtId="0" fontId="25" fillId="29" borderId="7" xfId="33" applyFont="1" applyFill="1" applyBorder="1" applyAlignment="1">
      <alignment horizontal="right" vertical="center"/>
    </xf>
    <xf numFmtId="0" fontId="26" fillId="40" borderId="135" xfId="33" applyFont="1" applyFill="1" applyBorder="1" applyAlignment="1">
      <alignment horizontal="left" vertical="center"/>
    </xf>
    <xf numFmtId="0" fontId="25" fillId="40" borderId="38" xfId="33" applyFont="1" applyFill="1" applyBorder="1" applyAlignment="1">
      <alignment horizontal="center" vertical="center" wrapText="1"/>
    </xf>
    <xf numFmtId="0" fontId="26" fillId="40" borderId="39" xfId="33" applyFont="1" applyFill="1" applyBorder="1" applyAlignment="1">
      <alignment horizontal="center" vertical="center"/>
    </xf>
    <xf numFmtId="0" fontId="26" fillId="40" borderId="76" xfId="33" applyFont="1" applyFill="1" applyBorder="1" applyAlignment="1">
      <alignment horizontal="center" vertical="center"/>
    </xf>
    <xf numFmtId="0" fontId="26" fillId="40" borderId="40" xfId="33" applyFont="1" applyFill="1" applyBorder="1" applyAlignment="1">
      <alignment horizontal="center" vertical="center"/>
    </xf>
    <xf numFmtId="177" fontId="25" fillId="29" borderId="96" xfId="33" applyNumberFormat="1" applyFont="1" applyFill="1" applyBorder="1" applyAlignment="1">
      <alignment horizontal="left" vertical="center"/>
    </xf>
    <xf numFmtId="177" fontId="25" fillId="29" borderId="168" xfId="33" applyNumberFormat="1" applyFont="1" applyFill="1" applyBorder="1" applyAlignment="1">
      <alignment horizontal="center" vertical="center"/>
    </xf>
    <xf numFmtId="177" fontId="25" fillId="29" borderId="1" xfId="33" applyNumberFormat="1" applyFont="1" applyFill="1" applyBorder="1" applyAlignment="1">
      <alignment horizontal="center" vertical="center"/>
    </xf>
    <xf numFmtId="176" fontId="25" fillId="29" borderId="1" xfId="33" applyNumberFormat="1" applyFont="1" applyFill="1" applyBorder="1" applyAlignment="1">
      <alignment vertical="center"/>
    </xf>
    <xf numFmtId="176" fontId="25" fillId="29" borderId="33" xfId="33" applyNumberFormat="1" applyFont="1" applyFill="1" applyBorder="1" applyAlignment="1">
      <alignment vertical="center"/>
    </xf>
    <xf numFmtId="176" fontId="25" fillId="29" borderId="3" xfId="33" applyNumberFormat="1" applyFont="1" applyFill="1" applyBorder="1" applyAlignment="1">
      <alignment vertical="center"/>
    </xf>
    <xf numFmtId="0" fontId="25" fillId="29" borderId="83" xfId="33" applyFont="1" applyFill="1" applyBorder="1" applyAlignment="1">
      <alignment vertical="center"/>
    </xf>
    <xf numFmtId="177" fontId="25" fillId="29" borderId="127" xfId="33" applyNumberFormat="1" applyFont="1" applyFill="1" applyBorder="1" applyAlignment="1">
      <alignment horizontal="center" vertical="center"/>
    </xf>
    <xf numFmtId="177" fontId="25" fillId="29" borderId="11" xfId="33" applyNumberFormat="1" applyFont="1" applyFill="1" applyBorder="1" applyAlignment="1">
      <alignment horizontal="center" vertical="center"/>
    </xf>
    <xf numFmtId="177" fontId="25" fillId="40" borderId="11" xfId="33" applyNumberFormat="1" applyFont="1" applyFill="1" applyBorder="1" applyAlignment="1">
      <alignment vertical="center"/>
    </xf>
    <xf numFmtId="177" fontId="25" fillId="29" borderId="11" xfId="33" applyNumberFormat="1" applyFont="1" applyFill="1" applyBorder="1" applyAlignment="1">
      <alignment vertical="center"/>
    </xf>
    <xf numFmtId="177" fontId="25" fillId="29" borderId="44" xfId="33" applyNumberFormat="1" applyFont="1" applyFill="1" applyBorder="1" applyAlignment="1">
      <alignment vertical="center"/>
    </xf>
    <xf numFmtId="177" fontId="25" fillId="29" borderId="41" xfId="33" applyNumberFormat="1" applyFont="1" applyFill="1" applyBorder="1" applyAlignment="1">
      <alignment horizontal="left" vertical="center"/>
    </xf>
    <xf numFmtId="177" fontId="25" fillId="29" borderId="128" xfId="33" applyNumberFormat="1" applyFont="1" applyFill="1" applyBorder="1" applyAlignment="1">
      <alignment horizontal="center" vertical="center"/>
    </xf>
    <xf numFmtId="177" fontId="25" fillId="29" borderId="53" xfId="33" applyNumberFormat="1" applyFont="1" applyFill="1" applyBorder="1" applyAlignment="1">
      <alignment horizontal="center" vertical="center"/>
    </xf>
    <xf numFmtId="177" fontId="25" fillId="40" borderId="53" xfId="33" applyNumberFormat="1" applyFont="1" applyFill="1" applyBorder="1" applyAlignment="1">
      <alignment vertical="center"/>
    </xf>
    <xf numFmtId="176" fontId="25" fillId="29" borderId="53" xfId="33" applyNumberFormat="1" applyFont="1" applyFill="1" applyBorder="1" applyAlignment="1">
      <alignment vertical="center"/>
    </xf>
    <xf numFmtId="176" fontId="25" fillId="29" borderId="136" xfId="33" applyNumberFormat="1" applyFont="1" applyFill="1" applyBorder="1" applyAlignment="1">
      <alignment vertical="center"/>
    </xf>
    <xf numFmtId="176" fontId="25" fillId="29" borderId="137" xfId="33" applyNumberFormat="1" applyFont="1" applyFill="1" applyBorder="1" applyAlignment="1">
      <alignment vertical="center"/>
    </xf>
    <xf numFmtId="0" fontId="62" fillId="8" borderId="236" xfId="33" applyFont="1" applyFill="1" applyBorder="1" applyAlignment="1">
      <alignment vertical="center"/>
    </xf>
    <xf numFmtId="0" fontId="62" fillId="8" borderId="237" xfId="33" applyFont="1" applyFill="1" applyBorder="1" applyAlignment="1">
      <alignment vertical="center"/>
    </xf>
    <xf numFmtId="0" fontId="62" fillId="8" borderId="238" xfId="33" applyFont="1" applyFill="1" applyBorder="1" applyAlignment="1">
      <alignment vertical="center"/>
    </xf>
    <xf numFmtId="0" fontId="25" fillId="8" borderId="239" xfId="33" applyFont="1" applyFill="1" applyBorder="1" applyAlignment="1">
      <alignment vertical="center"/>
    </xf>
    <xf numFmtId="0" fontId="25" fillId="8" borderId="240" xfId="33" applyFont="1" applyFill="1" applyBorder="1" applyAlignment="1">
      <alignment vertical="center"/>
    </xf>
    <xf numFmtId="0" fontId="25" fillId="8" borderId="241" xfId="33" applyFont="1" applyFill="1" applyBorder="1" applyAlignment="1">
      <alignment vertical="center"/>
    </xf>
    <xf numFmtId="176" fontId="25" fillId="8" borderId="242" xfId="33" applyNumberFormat="1" applyFont="1" applyFill="1" applyBorder="1" applyAlignment="1">
      <alignment vertical="center"/>
    </xf>
    <xf numFmtId="176" fontId="25" fillId="8" borderId="243" xfId="33" applyNumberFormat="1" applyFont="1" applyFill="1" applyBorder="1" applyAlignment="1">
      <alignment vertical="center"/>
    </xf>
    <xf numFmtId="176" fontId="25" fillId="8" borderId="244" xfId="33" applyNumberFormat="1" applyFont="1" applyFill="1" applyBorder="1" applyAlignment="1">
      <alignment vertical="center"/>
    </xf>
    <xf numFmtId="176" fontId="25" fillId="29" borderId="245" xfId="33" applyNumberFormat="1" applyFont="1" applyFill="1" applyBorder="1" applyAlignment="1">
      <alignment horizontal="right" vertical="center"/>
    </xf>
    <xf numFmtId="176" fontId="25" fillId="29" borderId="246" xfId="33" applyNumberFormat="1" applyFont="1" applyFill="1" applyBorder="1" applyAlignment="1">
      <alignment horizontal="right" vertical="center"/>
    </xf>
    <xf numFmtId="176" fontId="25" fillId="29" borderId="236" xfId="33" applyNumberFormat="1" applyFont="1" applyFill="1" applyBorder="1" applyAlignment="1">
      <alignment horizontal="right" vertical="center"/>
    </xf>
    <xf numFmtId="176" fontId="25" fillId="29" borderId="247" xfId="33" applyNumberFormat="1" applyFont="1" applyFill="1" applyBorder="1" applyAlignment="1">
      <alignment horizontal="right" vertical="center"/>
    </xf>
    <xf numFmtId="176" fontId="25" fillId="29" borderId="248" xfId="33" applyNumberFormat="1" applyFont="1" applyFill="1" applyBorder="1" applyAlignment="1">
      <alignment horizontal="right" vertical="center"/>
    </xf>
    <xf numFmtId="176" fontId="25" fillId="29" borderId="237" xfId="33" applyNumberFormat="1" applyFont="1" applyFill="1" applyBorder="1" applyAlignment="1">
      <alignment horizontal="right" vertical="center"/>
    </xf>
    <xf numFmtId="176" fontId="25" fillId="20" borderId="32" xfId="33" applyNumberFormat="1" applyFont="1" applyFill="1" applyBorder="1" applyAlignment="1">
      <alignment horizontal="right" vertical="center"/>
    </xf>
    <xf numFmtId="176" fontId="25" fillId="21" borderId="162" xfId="33" applyNumberFormat="1" applyFont="1" applyFill="1" applyBorder="1" applyAlignment="1">
      <alignment horizontal="right" vertical="center"/>
    </xf>
    <xf numFmtId="176" fontId="25" fillId="21" borderId="11" xfId="33" applyNumberFormat="1" applyFont="1" applyFill="1" applyBorder="1" applyAlignment="1">
      <alignment horizontal="right" vertical="center"/>
    </xf>
    <xf numFmtId="176" fontId="25" fillId="21" borderId="166" xfId="33" applyNumberFormat="1" applyFont="1" applyFill="1" applyBorder="1" applyAlignment="1">
      <alignment horizontal="right" vertical="center"/>
    </xf>
    <xf numFmtId="176" fontId="25" fillId="22" borderId="54" xfId="33" applyNumberFormat="1" applyFont="1" applyFill="1" applyBorder="1" applyAlignment="1">
      <alignment horizontal="right" vertical="center"/>
    </xf>
    <xf numFmtId="176" fontId="25" fillId="22" borderId="52" xfId="33" applyNumberFormat="1" applyFont="1" applyFill="1" applyBorder="1" applyAlignment="1">
      <alignment horizontal="right" vertical="center"/>
    </xf>
    <xf numFmtId="176" fontId="25" fillId="22" borderId="20" xfId="33" applyNumberFormat="1" applyFont="1" applyFill="1" applyBorder="1" applyAlignment="1">
      <alignment horizontal="right" vertical="center"/>
    </xf>
    <xf numFmtId="176" fontId="25" fillId="22" borderId="51" xfId="33" applyNumberFormat="1" applyFont="1" applyFill="1" applyBorder="1" applyAlignment="1">
      <alignment horizontal="right" vertical="center"/>
    </xf>
    <xf numFmtId="176" fontId="25" fillId="43" borderId="146" xfId="33" applyNumberFormat="1" applyFont="1" applyFill="1" applyBorder="1" applyAlignment="1">
      <alignment horizontal="right" vertical="center"/>
    </xf>
    <xf numFmtId="176" fontId="25" fillId="43" borderId="1" xfId="33" applyNumberFormat="1" applyFont="1" applyFill="1" applyBorder="1" applyAlignment="1">
      <alignment horizontal="right" vertical="center"/>
    </xf>
    <xf numFmtId="176" fontId="25" fillId="43" borderId="33" xfId="33" applyNumberFormat="1" applyFont="1" applyFill="1" applyBorder="1" applyAlignment="1">
      <alignment horizontal="right" vertical="center"/>
    </xf>
    <xf numFmtId="176" fontId="25" fillId="43" borderId="3" xfId="33" applyNumberFormat="1" applyFont="1" applyFill="1" applyBorder="1" applyAlignment="1">
      <alignment horizontal="right" vertical="center"/>
    </xf>
    <xf numFmtId="176" fontId="25" fillId="23" borderId="55" xfId="33" applyNumberFormat="1" applyFont="1" applyFill="1" applyBorder="1" applyAlignment="1">
      <alignment horizontal="right" vertical="center"/>
    </xf>
    <xf numFmtId="176" fontId="25" fillId="23" borderId="43" xfId="33" applyNumberFormat="1" applyFont="1" applyFill="1" applyBorder="1" applyAlignment="1">
      <alignment horizontal="right" vertical="center"/>
    </xf>
    <xf numFmtId="176" fontId="25" fillId="23" borderId="84" xfId="33" applyNumberFormat="1" applyFont="1" applyFill="1" applyBorder="1" applyAlignment="1">
      <alignment horizontal="right" vertical="center"/>
    </xf>
    <xf numFmtId="176" fontId="25" fillId="23" borderId="60" xfId="33" applyNumberFormat="1" applyFont="1" applyFill="1" applyBorder="1" applyAlignment="1">
      <alignment horizontal="right" vertical="center"/>
    </xf>
    <xf numFmtId="190" fontId="25" fillId="50" borderId="1" xfId="26" applyNumberFormat="1" applyFont="1" applyFill="1" applyBorder="1" applyAlignment="1">
      <alignment vertical="center"/>
    </xf>
    <xf numFmtId="190" fontId="25" fillId="8" borderId="245" xfId="26" applyNumberFormat="1" applyFont="1" applyFill="1" applyBorder="1" applyAlignment="1">
      <alignment horizontal="center" vertical="center"/>
    </xf>
    <xf numFmtId="190" fontId="25" fillId="8" borderId="246" xfId="26" applyNumberFormat="1" applyFont="1" applyFill="1" applyBorder="1" applyAlignment="1">
      <alignment horizontal="center" vertical="center"/>
    </xf>
    <xf numFmtId="190" fontId="25" fillId="8" borderId="246" xfId="26" applyNumberFormat="1" applyFont="1" applyFill="1" applyBorder="1" applyAlignment="1">
      <alignment vertical="center"/>
    </xf>
    <xf numFmtId="190" fontId="25" fillId="8" borderId="236" xfId="26" applyNumberFormat="1" applyFont="1" applyFill="1" applyBorder="1" applyAlignment="1">
      <alignment vertical="center"/>
    </xf>
    <xf numFmtId="190" fontId="25" fillId="8" borderId="247" xfId="26" applyNumberFormat="1" applyFont="1" applyFill="1" applyBorder="1" applyAlignment="1">
      <alignment horizontal="center" vertical="center"/>
    </xf>
    <xf numFmtId="190" fontId="25" fillId="8" borderId="248" xfId="26" applyNumberFormat="1" applyFont="1" applyFill="1" applyBorder="1" applyAlignment="1">
      <alignment horizontal="center" vertical="center"/>
    </xf>
    <xf numFmtId="190" fontId="25" fillId="8" borderId="248" xfId="26" applyNumberFormat="1" applyFont="1" applyFill="1" applyBorder="1" applyAlignment="1">
      <alignment vertical="center"/>
    </xf>
    <xf numFmtId="190" fontId="25" fillId="8" borderId="237" xfId="26" applyNumberFormat="1" applyFont="1" applyFill="1" applyBorder="1" applyAlignment="1">
      <alignment vertical="center"/>
    </xf>
    <xf numFmtId="190" fontId="25" fillId="8" borderId="248" xfId="26" applyNumberFormat="1" applyFont="1" applyFill="1" applyBorder="1" applyAlignment="1">
      <alignment horizontal="right" vertical="center"/>
    </xf>
    <xf numFmtId="190" fontId="25" fillId="8" borderId="249" xfId="26" applyNumberFormat="1" applyFont="1" applyFill="1" applyBorder="1" applyAlignment="1">
      <alignment horizontal="center" vertical="center"/>
    </xf>
    <xf numFmtId="190" fontId="25" fillId="8" borderId="250" xfId="26" applyNumberFormat="1" applyFont="1" applyFill="1" applyBorder="1" applyAlignment="1">
      <alignment horizontal="center" vertical="center"/>
    </xf>
    <xf numFmtId="190" fontId="25" fillId="8" borderId="250" xfId="26" applyNumberFormat="1" applyFont="1" applyFill="1" applyBorder="1" applyAlignment="1">
      <alignment horizontal="right" vertical="center"/>
    </xf>
    <xf numFmtId="190" fontId="25" fillId="8" borderId="250" xfId="26" applyNumberFormat="1" applyFont="1" applyFill="1" applyBorder="1" applyAlignment="1">
      <alignment vertical="center"/>
    </xf>
    <xf numFmtId="190" fontId="25" fillId="8" borderId="238" xfId="26" applyNumberFormat="1" applyFont="1" applyFill="1" applyBorder="1" applyAlignment="1">
      <alignment vertical="center"/>
    </xf>
    <xf numFmtId="190" fontId="25" fillId="24" borderId="245" xfId="26" applyNumberFormat="1" applyFont="1" applyFill="1" applyBorder="1" applyAlignment="1">
      <alignment vertical="center"/>
    </xf>
    <xf numFmtId="190" fontId="25" fillId="50" borderId="246" xfId="26" applyNumberFormat="1" applyFont="1" applyFill="1" applyBorder="1" applyAlignment="1">
      <alignment horizontal="center" vertical="center"/>
    </xf>
    <xf numFmtId="190" fontId="25" fillId="50" borderId="246" xfId="26" applyNumberFormat="1" applyFont="1" applyFill="1" applyBorder="1" applyAlignment="1">
      <alignment horizontal="right" vertical="center"/>
    </xf>
    <xf numFmtId="190" fontId="25" fillId="50" borderId="236" xfId="26" applyNumberFormat="1" applyFont="1" applyFill="1" applyBorder="1" applyAlignment="1">
      <alignment horizontal="right" vertical="center"/>
    </xf>
    <xf numFmtId="190" fontId="25" fillId="24" borderId="247" xfId="26" applyNumberFormat="1" applyFont="1" applyFill="1" applyBorder="1" applyAlignment="1">
      <alignment vertical="center"/>
    </xf>
    <xf numFmtId="190" fontId="25" fillId="50" borderId="248" xfId="26" applyNumberFormat="1" applyFont="1" applyFill="1" applyBorder="1" applyAlignment="1">
      <alignment horizontal="center" vertical="center"/>
    </xf>
    <xf numFmtId="190" fontId="25" fillId="50" borderId="248" xfId="26" applyNumberFormat="1" applyFont="1" applyFill="1" applyBorder="1" applyAlignment="1">
      <alignment horizontal="right" vertical="center"/>
    </xf>
    <xf numFmtId="190" fontId="25" fillId="50" borderId="237" xfId="26" applyNumberFormat="1" applyFont="1" applyFill="1" applyBorder="1" applyAlignment="1">
      <alignment horizontal="right" vertical="center"/>
    </xf>
    <xf numFmtId="190" fontId="25" fillId="50" borderId="248" xfId="26" applyNumberFormat="1" applyFont="1" applyFill="1" applyBorder="1" applyAlignment="1">
      <alignment vertical="center"/>
    </xf>
    <xf numFmtId="190" fontId="25" fillId="24" borderId="249" xfId="26" applyNumberFormat="1" applyFont="1" applyFill="1" applyBorder="1" applyAlignment="1">
      <alignment vertical="center"/>
    </xf>
    <xf numFmtId="190" fontId="25" fillId="50" borderId="250" xfId="26" applyNumberFormat="1" applyFont="1" applyFill="1" applyBorder="1" applyAlignment="1">
      <alignment horizontal="center" vertical="center"/>
    </xf>
    <xf numFmtId="190" fontId="25" fillId="29" borderId="250" xfId="26" applyNumberFormat="1" applyFont="1" applyFill="1" applyBorder="1" applyAlignment="1">
      <alignment horizontal="center" vertical="center"/>
    </xf>
    <xf numFmtId="190" fontId="25" fillId="50" borderId="250" xfId="26" applyNumberFormat="1" applyFont="1" applyFill="1" applyBorder="1" applyAlignment="1">
      <alignment vertical="center"/>
    </xf>
    <xf numFmtId="190" fontId="25" fillId="50" borderId="250" xfId="26" applyNumberFormat="1" applyFont="1" applyFill="1" applyBorder="1" applyAlignment="1">
      <alignment horizontal="right" vertical="center"/>
    </xf>
    <xf numFmtId="190" fontId="25" fillId="50" borderId="238" xfId="26" applyNumberFormat="1" applyFont="1" applyFill="1" applyBorder="1" applyAlignment="1">
      <alignment horizontal="right" vertical="center"/>
    </xf>
    <xf numFmtId="190" fontId="25" fillId="24" borderId="246" xfId="26" applyNumberFormat="1" applyFont="1" applyFill="1" applyBorder="1" applyAlignment="1">
      <alignment vertical="center"/>
    </xf>
    <xf numFmtId="190" fontId="25" fillId="8" borderId="246" xfId="26" applyNumberFormat="1" applyFont="1" applyFill="1" applyBorder="1" applyAlignment="1">
      <alignment horizontal="right" vertical="center"/>
    </xf>
    <xf numFmtId="190" fontId="25" fillId="8" borderId="236" xfId="26" applyNumberFormat="1" applyFont="1" applyFill="1" applyBorder="1" applyAlignment="1">
      <alignment horizontal="right" vertical="center"/>
    </xf>
    <xf numFmtId="190" fontId="25" fillId="24" borderId="248" xfId="26" applyNumberFormat="1" applyFont="1" applyFill="1" applyBorder="1" applyAlignment="1">
      <alignment vertical="center"/>
    </xf>
    <xf numFmtId="190" fontId="25" fillId="8" borderId="237" xfId="26" applyNumberFormat="1" applyFont="1" applyFill="1" applyBorder="1" applyAlignment="1">
      <alignment horizontal="right" vertical="center"/>
    </xf>
    <xf numFmtId="190" fontId="25" fillId="24" borderId="250" xfId="26" applyNumberFormat="1" applyFont="1" applyFill="1" applyBorder="1" applyAlignment="1">
      <alignment vertical="center"/>
    </xf>
    <xf numFmtId="190" fontId="25" fillId="8" borderId="238" xfId="26" applyNumberFormat="1" applyFont="1" applyFill="1" applyBorder="1" applyAlignment="1">
      <alignment horizontal="right" vertical="center"/>
    </xf>
    <xf numFmtId="0" fontId="25" fillId="8" borderId="126" xfId="33" applyFont="1" applyFill="1" applyBorder="1" applyAlignment="1">
      <alignment vertical="center"/>
    </xf>
    <xf numFmtId="0" fontId="25" fillId="63" borderId="44" xfId="0" applyFont="1" applyFill="1" applyBorder="1" applyAlignment="1">
      <alignment horizontal="center" vertical="center" wrapText="1"/>
    </xf>
    <xf numFmtId="176" fontId="25" fillId="20" borderId="114" xfId="33" applyNumberFormat="1" applyFont="1" applyFill="1" applyBorder="1" applyAlignment="1">
      <alignment vertical="center"/>
    </xf>
    <xf numFmtId="176" fontId="25" fillId="20" borderId="4" xfId="33" applyNumberFormat="1" applyFont="1" applyFill="1" applyBorder="1" applyAlignment="1">
      <alignment horizontal="right" vertical="center"/>
    </xf>
    <xf numFmtId="0" fontId="25" fillId="40" borderId="193" xfId="33" applyFont="1" applyFill="1" applyBorder="1" applyAlignment="1">
      <alignment horizontal="center" vertical="center"/>
    </xf>
    <xf numFmtId="0" fontId="25" fillId="40" borderId="39" xfId="33" applyFont="1" applyFill="1" applyBorder="1" applyAlignment="1">
      <alignment horizontal="center" vertical="center"/>
    </xf>
    <xf numFmtId="0" fontId="25" fillId="40" borderId="76" xfId="33" applyFont="1" applyFill="1" applyBorder="1" applyAlignment="1">
      <alignment horizontal="center" vertical="center"/>
    </xf>
    <xf numFmtId="0" fontId="25" fillId="40" borderId="125" xfId="33" applyFont="1" applyFill="1" applyBorder="1" applyAlignment="1">
      <alignment horizontal="center" vertical="center"/>
    </xf>
    <xf numFmtId="0" fontId="60" fillId="29" borderId="0" xfId="31" applyFont="1" applyFill="1" applyAlignment="1">
      <alignment vertical="center" wrapText="1"/>
    </xf>
    <xf numFmtId="0" fontId="60" fillId="0" borderId="0" xfId="31" applyFont="1" applyAlignment="1">
      <alignment vertical="center" wrapText="1"/>
    </xf>
    <xf numFmtId="0" fontId="11" fillId="24" borderId="57" xfId="33" applyFont="1" applyFill="1" applyBorder="1" applyAlignment="1">
      <alignment horizontal="left" vertical="center"/>
    </xf>
    <xf numFmtId="0" fontId="11" fillId="29" borderId="167" xfId="33" applyFont="1" applyFill="1" applyBorder="1" applyAlignment="1">
      <alignment vertical="center"/>
    </xf>
    <xf numFmtId="9" fontId="25" fillId="20" borderId="2" xfId="27" applyFont="1" applyFill="1" applyBorder="1" applyAlignment="1">
      <alignment vertical="center"/>
    </xf>
    <xf numFmtId="10" fontId="25" fillId="8" borderId="2" xfId="31" applyNumberFormat="1" applyFont="1" applyFill="1" applyBorder="1" applyAlignment="1">
      <alignment vertical="center"/>
    </xf>
    <xf numFmtId="179" fontId="25" fillId="8" borderId="2" xfId="31" applyNumberFormat="1" applyFont="1" applyFill="1" applyBorder="1" applyAlignment="1">
      <alignment vertical="center"/>
    </xf>
    <xf numFmtId="0" fontId="25" fillId="8" borderId="33" xfId="41" applyFont="1" applyFill="1" applyBorder="1"/>
    <xf numFmtId="9" fontId="25" fillId="20" borderId="2" xfId="31" applyNumberFormat="1" applyFont="1" applyFill="1" applyBorder="1" applyAlignment="1">
      <alignment vertical="center"/>
    </xf>
    <xf numFmtId="0" fontId="25" fillId="24" borderId="135" xfId="31" applyFont="1" applyFill="1" applyBorder="1"/>
    <xf numFmtId="0" fontId="25" fillId="24" borderId="42" xfId="31" applyFont="1" applyFill="1" applyBorder="1"/>
    <xf numFmtId="0" fontId="25" fillId="24" borderId="193" xfId="31" applyFont="1" applyFill="1" applyBorder="1" applyAlignment="1">
      <alignment horizontal="center"/>
    </xf>
    <xf numFmtId="0" fontId="25" fillId="24" borderId="39" xfId="31" applyFont="1" applyFill="1" applyBorder="1" applyAlignment="1">
      <alignment horizontal="center"/>
    </xf>
    <xf numFmtId="0" fontId="25" fillId="24" borderId="40" xfId="31" applyFont="1" applyFill="1" applyBorder="1" applyAlignment="1">
      <alignment horizontal="center"/>
    </xf>
    <xf numFmtId="0" fontId="25" fillId="20" borderId="121" xfId="31" applyFont="1" applyFill="1" applyBorder="1" applyAlignment="1">
      <alignment vertical="center"/>
    </xf>
    <xf numFmtId="9" fontId="25" fillId="20" borderId="3" xfId="27" applyFont="1" applyFill="1" applyBorder="1" applyAlignment="1">
      <alignment vertical="center"/>
    </xf>
    <xf numFmtId="179" fontId="25" fillId="0" borderId="3" xfId="31" applyNumberFormat="1" applyFont="1" applyBorder="1" applyAlignment="1">
      <alignment vertical="center"/>
    </xf>
    <xf numFmtId="10" fontId="25" fillId="0" borderId="3" xfId="31" applyNumberFormat="1" applyFont="1" applyBorder="1" applyAlignment="1">
      <alignment vertical="center"/>
    </xf>
    <xf numFmtId="0" fontId="25" fillId="8" borderId="105" xfId="31" applyFont="1" applyFill="1" applyBorder="1"/>
    <xf numFmtId="179" fontId="25" fillId="8" borderId="199" xfId="31" applyNumberFormat="1" applyFont="1" applyFill="1" applyBorder="1" applyAlignment="1">
      <alignment vertical="center"/>
    </xf>
    <xf numFmtId="179" fontId="25" fillId="8" borderId="200" xfId="31" applyNumberFormat="1" applyFont="1" applyFill="1" applyBorder="1" applyAlignment="1">
      <alignment vertical="center"/>
    </xf>
    <xf numFmtId="179" fontId="25" fillId="0" borderId="200" xfId="31" applyNumberFormat="1" applyFont="1" applyBorder="1" applyAlignment="1">
      <alignment vertical="center"/>
    </xf>
    <xf numFmtId="179" fontId="25" fillId="0" borderId="8" xfId="31" applyNumberFormat="1" applyFont="1" applyBorder="1" applyAlignment="1">
      <alignment vertical="center"/>
    </xf>
    <xf numFmtId="0" fontId="25" fillId="20" borderId="121" xfId="31" applyFont="1" applyFill="1" applyBorder="1"/>
    <xf numFmtId="0" fontId="25" fillId="8" borderId="121" xfId="31" applyFont="1" applyFill="1" applyBorder="1"/>
    <xf numFmtId="0" fontId="25" fillId="8" borderId="5" xfId="31" applyFont="1" applyFill="1" applyBorder="1"/>
    <xf numFmtId="0" fontId="25" fillId="8" borderId="36" xfId="31" applyFont="1" applyFill="1" applyBorder="1"/>
    <xf numFmtId="0" fontId="25" fillId="8" borderId="196" xfId="31" applyFont="1" applyFill="1" applyBorder="1"/>
    <xf numFmtId="9" fontId="25" fillId="20" borderId="3" xfId="31" applyNumberFormat="1" applyFont="1" applyFill="1" applyBorder="1" applyAlignment="1">
      <alignment vertical="center"/>
    </xf>
    <xf numFmtId="0" fontId="25" fillId="24" borderId="125" xfId="31" applyFont="1" applyFill="1" applyBorder="1"/>
    <xf numFmtId="0" fontId="25" fillId="20" borderId="126" xfId="31" applyFont="1" applyFill="1" applyBorder="1" applyAlignment="1">
      <alignment vertical="center"/>
    </xf>
    <xf numFmtId="0" fontId="25" fillId="29" borderId="51" xfId="31" applyFont="1" applyFill="1" applyBorder="1" applyAlignment="1">
      <alignment vertical="center"/>
    </xf>
    <xf numFmtId="0" fontId="25" fillId="20" borderId="172" xfId="31" applyFont="1" applyFill="1" applyBorder="1" applyAlignment="1">
      <alignment vertical="center"/>
    </xf>
    <xf numFmtId="179" fontId="25" fillId="20" borderId="3" xfId="27" applyNumberFormat="1" applyFont="1" applyFill="1" applyBorder="1" applyAlignment="1">
      <alignment vertical="center"/>
    </xf>
    <xf numFmtId="179" fontId="25" fillId="8" borderId="3" xfId="31" applyNumberFormat="1" applyFont="1" applyFill="1" applyBorder="1" applyAlignment="1">
      <alignment vertical="center"/>
    </xf>
    <xf numFmtId="10" fontId="25" fillId="8" borderId="3" xfId="31" applyNumberFormat="1" applyFont="1" applyFill="1" applyBorder="1" applyAlignment="1">
      <alignment vertical="center"/>
    </xf>
    <xf numFmtId="179" fontId="25" fillId="8" borderId="8" xfId="31" applyNumberFormat="1" applyFont="1" applyFill="1" applyBorder="1" applyAlignment="1">
      <alignment vertical="center"/>
    </xf>
    <xf numFmtId="179" fontId="25" fillId="20" borderId="3" xfId="31" applyNumberFormat="1" applyFont="1" applyFill="1" applyBorder="1" applyAlignment="1">
      <alignment vertical="center"/>
    </xf>
    <xf numFmtId="197" fontId="25" fillId="29" borderId="0" xfId="0" quotePrefix="1" applyNumberFormat="1" applyFont="1" applyFill="1" applyAlignment="1">
      <alignment horizontal="right" vertical="center"/>
    </xf>
    <xf numFmtId="0" fontId="25" fillId="24" borderId="48" xfId="31" applyFont="1" applyFill="1" applyBorder="1"/>
    <xf numFmtId="0" fontId="25" fillId="8" borderId="48" xfId="31" applyFont="1" applyFill="1" applyBorder="1"/>
    <xf numFmtId="0" fontId="25" fillId="24" borderId="2" xfId="31" applyFont="1" applyFill="1" applyBorder="1" applyAlignment="1">
      <alignment horizontal="center"/>
    </xf>
    <xf numFmtId="38" fontId="25" fillId="8" borderId="2" xfId="31" applyNumberFormat="1" applyFont="1" applyFill="1" applyBorder="1" applyAlignment="1">
      <alignment vertical="center"/>
    </xf>
    <xf numFmtId="0" fontId="25" fillId="29" borderId="1" xfId="0" applyFont="1" applyFill="1" applyBorder="1" applyAlignment="1">
      <alignment vertical="center" wrapText="1"/>
    </xf>
    <xf numFmtId="0" fontId="35" fillId="0" borderId="1" xfId="28" applyFont="1" applyFill="1" applyBorder="1" applyAlignment="1" applyProtection="1">
      <alignment vertical="center" wrapText="1"/>
    </xf>
    <xf numFmtId="176" fontId="25" fillId="32" borderId="145" xfId="32" applyNumberFormat="1" applyFont="1" applyFill="1" applyBorder="1" applyAlignment="1">
      <alignment vertical="center"/>
    </xf>
    <xf numFmtId="176" fontId="25" fillId="32" borderId="62" xfId="32" applyNumberFormat="1" applyFont="1" applyFill="1" applyBorder="1" applyAlignment="1">
      <alignment vertical="center"/>
    </xf>
    <xf numFmtId="176" fontId="25" fillId="32" borderId="119" xfId="32" applyNumberFormat="1" applyFont="1" applyFill="1" applyBorder="1" applyAlignment="1">
      <alignment vertical="center"/>
    </xf>
    <xf numFmtId="176" fontId="25" fillId="32" borderId="88" xfId="32" applyNumberFormat="1" applyFont="1" applyFill="1" applyBorder="1" applyAlignment="1">
      <alignment vertical="center"/>
    </xf>
    <xf numFmtId="0" fontId="25" fillId="32" borderId="185" xfId="32" applyFont="1" applyFill="1" applyBorder="1" applyAlignment="1">
      <alignment vertical="center"/>
    </xf>
    <xf numFmtId="0" fontId="25" fillId="32" borderId="88" xfId="32" applyFont="1" applyFill="1" applyBorder="1" applyAlignment="1">
      <alignment vertical="center"/>
    </xf>
    <xf numFmtId="0" fontId="25" fillId="32" borderId="147" xfId="32" applyFont="1" applyFill="1" applyBorder="1"/>
    <xf numFmtId="0" fontId="25" fillId="32" borderId="147" xfId="32" applyFont="1" applyFill="1" applyBorder="1" applyAlignment="1">
      <alignment vertical="center"/>
    </xf>
    <xf numFmtId="176" fontId="25" fillId="32" borderId="251" xfId="32" applyNumberFormat="1" applyFont="1" applyFill="1" applyBorder="1" applyAlignment="1">
      <alignment vertical="center"/>
    </xf>
    <xf numFmtId="176" fontId="25" fillId="32" borderId="252" xfId="32" applyNumberFormat="1" applyFont="1" applyFill="1" applyBorder="1" applyAlignment="1">
      <alignment vertical="center"/>
    </xf>
    <xf numFmtId="176" fontId="25" fillId="32" borderId="253" xfId="32" applyNumberFormat="1" applyFont="1" applyFill="1" applyBorder="1" applyAlignment="1">
      <alignment vertical="center"/>
    </xf>
    <xf numFmtId="176" fontId="25" fillId="32" borderId="254" xfId="32" applyNumberFormat="1" applyFont="1" applyFill="1" applyBorder="1" applyAlignment="1">
      <alignment vertical="center"/>
    </xf>
    <xf numFmtId="0" fontId="25" fillId="32" borderId="255" xfId="32" applyFont="1" applyFill="1" applyBorder="1" applyAlignment="1">
      <alignment vertical="center"/>
    </xf>
    <xf numFmtId="0" fontId="25" fillId="32" borderId="254" xfId="32" applyFont="1" applyFill="1" applyBorder="1" applyAlignment="1">
      <alignment vertical="center"/>
    </xf>
    <xf numFmtId="0" fontId="25" fillId="32" borderId="256" xfId="32" applyFont="1" applyFill="1" applyBorder="1"/>
    <xf numFmtId="0" fontId="25" fillId="32" borderId="256" xfId="32" applyFont="1" applyFill="1" applyBorder="1" applyAlignment="1">
      <alignment vertical="center"/>
    </xf>
    <xf numFmtId="40" fontId="33" fillId="20" borderId="60" xfId="29" applyNumberFormat="1" applyFont="1" applyFill="1" applyBorder="1" applyAlignment="1">
      <alignment vertical="center" wrapText="1"/>
    </xf>
    <xf numFmtId="40" fontId="33" fillId="20" borderId="55" xfId="29" applyNumberFormat="1" applyFont="1" applyFill="1" applyBorder="1" applyAlignment="1">
      <alignment vertical="center" wrapText="1"/>
    </xf>
    <xf numFmtId="38" fontId="33" fillId="20" borderId="60" xfId="29" applyFont="1" applyFill="1" applyBorder="1" applyAlignment="1">
      <alignment vertical="center"/>
    </xf>
    <xf numFmtId="38" fontId="33" fillId="20" borderId="7" xfId="29" applyFont="1" applyFill="1" applyBorder="1" applyAlignment="1">
      <alignment vertical="center"/>
    </xf>
    <xf numFmtId="38" fontId="33" fillId="20" borderId="18" xfId="29" applyFont="1" applyFill="1" applyBorder="1" applyAlignment="1">
      <alignment vertical="center"/>
    </xf>
    <xf numFmtId="0" fontId="25" fillId="20" borderId="128" xfId="33" applyFont="1" applyFill="1" applyBorder="1" applyAlignment="1">
      <alignment vertical="center" wrapText="1"/>
    </xf>
    <xf numFmtId="0" fontId="25" fillId="20" borderId="7" xfId="33" applyFont="1" applyFill="1" applyBorder="1" applyAlignment="1">
      <alignment vertical="center"/>
    </xf>
    <xf numFmtId="0" fontId="33" fillId="20" borderId="41" xfId="33" applyFont="1" applyFill="1" applyBorder="1" applyAlignment="1">
      <alignment vertical="center"/>
    </xf>
    <xf numFmtId="40" fontId="33" fillId="20" borderId="30" xfId="29" applyNumberFormat="1" applyFont="1" applyFill="1" applyBorder="1" applyAlignment="1">
      <alignment vertical="center" wrapText="1"/>
    </xf>
    <xf numFmtId="40" fontId="33" fillId="20" borderId="207" xfId="29" applyNumberFormat="1" applyFont="1" applyFill="1" applyBorder="1" applyAlignment="1">
      <alignment vertical="center" wrapText="1"/>
    </xf>
    <xf numFmtId="38" fontId="33" fillId="20" borderId="30" xfId="29" applyFont="1" applyFill="1" applyBorder="1" applyAlignment="1">
      <alignment vertical="center"/>
    </xf>
    <xf numFmtId="38" fontId="33" fillId="20" borderId="138" xfId="29" applyFont="1" applyFill="1" applyBorder="1" applyAlignment="1">
      <alignment vertical="center"/>
    </xf>
    <xf numFmtId="38" fontId="33" fillId="20" borderId="68" xfId="29" applyFont="1" applyFill="1" applyBorder="1" applyAlignment="1">
      <alignment vertical="center"/>
    </xf>
    <xf numFmtId="0" fontId="25" fillId="20" borderId="184" xfId="33" applyFont="1" applyFill="1" applyBorder="1" applyAlignment="1">
      <alignment vertical="center" wrapText="1"/>
    </xf>
    <xf numFmtId="0" fontId="25" fillId="20" borderId="138" xfId="33" applyFont="1" applyFill="1" applyBorder="1" applyAlignment="1">
      <alignment vertical="center"/>
    </xf>
    <xf numFmtId="0" fontId="33" fillId="20" borderId="212" xfId="33" applyFont="1" applyFill="1" applyBorder="1" applyAlignment="1">
      <alignment vertical="center"/>
    </xf>
    <xf numFmtId="0" fontId="66" fillId="20" borderId="212" xfId="33" applyFont="1" applyFill="1" applyBorder="1" applyAlignment="1">
      <alignment vertical="center"/>
    </xf>
    <xf numFmtId="40" fontId="33" fillId="20" borderId="34" xfId="29" applyNumberFormat="1" applyFont="1" applyFill="1" applyBorder="1" applyAlignment="1">
      <alignment vertical="center" wrapText="1"/>
    </xf>
    <xf numFmtId="40" fontId="33" fillId="20" borderId="205" xfId="29" applyNumberFormat="1" applyFont="1" applyFill="1" applyBorder="1" applyAlignment="1">
      <alignment vertical="center" wrapText="1"/>
    </xf>
    <xf numFmtId="38" fontId="33" fillId="20" borderId="34" xfId="29" applyFont="1" applyFill="1" applyBorder="1" applyAlignment="1">
      <alignment vertical="center"/>
    </xf>
    <xf numFmtId="38" fontId="33" fillId="20" borderId="37" xfId="29" applyFont="1" applyFill="1" applyBorder="1" applyAlignment="1">
      <alignment vertical="center"/>
    </xf>
    <xf numFmtId="38" fontId="33" fillId="20" borderId="65" xfId="29" applyFont="1" applyFill="1" applyBorder="1" applyAlignment="1">
      <alignment vertical="center"/>
    </xf>
    <xf numFmtId="0" fontId="25" fillId="20" borderId="177" xfId="33" applyFont="1" applyFill="1" applyBorder="1" applyAlignment="1">
      <alignment vertical="center" wrapText="1"/>
    </xf>
    <xf numFmtId="0" fontId="25" fillId="20" borderId="37" xfId="33" applyFont="1" applyFill="1" applyBorder="1" applyAlignment="1">
      <alignment vertical="center"/>
    </xf>
    <xf numFmtId="177" fontId="25" fillId="32" borderId="60" xfId="33" applyNumberFormat="1" applyFont="1" applyFill="1" applyBorder="1" applyAlignment="1">
      <alignment horizontal="right" vertical="center"/>
    </xf>
    <xf numFmtId="177" fontId="25" fillId="32" borderId="55" xfId="33" applyNumberFormat="1" applyFont="1" applyFill="1" applyBorder="1" applyAlignment="1">
      <alignment horizontal="right" vertical="center"/>
    </xf>
    <xf numFmtId="0" fontId="25" fillId="32" borderId="7" xfId="33" applyFont="1" applyFill="1" applyBorder="1" applyAlignment="1">
      <alignment vertical="center"/>
    </xf>
    <xf numFmtId="177" fontId="25" fillId="32" borderId="28" xfId="33" applyNumberFormat="1" applyFont="1" applyFill="1" applyBorder="1" applyAlignment="1">
      <alignment horizontal="right" vertical="center"/>
    </xf>
    <xf numFmtId="177" fontId="25" fillId="32" borderId="209" xfId="33" applyNumberFormat="1" applyFont="1" applyFill="1" applyBorder="1" applyAlignment="1">
      <alignment horizontal="right" vertical="center"/>
    </xf>
    <xf numFmtId="0" fontId="25" fillId="32" borderId="28" xfId="33" applyFont="1" applyFill="1" applyBorder="1" applyAlignment="1">
      <alignment vertical="center"/>
    </xf>
    <xf numFmtId="176" fontId="25" fillId="32" borderId="60" xfId="33" applyNumberFormat="1" applyFont="1" applyFill="1" applyBorder="1" applyAlignment="1">
      <alignment horizontal="right" vertical="center"/>
    </xf>
    <xf numFmtId="176" fontId="25" fillId="32" borderId="84" xfId="33" applyNumberFormat="1" applyFont="1" applyFill="1" applyBorder="1" applyAlignment="1">
      <alignment horizontal="right" vertical="center"/>
    </xf>
    <xf numFmtId="176" fontId="25" fillId="32" borderId="43" xfId="33" applyNumberFormat="1" applyFont="1" applyFill="1" applyBorder="1" applyAlignment="1">
      <alignment horizontal="right" vertical="center"/>
    </xf>
    <xf numFmtId="176" fontId="25" fillId="32" borderId="55" xfId="33" applyNumberFormat="1" applyFont="1" applyFill="1" applyBorder="1" applyAlignment="1">
      <alignment horizontal="right" vertical="center"/>
    </xf>
    <xf numFmtId="176" fontId="25" fillId="32" borderId="7" xfId="33" applyNumberFormat="1" applyFont="1" applyFill="1" applyBorder="1" applyAlignment="1">
      <alignment vertical="center"/>
    </xf>
    <xf numFmtId="177" fontId="25" fillId="32" borderId="30" xfId="33" applyNumberFormat="1" applyFont="1" applyFill="1" applyBorder="1" applyAlignment="1">
      <alignment horizontal="right" vertical="center"/>
    </xf>
    <xf numFmtId="177" fontId="25" fillId="32" borderId="207" xfId="33" applyNumberFormat="1" applyFont="1" applyFill="1" applyBorder="1" applyAlignment="1">
      <alignment horizontal="right" vertical="center"/>
    </xf>
    <xf numFmtId="176" fontId="25" fillId="32" borderId="29" xfId="33" applyNumberFormat="1" applyFont="1" applyFill="1" applyBorder="1" applyAlignment="1">
      <alignment vertical="center"/>
    </xf>
    <xf numFmtId="0" fontId="25" fillId="32" borderId="30" xfId="33" applyFont="1" applyFill="1" applyBorder="1" applyAlignment="1">
      <alignment vertical="center"/>
    </xf>
    <xf numFmtId="176" fontId="25" fillId="32" borderId="30" xfId="33" applyNumberFormat="1" applyFont="1" applyFill="1" applyBorder="1" applyAlignment="1">
      <alignment horizontal="right" vertical="center"/>
    </xf>
    <xf numFmtId="176" fontId="25" fillId="32" borderId="87" xfId="33" applyNumberFormat="1" applyFont="1" applyFill="1" applyBorder="1" applyAlignment="1">
      <alignment horizontal="right" vertical="center"/>
    </xf>
    <xf numFmtId="176" fontId="25" fillId="32" borderId="29" xfId="33" applyNumberFormat="1" applyFont="1" applyFill="1" applyBorder="1" applyAlignment="1">
      <alignment horizontal="right" vertical="center"/>
    </xf>
    <xf numFmtId="176" fontId="25" fillId="32" borderId="207" xfId="33" applyNumberFormat="1" applyFont="1" applyFill="1" applyBorder="1" applyAlignment="1">
      <alignment horizontal="right" vertical="center"/>
    </xf>
    <xf numFmtId="177" fontId="25" fillId="32" borderId="166" xfId="33" applyNumberFormat="1" applyFont="1" applyFill="1" applyBorder="1" applyAlignment="1">
      <alignment horizontal="right" vertical="center"/>
    </xf>
    <xf numFmtId="177" fontId="25" fillId="32" borderId="162" xfId="33" applyNumberFormat="1" applyFont="1" applyFill="1" applyBorder="1" applyAlignment="1">
      <alignment horizontal="right" vertical="center"/>
    </xf>
    <xf numFmtId="0" fontId="25" fillId="32" borderId="166" xfId="33" applyFont="1" applyFill="1" applyBorder="1" applyAlignment="1">
      <alignment vertical="center"/>
    </xf>
    <xf numFmtId="176" fontId="25" fillId="32" borderId="7" xfId="33" applyNumberFormat="1" applyFont="1" applyFill="1" applyBorder="1" applyAlignment="1">
      <alignment horizontal="center" vertical="center"/>
    </xf>
    <xf numFmtId="38" fontId="25" fillId="32" borderId="60" xfId="29" applyFont="1" applyFill="1" applyBorder="1" applyAlignment="1">
      <alignment horizontal="right" vertical="center"/>
    </xf>
    <xf numFmtId="38" fontId="25" fillId="32" borderId="84" xfId="29" applyFont="1" applyFill="1" applyBorder="1" applyAlignment="1">
      <alignment horizontal="right" vertical="center"/>
    </xf>
    <xf numFmtId="38" fontId="25" fillId="32" borderId="43" xfId="29" applyFont="1" applyFill="1" applyBorder="1" applyAlignment="1">
      <alignment horizontal="right" vertical="center"/>
    </xf>
    <xf numFmtId="38" fontId="25" fillId="32" borderId="55" xfId="29" applyFont="1" applyFill="1" applyBorder="1" applyAlignment="1">
      <alignment horizontal="right" vertical="center"/>
    </xf>
    <xf numFmtId="38" fontId="25" fillId="32" borderId="30" xfId="29" applyFont="1" applyFill="1" applyBorder="1" applyAlignment="1">
      <alignment horizontal="right" vertical="center"/>
    </xf>
    <xf numFmtId="38" fontId="25" fillId="32" borderId="87" xfId="29" applyFont="1" applyFill="1" applyBorder="1" applyAlignment="1">
      <alignment horizontal="right" vertical="center"/>
    </xf>
    <xf numFmtId="38" fontId="25" fillId="32" borderId="29" xfId="29" applyFont="1" applyFill="1" applyBorder="1" applyAlignment="1">
      <alignment horizontal="right" vertical="center"/>
    </xf>
    <xf numFmtId="38" fontId="25" fillId="32" borderId="207" xfId="29" applyFont="1" applyFill="1" applyBorder="1" applyAlignment="1">
      <alignment horizontal="right" vertical="center"/>
    </xf>
    <xf numFmtId="38" fontId="25" fillId="32" borderId="166" xfId="29" applyFont="1" applyFill="1" applyBorder="1" applyAlignment="1">
      <alignment vertical="center"/>
    </xf>
    <xf numFmtId="38" fontId="25" fillId="32" borderId="44" xfId="29" applyFont="1" applyFill="1" applyBorder="1" applyAlignment="1">
      <alignment vertical="center"/>
    </xf>
    <xf numFmtId="38" fontId="25" fillId="32" borderId="11" xfId="29" applyFont="1" applyFill="1" applyBorder="1" applyAlignment="1">
      <alignment vertical="center"/>
    </xf>
    <xf numFmtId="38" fontId="25" fillId="32" borderId="162" xfId="29" applyFont="1" applyFill="1" applyBorder="1" applyAlignment="1">
      <alignment vertical="center"/>
    </xf>
    <xf numFmtId="3" fontId="25" fillId="29" borderId="0" xfId="33" applyNumberFormat="1" applyFont="1" applyFill="1"/>
    <xf numFmtId="176" fontId="25" fillId="20" borderId="60" xfId="33" applyNumberFormat="1" applyFont="1" applyFill="1" applyBorder="1" applyAlignment="1">
      <alignment vertical="center"/>
    </xf>
    <xf numFmtId="176" fontId="25" fillId="20" borderId="18" xfId="33" applyNumberFormat="1" applyFont="1" applyFill="1" applyBorder="1" applyAlignment="1">
      <alignment vertical="center"/>
    </xf>
    <xf numFmtId="176" fontId="25" fillId="20" borderId="128" xfId="33" applyNumberFormat="1" applyFont="1" applyFill="1" applyBorder="1" applyAlignment="1">
      <alignment vertical="center"/>
    </xf>
    <xf numFmtId="0" fontId="25" fillId="20" borderId="101" xfId="33" applyFont="1" applyFill="1" applyBorder="1" applyAlignment="1">
      <alignment vertical="center"/>
    </xf>
    <xf numFmtId="176" fontId="25" fillId="20" borderId="257" xfId="33" applyNumberFormat="1" applyFont="1" applyFill="1" applyBorder="1" applyAlignment="1">
      <alignment vertical="center"/>
    </xf>
    <xf numFmtId="176" fontId="25" fillId="20" borderId="262" xfId="33" applyNumberFormat="1" applyFont="1" applyFill="1" applyBorder="1" applyAlignment="1">
      <alignment vertical="center"/>
    </xf>
    <xf numFmtId="0" fontId="25" fillId="20" borderId="263" xfId="33" applyFont="1" applyFill="1" applyBorder="1"/>
    <xf numFmtId="0" fontId="33" fillId="20" borderId="258" xfId="33" applyFont="1" applyFill="1" applyBorder="1" applyAlignment="1">
      <alignment vertical="center"/>
    </xf>
    <xf numFmtId="0" fontId="25" fillId="20" borderId="264" xfId="33" applyFont="1" applyFill="1" applyBorder="1" applyAlignment="1">
      <alignment vertical="center"/>
    </xf>
    <xf numFmtId="177" fontId="25" fillId="32" borderId="58" xfId="33" applyNumberFormat="1" applyFont="1" applyFill="1" applyBorder="1" applyAlignment="1">
      <alignment vertical="center"/>
    </xf>
    <xf numFmtId="177" fontId="25" fillId="32" borderId="47" xfId="33" applyNumberFormat="1" applyFont="1" applyFill="1" applyBorder="1" applyAlignment="1">
      <alignment vertical="center"/>
    </xf>
    <xf numFmtId="176" fontId="25" fillId="32" borderId="168" xfId="33" applyNumberFormat="1" applyFont="1" applyFill="1" applyBorder="1" applyAlignment="1">
      <alignment vertical="center"/>
    </xf>
    <xf numFmtId="177" fontId="25" fillId="32" borderId="166" xfId="33" applyNumberFormat="1" applyFont="1" applyFill="1" applyBorder="1" applyAlignment="1">
      <alignment vertical="center"/>
    </xf>
    <xf numFmtId="177" fontId="25" fillId="32" borderId="49" xfId="33" applyNumberFormat="1" applyFont="1" applyFill="1" applyBorder="1" applyAlignment="1">
      <alignment vertical="center"/>
    </xf>
    <xf numFmtId="176" fontId="25" fillId="32" borderId="172" xfId="33" applyNumberFormat="1" applyFont="1" applyFill="1" applyBorder="1" applyAlignment="1">
      <alignment vertical="center"/>
    </xf>
    <xf numFmtId="176" fontId="25" fillId="20" borderId="115" xfId="33" applyNumberFormat="1" applyFont="1" applyFill="1" applyBorder="1" applyAlignment="1">
      <alignment vertical="center"/>
    </xf>
    <xf numFmtId="183" fontId="25" fillId="20" borderId="85" xfId="33" applyNumberFormat="1" applyFont="1" applyFill="1" applyBorder="1" applyAlignment="1">
      <alignment vertical="center"/>
    </xf>
    <xf numFmtId="0" fontId="25" fillId="20" borderId="163" xfId="33" applyFont="1" applyFill="1" applyBorder="1" applyAlignment="1">
      <alignment vertical="center"/>
    </xf>
    <xf numFmtId="176" fontId="11" fillId="32" borderId="114" xfId="33" applyNumberFormat="1" applyFont="1" applyFill="1" applyBorder="1" applyAlignment="1">
      <alignment vertical="center"/>
    </xf>
    <xf numFmtId="0" fontId="25" fillId="20" borderId="63" xfId="33" applyFont="1" applyFill="1" applyBorder="1" applyAlignment="1">
      <alignment vertical="center"/>
    </xf>
    <xf numFmtId="176" fontId="11" fillId="32" borderId="138" xfId="33" applyNumberFormat="1" applyFont="1" applyFill="1" applyBorder="1" applyAlignment="1">
      <alignment vertical="center"/>
    </xf>
    <xf numFmtId="176" fontId="11" fillId="32" borderId="0" xfId="33" applyNumberFormat="1" applyFont="1" applyFill="1" applyAlignment="1">
      <alignment vertical="center"/>
    </xf>
    <xf numFmtId="176" fontId="25" fillId="20" borderId="3" xfId="33" applyNumberFormat="1" applyFont="1" applyFill="1" applyBorder="1" applyAlignment="1">
      <alignment vertical="center"/>
    </xf>
    <xf numFmtId="176" fontId="25" fillId="20" borderId="21" xfId="33" applyNumberFormat="1" applyFont="1" applyFill="1" applyBorder="1" applyAlignment="1">
      <alignment vertical="center"/>
    </xf>
    <xf numFmtId="0" fontId="25" fillId="20" borderId="128" xfId="33" applyFont="1" applyFill="1" applyBorder="1" applyAlignment="1">
      <alignment vertical="center"/>
    </xf>
    <xf numFmtId="176" fontId="25" fillId="20" borderId="263" xfId="33" applyNumberFormat="1" applyFont="1" applyFill="1" applyBorder="1" applyAlignment="1">
      <alignment vertical="center"/>
    </xf>
    <xf numFmtId="0" fontId="25" fillId="20" borderId="262" xfId="33" applyFont="1" applyFill="1" applyBorder="1"/>
    <xf numFmtId="176" fontId="33" fillId="20" borderId="168" xfId="33" applyNumberFormat="1" applyFont="1" applyFill="1" applyBorder="1" applyAlignment="1">
      <alignment vertical="center"/>
    </xf>
    <xf numFmtId="176" fontId="25" fillId="20" borderId="47" xfId="33" applyNumberFormat="1" applyFont="1" applyFill="1" applyBorder="1" applyAlignment="1">
      <alignment vertical="center"/>
    </xf>
    <xf numFmtId="0" fontId="25" fillId="20" borderId="116" xfId="33" applyFont="1" applyFill="1" applyBorder="1" applyAlignment="1">
      <alignment vertical="center"/>
    </xf>
    <xf numFmtId="176" fontId="11" fillId="20" borderId="48" xfId="33" applyNumberFormat="1" applyFont="1" applyFill="1" applyBorder="1" applyAlignment="1">
      <alignment vertical="center"/>
    </xf>
    <xf numFmtId="176" fontId="25" fillId="20" borderId="1" xfId="33" applyNumberFormat="1" applyFont="1" applyFill="1" applyBorder="1" applyAlignment="1">
      <alignment vertical="center"/>
    </xf>
    <xf numFmtId="176" fontId="25" fillId="20" borderId="2" xfId="33" applyNumberFormat="1" applyFont="1" applyFill="1" applyBorder="1" applyAlignment="1">
      <alignment vertical="center"/>
    </xf>
    <xf numFmtId="38" fontId="33" fillId="20" borderId="84" xfId="29" applyFont="1" applyFill="1" applyBorder="1" applyAlignment="1">
      <alignment vertical="center"/>
    </xf>
    <xf numFmtId="38" fontId="33" fillId="20" borderId="43" xfId="29" applyFont="1" applyFill="1" applyBorder="1" applyAlignment="1">
      <alignment vertical="center"/>
    </xf>
    <xf numFmtId="38" fontId="33" fillId="20" borderId="87" xfId="29" applyFont="1" applyFill="1" applyBorder="1" applyAlignment="1">
      <alignment vertical="center"/>
    </xf>
    <xf numFmtId="38" fontId="33" fillId="20" borderId="29" xfId="29" applyFont="1" applyFill="1" applyBorder="1" applyAlignment="1">
      <alignment vertical="center"/>
    </xf>
    <xf numFmtId="40" fontId="33" fillId="20" borderId="214" xfId="29" applyNumberFormat="1" applyFont="1" applyFill="1" applyBorder="1" applyAlignment="1">
      <alignment vertical="center" wrapText="1"/>
    </xf>
    <xf numFmtId="40" fontId="33" fillId="20" borderId="265" xfId="29" applyNumberFormat="1" applyFont="1" applyFill="1" applyBorder="1" applyAlignment="1">
      <alignment vertical="center" wrapText="1"/>
    </xf>
    <xf numFmtId="38" fontId="33" fillId="20" borderId="218" xfId="29" applyFont="1" applyFill="1" applyBorder="1" applyAlignment="1">
      <alignment vertical="center"/>
    </xf>
    <xf numFmtId="38" fontId="33" fillId="20" borderId="215" xfId="29" applyFont="1" applyFill="1" applyBorder="1" applyAlignment="1">
      <alignment vertical="center"/>
    </xf>
    <xf numFmtId="38" fontId="33" fillId="20" borderId="219" xfId="29" applyFont="1" applyFill="1" applyBorder="1" applyAlignment="1">
      <alignment vertical="center"/>
    </xf>
    <xf numFmtId="0" fontId="25" fillId="20" borderId="266" xfId="33" applyFont="1" applyFill="1" applyBorder="1" applyAlignment="1">
      <alignment vertical="center" wrapText="1"/>
    </xf>
    <xf numFmtId="0" fontId="25" fillId="20" borderId="216" xfId="33" applyFont="1" applyFill="1" applyBorder="1" applyAlignment="1">
      <alignment vertical="center"/>
    </xf>
    <xf numFmtId="0" fontId="33" fillId="20" borderId="213" xfId="33" applyFont="1" applyFill="1" applyBorder="1" applyAlignment="1">
      <alignment vertical="center"/>
    </xf>
    <xf numFmtId="0" fontId="66" fillId="20" borderId="213" xfId="33" applyFont="1" applyFill="1" applyBorder="1" applyAlignment="1">
      <alignment vertical="center"/>
    </xf>
    <xf numFmtId="38" fontId="25" fillId="35" borderId="60" xfId="29" applyFont="1" applyFill="1" applyBorder="1" applyAlignment="1">
      <alignment vertical="center"/>
    </xf>
    <xf numFmtId="38" fontId="25" fillId="35" borderId="55" xfId="29" applyFont="1" applyFill="1" applyBorder="1" applyAlignment="1">
      <alignment vertical="center"/>
    </xf>
    <xf numFmtId="180" fontId="25" fillId="35" borderId="84" xfId="29" applyNumberFormat="1" applyFont="1" applyFill="1" applyBorder="1" applyAlignment="1">
      <alignment vertical="center"/>
    </xf>
    <xf numFmtId="3" fontId="25" fillId="35" borderId="43" xfId="29" applyNumberFormat="1" applyFont="1" applyFill="1" applyBorder="1" applyAlignment="1">
      <alignment horizontal="right" vertical="center"/>
    </xf>
    <xf numFmtId="3" fontId="25" fillId="35" borderId="18" xfId="29" applyNumberFormat="1" applyFont="1" applyFill="1" applyBorder="1" applyAlignment="1">
      <alignment horizontal="right" vertical="center"/>
    </xf>
    <xf numFmtId="40" fontId="25" fillId="34" borderId="51" xfId="29" applyNumberFormat="1" applyFont="1" applyFill="1" applyBorder="1" applyAlignment="1">
      <alignment vertical="center" wrapText="1"/>
    </xf>
    <xf numFmtId="40" fontId="25" fillId="34" borderId="54" xfId="29" applyNumberFormat="1" applyFont="1" applyFill="1" applyBorder="1" applyAlignment="1">
      <alignment vertical="center" wrapText="1"/>
    </xf>
    <xf numFmtId="38" fontId="33" fillId="33" borderId="20" xfId="29" applyFont="1" applyFill="1" applyBorder="1" applyAlignment="1">
      <alignment vertical="center"/>
    </xf>
    <xf numFmtId="38" fontId="33" fillId="33" borderId="52" xfId="29" applyFont="1" applyFill="1" applyBorder="1" applyAlignment="1">
      <alignment vertical="center"/>
    </xf>
    <xf numFmtId="38" fontId="33" fillId="33" borderId="92" xfId="29" applyFont="1" applyFill="1" applyBorder="1" applyAlignment="1">
      <alignment vertical="center"/>
    </xf>
    <xf numFmtId="0" fontId="33" fillId="20" borderId="134" xfId="33" applyFont="1" applyFill="1" applyBorder="1" applyAlignment="1">
      <alignment vertical="center" wrapText="1"/>
    </xf>
    <xf numFmtId="40" fontId="25" fillId="32" borderId="208" xfId="29" applyNumberFormat="1" applyFont="1" applyFill="1" applyBorder="1" applyAlignment="1">
      <alignment vertical="center" wrapText="1"/>
    </xf>
    <xf numFmtId="38" fontId="25" fillId="31" borderId="163" xfId="29" applyFont="1" applyFill="1" applyBorder="1" applyAlignment="1">
      <alignment vertical="center"/>
    </xf>
    <xf numFmtId="38" fontId="25" fillId="31" borderId="64" xfId="29" applyFont="1" applyFill="1" applyBorder="1" applyAlignment="1">
      <alignment vertical="center"/>
    </xf>
    <xf numFmtId="38" fontId="25" fillId="31" borderId="85" xfId="29" applyFont="1" applyFill="1" applyBorder="1" applyAlignment="1">
      <alignment vertical="center"/>
    </xf>
    <xf numFmtId="0" fontId="25" fillId="32" borderId="115" xfId="33" applyFont="1" applyFill="1" applyBorder="1" applyAlignment="1">
      <alignment vertical="center" wrapText="1"/>
    </xf>
    <xf numFmtId="0" fontId="25" fillId="32" borderId="160" xfId="33" applyFont="1" applyFill="1" applyBorder="1" applyAlignment="1">
      <alignment vertical="center" wrapText="1"/>
    </xf>
    <xf numFmtId="38" fontId="25" fillId="31" borderId="87" xfId="29" applyFont="1" applyFill="1" applyBorder="1" applyAlignment="1">
      <alignment vertical="center"/>
    </xf>
    <xf numFmtId="38" fontId="25" fillId="31" borderId="29" xfId="29" applyFont="1" applyFill="1" applyBorder="1" applyAlignment="1">
      <alignment vertical="center"/>
    </xf>
    <xf numFmtId="38" fontId="25" fillId="31" borderId="68" xfId="29" applyFont="1" applyFill="1" applyBorder="1" applyAlignment="1">
      <alignment vertical="center"/>
    </xf>
    <xf numFmtId="0" fontId="25" fillId="32" borderId="30" xfId="33" applyFont="1" applyFill="1" applyBorder="1" applyAlignment="1">
      <alignment vertical="center" wrapText="1"/>
    </xf>
    <xf numFmtId="38" fontId="25" fillId="31" borderId="86" xfId="29" applyFont="1" applyFill="1" applyBorder="1" applyAlignment="1">
      <alignment vertical="center"/>
    </xf>
    <xf numFmtId="38" fontId="25" fillId="31" borderId="27" xfId="29" applyFont="1" applyFill="1" applyBorder="1" applyAlignment="1">
      <alignment vertical="center"/>
    </xf>
    <xf numFmtId="38" fontId="25" fillId="31" borderId="67" xfId="29" applyFont="1" applyFill="1" applyBorder="1" applyAlignment="1">
      <alignment vertical="center"/>
    </xf>
    <xf numFmtId="0" fontId="25" fillId="32" borderId="28" xfId="33" applyFont="1" applyFill="1" applyBorder="1" applyAlignment="1">
      <alignment vertical="center" wrapText="1"/>
    </xf>
    <xf numFmtId="0" fontId="25" fillId="32" borderId="166" xfId="33" applyFont="1" applyFill="1" applyBorder="1" applyAlignment="1">
      <alignment vertical="center" wrapText="1"/>
    </xf>
    <xf numFmtId="40" fontId="11" fillId="32" borderId="208" xfId="29" applyNumberFormat="1" applyFont="1" applyFill="1" applyBorder="1" applyAlignment="1">
      <alignment vertical="center" wrapText="1"/>
    </xf>
    <xf numFmtId="0" fontId="25" fillId="32" borderId="51" xfId="33" applyFont="1" applyFill="1" applyBorder="1" applyAlignment="1">
      <alignment vertical="center" wrapText="1"/>
    </xf>
    <xf numFmtId="40" fontId="11" fillId="32" borderId="207" xfId="29" applyNumberFormat="1" applyFont="1" applyFill="1" applyBorder="1" applyAlignment="1">
      <alignment vertical="center" wrapText="1"/>
    </xf>
    <xf numFmtId="0" fontId="25" fillId="32" borderId="58" xfId="33" applyFont="1" applyFill="1" applyBorder="1" applyAlignment="1">
      <alignment vertical="center" wrapText="1"/>
    </xf>
    <xf numFmtId="40" fontId="25" fillId="32" borderId="209" xfId="29" applyNumberFormat="1" applyFont="1" applyFill="1" applyBorder="1" applyAlignment="1">
      <alignment vertical="center"/>
    </xf>
    <xf numFmtId="190" fontId="25" fillId="8" borderId="33" xfId="26" applyNumberFormat="1" applyFont="1" applyFill="1" applyBorder="1" applyAlignment="1">
      <alignment horizontal="right" vertical="center"/>
    </xf>
    <xf numFmtId="204" fontId="25" fillId="8" borderId="79" xfId="26" applyNumberFormat="1" applyFont="1" applyFill="1" applyBorder="1" applyAlignment="1">
      <alignment horizontal="right" vertical="center"/>
    </xf>
    <xf numFmtId="205" fontId="25" fillId="8" borderId="82" xfId="26" applyNumberFormat="1" applyFont="1" applyFill="1" applyBorder="1" applyAlignment="1">
      <alignment horizontal="right" vertical="center"/>
    </xf>
    <xf numFmtId="190" fontId="25" fillId="8" borderId="33" xfId="33" applyNumberFormat="1" applyFont="1" applyFill="1" applyBorder="1" applyAlignment="1">
      <alignment vertical="center"/>
    </xf>
    <xf numFmtId="190" fontId="25" fillId="8" borderId="119" xfId="26" applyNumberFormat="1" applyFont="1" applyFill="1" applyBorder="1" applyAlignment="1">
      <alignment horizontal="right" vertical="center"/>
    </xf>
    <xf numFmtId="190" fontId="25" fillId="8" borderId="32" xfId="33" applyNumberFormat="1" applyFont="1" applyFill="1" applyBorder="1" applyAlignment="1">
      <alignment vertical="center"/>
    </xf>
    <xf numFmtId="190" fontId="25" fillId="8" borderId="79" xfId="26" applyNumberFormat="1" applyFont="1" applyFill="1" applyBorder="1" applyAlignment="1">
      <alignment horizontal="right" vertical="center"/>
    </xf>
    <xf numFmtId="190" fontId="25" fillId="8" borderId="82" xfId="26" applyNumberFormat="1" applyFont="1" applyFill="1" applyBorder="1" applyAlignment="1">
      <alignment horizontal="right" vertical="center"/>
    </xf>
    <xf numFmtId="177" fontId="25" fillId="29" borderId="79" xfId="33" applyNumberFormat="1" applyFont="1" applyFill="1" applyBorder="1" applyAlignment="1">
      <alignment vertical="center"/>
    </xf>
    <xf numFmtId="176" fontId="25" fillId="29" borderId="87" xfId="33" applyNumberFormat="1" applyFont="1" applyFill="1" applyBorder="1" applyAlignment="1">
      <alignment vertical="center"/>
    </xf>
    <xf numFmtId="176" fontId="25" fillId="29" borderId="30" xfId="33" applyNumberFormat="1" applyFont="1" applyFill="1" applyBorder="1" applyAlignment="1">
      <alignment vertical="center"/>
    </xf>
    <xf numFmtId="0" fontId="25" fillId="24" borderId="76" xfId="33" applyFont="1" applyFill="1" applyBorder="1" applyAlignment="1">
      <alignment horizontal="center" vertical="center"/>
    </xf>
    <xf numFmtId="190" fontId="25" fillId="20" borderId="33" xfId="26" applyNumberFormat="1" applyFont="1" applyFill="1" applyBorder="1" applyAlignment="1">
      <alignment horizontal="right" vertical="center"/>
    </xf>
    <xf numFmtId="190" fontId="25" fillId="8" borderId="267" xfId="26" applyNumberFormat="1" applyFont="1" applyFill="1" applyBorder="1" applyAlignment="1">
      <alignment horizontal="right" vertical="center"/>
    </xf>
    <xf numFmtId="190" fontId="25" fillId="8" borderId="268" xfId="26" applyNumberFormat="1" applyFont="1" applyFill="1" applyBorder="1" applyAlignment="1">
      <alignment horizontal="right" vertical="center"/>
    </xf>
    <xf numFmtId="190" fontId="25" fillId="8" borderId="269" xfId="26" applyNumberFormat="1" applyFont="1" applyFill="1" applyBorder="1" applyAlignment="1">
      <alignment horizontal="right" vertical="center"/>
    </xf>
    <xf numFmtId="190" fontId="25" fillId="21" borderId="20" xfId="26" applyNumberFormat="1" applyFont="1" applyFill="1" applyBorder="1" applyAlignment="1">
      <alignment horizontal="right" vertical="center"/>
    </xf>
    <xf numFmtId="190" fontId="25" fillId="22" borderId="33" xfId="26" applyNumberFormat="1" applyFont="1" applyFill="1" applyBorder="1" applyAlignment="1">
      <alignment horizontal="right" vertical="center"/>
    </xf>
    <xf numFmtId="190" fontId="25" fillId="43" borderId="33" xfId="26" applyNumberFormat="1" applyFont="1" applyFill="1" applyBorder="1" applyAlignment="1">
      <alignment horizontal="right" vertical="center"/>
    </xf>
    <xf numFmtId="190" fontId="25" fillId="8" borderId="44" xfId="26" applyNumberFormat="1" applyFont="1" applyFill="1" applyBorder="1" applyAlignment="1">
      <alignment horizontal="right" vertical="center"/>
    </xf>
    <xf numFmtId="190" fontId="25" fillId="23" borderId="136" xfId="26" applyNumberFormat="1" applyFont="1" applyFill="1" applyBorder="1" applyAlignment="1">
      <alignment horizontal="right" vertical="center"/>
    </xf>
    <xf numFmtId="190" fontId="25" fillId="20" borderId="33" xfId="26" applyNumberFormat="1" applyFont="1" applyFill="1" applyBorder="1" applyAlignment="1">
      <alignment vertical="center"/>
    </xf>
    <xf numFmtId="190" fontId="25" fillId="50" borderId="33" xfId="26" applyNumberFormat="1" applyFont="1" applyFill="1" applyBorder="1" applyAlignment="1">
      <alignment horizontal="right" vertical="center"/>
    </xf>
    <xf numFmtId="190" fontId="25" fillId="50" borderId="267" xfId="26" applyNumberFormat="1" applyFont="1" applyFill="1" applyBorder="1" applyAlignment="1">
      <alignment horizontal="right" vertical="center"/>
    </xf>
    <xf numFmtId="190" fontId="25" fillId="50" borderId="268" xfId="26" applyNumberFormat="1" applyFont="1" applyFill="1" applyBorder="1" applyAlignment="1">
      <alignment horizontal="right" vertical="center"/>
    </xf>
    <xf numFmtId="190" fontId="25" fillId="50" borderId="269" xfId="26" applyNumberFormat="1" applyFont="1" applyFill="1" applyBorder="1" applyAlignment="1">
      <alignment horizontal="right" vertical="center"/>
    </xf>
    <xf numFmtId="190" fontId="25" fillId="21" borderId="20" xfId="26" applyNumberFormat="1" applyFont="1" applyFill="1" applyBorder="1" applyAlignment="1">
      <alignment vertical="center"/>
    </xf>
    <xf numFmtId="190" fontId="25" fillId="50" borderId="33" xfId="26" applyNumberFormat="1" applyFont="1" applyFill="1" applyBorder="1" applyAlignment="1">
      <alignment horizontal="center" vertical="center"/>
    </xf>
    <xf numFmtId="190" fontId="25" fillId="22" borderId="20" xfId="26" applyNumberFormat="1" applyFont="1" applyFill="1" applyBorder="1" applyAlignment="1">
      <alignment vertical="center"/>
    </xf>
    <xf numFmtId="190" fontId="25" fillId="43" borderId="32" xfId="26" applyNumberFormat="1" applyFont="1" applyFill="1" applyBorder="1" applyAlignment="1">
      <alignment horizontal="right" vertical="center"/>
    </xf>
    <xf numFmtId="190" fontId="25" fillId="29" borderId="33" xfId="26" applyNumberFormat="1" applyFont="1" applyFill="1" applyBorder="1" applyAlignment="1">
      <alignment horizontal="right" vertical="center"/>
    </xf>
    <xf numFmtId="190" fontId="25" fillId="29" borderId="79" xfId="26" applyNumberFormat="1" applyFont="1" applyFill="1" applyBorder="1" applyAlignment="1">
      <alignment horizontal="right" vertical="center"/>
    </xf>
    <xf numFmtId="190" fontId="25" fillId="23" borderId="84" xfId="26" applyNumberFormat="1" applyFont="1" applyFill="1" applyBorder="1" applyAlignment="1">
      <alignment horizontal="right" vertical="center"/>
    </xf>
    <xf numFmtId="9" fontId="25" fillId="20" borderId="33" xfId="26" applyFont="1" applyFill="1" applyBorder="1" applyAlignment="1">
      <alignment horizontal="right" vertical="center"/>
    </xf>
    <xf numFmtId="190" fontId="25" fillId="8" borderId="33" xfId="26" applyNumberFormat="1" applyFont="1" applyFill="1" applyBorder="1" applyAlignment="1">
      <alignment vertical="center"/>
    </xf>
    <xf numFmtId="190" fontId="25" fillId="8" borderId="267" xfId="26" applyNumberFormat="1" applyFont="1" applyFill="1" applyBorder="1" applyAlignment="1">
      <alignment vertical="center"/>
    </xf>
    <xf numFmtId="190" fontId="25" fillId="8" borderId="268" xfId="26" applyNumberFormat="1" applyFont="1" applyFill="1" applyBorder="1" applyAlignment="1">
      <alignment vertical="center"/>
    </xf>
    <xf numFmtId="190" fontId="25" fillId="8" borderId="269" xfId="26" applyNumberFormat="1" applyFont="1" applyFill="1" applyBorder="1" applyAlignment="1">
      <alignment vertical="center"/>
    </xf>
    <xf numFmtId="200" fontId="25" fillId="8" borderId="33" xfId="29" applyNumberFormat="1" applyFont="1" applyFill="1" applyBorder="1" applyAlignment="1">
      <alignment horizontal="right" vertical="center"/>
    </xf>
    <xf numFmtId="10" fontId="25" fillId="8" borderId="33" xfId="26" applyNumberFormat="1" applyFont="1" applyFill="1" applyBorder="1" applyAlignment="1">
      <alignment horizontal="right" vertical="center"/>
    </xf>
    <xf numFmtId="200" fontId="25" fillId="8" borderId="33" xfId="26" applyNumberFormat="1" applyFont="1" applyFill="1" applyBorder="1" applyAlignment="1">
      <alignment horizontal="right" vertical="center"/>
    </xf>
    <xf numFmtId="9" fontId="25" fillId="21" borderId="20" xfId="26" applyFont="1" applyFill="1" applyBorder="1" applyAlignment="1">
      <alignment horizontal="right" vertical="center"/>
    </xf>
    <xf numFmtId="179" fontId="25" fillId="8" borderId="44" xfId="26" applyNumberFormat="1" applyFont="1" applyFill="1" applyBorder="1" applyAlignment="1">
      <alignment horizontal="right" vertical="center"/>
    </xf>
    <xf numFmtId="179" fontId="25" fillId="8" borderId="44" xfId="26" applyNumberFormat="1" applyFont="1" applyFill="1" applyBorder="1" applyAlignment="1">
      <alignment horizontal="center" vertical="center"/>
    </xf>
    <xf numFmtId="9" fontId="25" fillId="22" borderId="33" xfId="26" applyFont="1" applyFill="1" applyBorder="1" applyAlignment="1">
      <alignment horizontal="right" vertical="center"/>
    </xf>
    <xf numFmtId="179" fontId="25" fillId="8" borderId="33" xfId="26" applyNumberFormat="1" applyFont="1" applyFill="1" applyBorder="1" applyAlignment="1">
      <alignment horizontal="right" vertical="center"/>
    </xf>
    <xf numFmtId="9" fontId="25" fillId="43" borderId="32" xfId="26" applyFont="1" applyFill="1" applyBorder="1" applyAlignment="1">
      <alignment horizontal="right" vertical="center"/>
    </xf>
    <xf numFmtId="179" fontId="25" fillId="8" borderId="105" xfId="26" applyNumberFormat="1" applyFont="1" applyFill="1" applyBorder="1" applyAlignment="1">
      <alignment horizontal="right" vertical="center"/>
    </xf>
    <xf numFmtId="176" fontId="25" fillId="20" borderId="114" xfId="33" applyNumberFormat="1" applyFont="1" applyFill="1" applyBorder="1" applyAlignment="1">
      <alignment horizontal="right" vertical="center"/>
    </xf>
    <xf numFmtId="176" fontId="25" fillId="29" borderId="267" xfId="33" applyNumberFormat="1" applyFont="1" applyFill="1" applyBorder="1" applyAlignment="1">
      <alignment horizontal="right" vertical="center"/>
    </xf>
    <xf numFmtId="176" fontId="25" fillId="29" borderId="268" xfId="33" applyNumberFormat="1" applyFont="1" applyFill="1" applyBorder="1" applyAlignment="1">
      <alignment horizontal="right" vertical="center"/>
    </xf>
    <xf numFmtId="176" fontId="25" fillId="21" borderId="44" xfId="33" applyNumberFormat="1" applyFont="1" applyFill="1" applyBorder="1" applyAlignment="1">
      <alignment horizontal="right" vertical="center"/>
    </xf>
    <xf numFmtId="176" fontId="25" fillId="20" borderId="58" xfId="33" applyNumberFormat="1" applyFont="1" applyFill="1" applyBorder="1" applyAlignment="1">
      <alignment horizontal="right" vertical="center"/>
    </xf>
    <xf numFmtId="0" fontId="25" fillId="24" borderId="76" xfId="31" applyFont="1" applyFill="1" applyBorder="1" applyAlignment="1">
      <alignment horizontal="center"/>
    </xf>
    <xf numFmtId="9" fontId="25" fillId="20" borderId="33" xfId="27" applyFont="1" applyFill="1" applyBorder="1" applyAlignment="1">
      <alignment vertical="center"/>
    </xf>
    <xf numFmtId="179" fontId="25" fillId="0" borderId="33" xfId="31" applyNumberFormat="1" applyFont="1" applyBorder="1" applyAlignment="1">
      <alignment vertical="center"/>
    </xf>
    <xf numFmtId="10" fontId="25" fillId="0" borderId="33" xfId="31" applyNumberFormat="1" applyFont="1" applyBorder="1" applyAlignment="1">
      <alignment vertical="center"/>
    </xf>
    <xf numFmtId="179" fontId="25" fillId="0" borderId="105" xfId="31" applyNumberFormat="1" applyFont="1" applyBorder="1" applyAlignment="1">
      <alignment vertical="center"/>
    </xf>
    <xf numFmtId="9" fontId="25" fillId="20" borderId="33" xfId="31" applyNumberFormat="1" applyFont="1" applyFill="1" applyBorder="1" applyAlignment="1">
      <alignment vertical="center"/>
    </xf>
    <xf numFmtId="179" fontId="25" fillId="20" borderId="33" xfId="31" applyNumberFormat="1" applyFont="1" applyFill="1" applyBorder="1" applyAlignment="1">
      <alignment vertical="center"/>
    </xf>
    <xf numFmtId="179" fontId="25" fillId="8" borderId="33" xfId="31" applyNumberFormat="1" applyFont="1" applyFill="1" applyBorder="1" applyAlignment="1">
      <alignment vertical="center"/>
    </xf>
    <xf numFmtId="179" fontId="25" fillId="8" borderId="105" xfId="31" applyNumberFormat="1" applyFont="1" applyFill="1" applyBorder="1" applyAlignment="1">
      <alignment vertical="center"/>
    </xf>
    <xf numFmtId="179" fontId="25" fillId="20" borderId="33" xfId="27" applyNumberFormat="1" applyFont="1" applyFill="1" applyBorder="1" applyAlignment="1">
      <alignment vertical="center"/>
    </xf>
    <xf numFmtId="10" fontId="25" fillId="8" borderId="33" xfId="31" applyNumberFormat="1" applyFont="1" applyFill="1" applyBorder="1" applyAlignment="1">
      <alignment vertical="center"/>
    </xf>
    <xf numFmtId="38" fontId="33" fillId="20" borderId="156" xfId="29" applyFont="1" applyFill="1" applyBorder="1" applyAlignment="1">
      <alignment vertical="center"/>
    </xf>
    <xf numFmtId="177" fontId="11" fillId="29" borderId="129" xfId="33" applyNumberFormat="1" applyFont="1" applyFill="1" applyBorder="1" applyAlignment="1">
      <alignment horizontal="left" vertical="center"/>
    </xf>
    <xf numFmtId="0" fontId="76" fillId="29" borderId="0" xfId="33" applyFont="1" applyFill="1" applyAlignment="1">
      <alignment vertical="center"/>
    </xf>
    <xf numFmtId="0" fontId="76" fillId="29" borderId="0" xfId="31" applyFont="1" applyFill="1" applyAlignment="1">
      <alignment vertical="center"/>
    </xf>
    <xf numFmtId="176" fontId="25" fillId="0" borderId="1" xfId="33" applyNumberFormat="1" applyFont="1" applyBorder="1" applyAlignment="1">
      <alignment vertical="center"/>
    </xf>
    <xf numFmtId="0" fontId="33" fillId="53" borderId="172" xfId="33" applyFont="1" applyFill="1" applyBorder="1" applyAlignment="1">
      <alignment horizontal="left" vertical="center" wrapText="1"/>
    </xf>
    <xf numFmtId="0" fontId="33" fillId="9" borderId="44" xfId="33" applyFont="1" applyFill="1" applyBorder="1" applyAlignment="1">
      <alignment horizontal="left" vertical="center"/>
    </xf>
    <xf numFmtId="0" fontId="33" fillId="9" borderId="172" xfId="33" applyFont="1" applyFill="1" applyBorder="1" applyAlignment="1">
      <alignment horizontal="left" vertical="center"/>
    </xf>
    <xf numFmtId="0" fontId="33" fillId="24" borderId="33" xfId="33" applyFont="1" applyFill="1" applyBorder="1" applyAlignment="1">
      <alignment horizontal="left" vertical="center"/>
    </xf>
    <xf numFmtId="0" fontId="33" fillId="24" borderId="126" xfId="33" applyFont="1" applyFill="1" applyBorder="1" applyAlignment="1">
      <alignment horizontal="left" vertical="center"/>
    </xf>
    <xf numFmtId="0" fontId="33" fillId="41" borderId="126" xfId="33" applyFont="1" applyFill="1" applyBorder="1" applyAlignment="1">
      <alignment horizontal="left" vertical="center" wrapText="1"/>
    </xf>
    <xf numFmtId="0" fontId="33" fillId="20" borderId="172" xfId="33" applyFont="1" applyFill="1" applyBorder="1" applyAlignment="1">
      <alignment horizontal="left" vertical="center" wrapText="1"/>
    </xf>
    <xf numFmtId="0" fontId="77" fillId="45" borderId="33" xfId="33" applyFont="1" applyFill="1" applyBorder="1" applyAlignment="1">
      <alignment vertical="center"/>
    </xf>
    <xf numFmtId="0" fontId="25" fillId="3" borderId="48" xfId="33" applyFont="1" applyFill="1" applyBorder="1" applyAlignment="1">
      <alignment vertical="center"/>
    </xf>
    <xf numFmtId="0" fontId="25" fillId="3" borderId="48" xfId="33" applyFont="1" applyFill="1" applyBorder="1" applyAlignment="1">
      <alignment vertical="center" wrapText="1"/>
    </xf>
    <xf numFmtId="0" fontId="25" fillId="8" borderId="140" xfId="33" applyFont="1" applyFill="1" applyBorder="1" applyAlignment="1">
      <alignment vertical="center"/>
    </xf>
    <xf numFmtId="0" fontId="25" fillId="29" borderId="128" xfId="33" applyFont="1" applyFill="1" applyBorder="1" applyAlignment="1">
      <alignment vertical="center"/>
    </xf>
    <xf numFmtId="0" fontId="33" fillId="41" borderId="48" xfId="33" applyFont="1" applyFill="1" applyBorder="1" applyAlignment="1">
      <alignment horizontal="left" vertical="center"/>
    </xf>
    <xf numFmtId="0" fontId="25" fillId="8" borderId="122" xfId="33" applyFont="1" applyFill="1" applyBorder="1" applyAlignment="1">
      <alignment vertical="center"/>
    </xf>
    <xf numFmtId="0" fontId="25" fillId="8" borderId="7" xfId="33" applyFont="1" applyFill="1" applyBorder="1" applyAlignment="1">
      <alignment vertical="center"/>
    </xf>
    <xf numFmtId="0" fontId="33" fillId="42" borderId="35" xfId="33" applyFont="1" applyFill="1" applyBorder="1" applyAlignment="1">
      <alignment horizontal="left" vertical="center"/>
    </xf>
    <xf numFmtId="0" fontId="33" fillId="42" borderId="125" xfId="33" applyFont="1" applyFill="1" applyBorder="1" applyAlignment="1">
      <alignment horizontal="left" vertical="center"/>
    </xf>
    <xf numFmtId="0" fontId="33" fillId="42" borderId="36" xfId="33" applyFont="1" applyFill="1" applyBorder="1" applyAlignment="1">
      <alignment horizontal="left" vertical="center"/>
    </xf>
    <xf numFmtId="0" fontId="33" fillId="20" borderId="44" xfId="33" applyFont="1" applyFill="1" applyBorder="1" applyAlignment="1">
      <alignment horizontal="left" vertical="center"/>
    </xf>
    <xf numFmtId="0" fontId="33" fillId="20" borderId="89" xfId="33" applyFont="1" applyFill="1" applyBorder="1" applyAlignment="1">
      <alignment horizontal="left" vertical="center"/>
    </xf>
    <xf numFmtId="0" fontId="33" fillId="20" borderId="126" xfId="33" applyFont="1" applyFill="1" applyBorder="1" applyAlignment="1">
      <alignment horizontal="left" vertical="center" wrapText="1"/>
    </xf>
    <xf numFmtId="0" fontId="33" fillId="20" borderId="20" xfId="33" applyFont="1" applyFill="1" applyBorder="1" applyAlignment="1">
      <alignment horizontal="left" vertical="center"/>
    </xf>
    <xf numFmtId="0" fontId="25" fillId="42" borderId="36" xfId="33" applyFont="1" applyFill="1" applyBorder="1" applyAlignment="1">
      <alignment horizontal="left" vertical="center"/>
    </xf>
    <xf numFmtId="0" fontId="25" fillId="20" borderId="20" xfId="33" applyFont="1" applyFill="1" applyBorder="1" applyAlignment="1">
      <alignment horizontal="left" vertical="center"/>
    </xf>
    <xf numFmtId="49" fontId="33" fillId="24" borderId="33" xfId="33" applyNumberFormat="1" applyFont="1" applyFill="1" applyBorder="1" applyAlignment="1">
      <alignment horizontal="left" vertical="center"/>
    </xf>
    <xf numFmtId="49" fontId="33" fillId="24" borderId="168" xfId="33" applyNumberFormat="1" applyFont="1" applyFill="1" applyBorder="1" applyAlignment="1">
      <alignment horizontal="left" vertical="center" wrapText="1"/>
    </xf>
    <xf numFmtId="0" fontId="33" fillId="53" borderId="44" xfId="33" applyFont="1" applyFill="1" applyBorder="1" applyAlignment="1">
      <alignment horizontal="left" vertical="center"/>
    </xf>
    <xf numFmtId="0" fontId="33" fillId="53" borderId="89" xfId="33" applyFont="1" applyFill="1" applyBorder="1" applyAlignment="1">
      <alignment horizontal="left" vertical="center"/>
    </xf>
    <xf numFmtId="0" fontId="25" fillId="53" borderId="172" xfId="33" applyFont="1" applyFill="1" applyBorder="1" applyAlignment="1">
      <alignment horizontal="left" vertical="center" wrapText="1"/>
    </xf>
    <xf numFmtId="0" fontId="25" fillId="53" borderId="20" xfId="33" applyFont="1" applyFill="1" applyBorder="1" applyAlignment="1">
      <alignment horizontal="left" vertical="center"/>
    </xf>
    <xf numFmtId="0" fontId="33" fillId="53" borderId="51" xfId="33" applyFont="1" applyFill="1" applyBorder="1" applyAlignment="1">
      <alignment horizontal="left" vertical="center"/>
    </xf>
    <xf numFmtId="0" fontId="33" fillId="47" borderId="44" xfId="33" applyFont="1" applyFill="1" applyBorder="1" applyAlignment="1">
      <alignment horizontal="left" vertical="center"/>
    </xf>
    <xf numFmtId="0" fontId="33" fillId="47" borderId="89" xfId="33" applyFont="1" applyFill="1" applyBorder="1" applyAlignment="1">
      <alignment horizontal="left" vertical="center"/>
    </xf>
    <xf numFmtId="0" fontId="25" fillId="47" borderId="134" xfId="33" applyFont="1" applyFill="1" applyBorder="1" applyAlignment="1">
      <alignment horizontal="left" vertical="center"/>
    </xf>
    <xf numFmtId="0" fontId="25" fillId="47" borderId="20" xfId="33" applyFont="1" applyFill="1" applyBorder="1" applyAlignment="1">
      <alignment horizontal="left" vertical="center"/>
    </xf>
    <xf numFmtId="0" fontId="33" fillId="43" borderId="44" xfId="33" applyFont="1" applyFill="1" applyBorder="1" applyAlignment="1">
      <alignment horizontal="left" vertical="center"/>
    </xf>
    <xf numFmtId="0" fontId="33" fillId="43" borderId="0" xfId="33" applyFont="1" applyFill="1" applyAlignment="1">
      <alignment horizontal="left" vertical="center"/>
    </xf>
    <xf numFmtId="0" fontId="33" fillId="43" borderId="168" xfId="33" applyFont="1" applyFill="1" applyBorder="1" applyAlignment="1">
      <alignment horizontal="left" vertical="center" wrapText="1"/>
    </xf>
    <xf numFmtId="0" fontId="33" fillId="43" borderId="20" xfId="33" applyFont="1" applyFill="1" applyBorder="1" applyAlignment="1">
      <alignment horizontal="left" vertical="center"/>
    </xf>
    <xf numFmtId="0" fontId="33" fillId="43" borderId="172" xfId="33" applyFont="1" applyFill="1" applyBorder="1" applyAlignment="1">
      <alignment horizontal="left" vertical="center" wrapText="1"/>
    </xf>
    <xf numFmtId="0" fontId="25" fillId="43" borderId="52" xfId="33" applyFont="1" applyFill="1" applyBorder="1" applyAlignment="1">
      <alignment horizontal="left" vertical="center"/>
    </xf>
    <xf numFmtId="0" fontId="25" fillId="43" borderId="20" xfId="33" applyFont="1" applyFill="1" applyBorder="1" applyAlignment="1">
      <alignment horizontal="left" vertical="center"/>
    </xf>
    <xf numFmtId="0" fontId="33" fillId="43" borderId="134" xfId="33" applyFont="1" applyFill="1" applyBorder="1" applyAlignment="1">
      <alignment horizontal="left" vertical="center" wrapText="1"/>
    </xf>
    <xf numFmtId="0" fontId="33" fillId="58" borderId="44" xfId="33" applyFont="1" applyFill="1" applyBorder="1" applyAlignment="1">
      <alignment horizontal="left" vertical="center"/>
    </xf>
    <xf numFmtId="0" fontId="33" fillId="58" borderId="89" xfId="33" applyFont="1" applyFill="1" applyBorder="1" applyAlignment="1">
      <alignment horizontal="left" vertical="center"/>
    </xf>
    <xf numFmtId="0" fontId="25" fillId="58" borderId="134" xfId="33" applyFont="1" applyFill="1" applyBorder="1" applyAlignment="1">
      <alignment horizontal="left" vertical="center" wrapText="1"/>
    </xf>
    <xf numFmtId="0" fontId="33" fillId="57" borderId="35" xfId="33" applyFont="1" applyFill="1" applyBorder="1" applyAlignment="1">
      <alignment horizontal="left" vertical="center"/>
    </xf>
    <xf numFmtId="0" fontId="33" fillId="57" borderId="42" xfId="33" applyFont="1" applyFill="1" applyBorder="1" applyAlignment="1">
      <alignment horizontal="left" vertical="center"/>
    </xf>
    <xf numFmtId="0" fontId="25" fillId="57" borderId="125" xfId="33" applyFont="1" applyFill="1" applyBorder="1" applyAlignment="1">
      <alignment horizontal="left" vertical="center" wrapText="1"/>
    </xf>
    <xf numFmtId="0" fontId="33" fillId="57" borderId="54" xfId="33" applyFont="1" applyFill="1" applyBorder="1" applyAlignment="1">
      <alignment horizontal="left" vertical="center"/>
    </xf>
    <xf numFmtId="0" fontId="33" fillId="24" borderId="0" xfId="33" applyFont="1" applyFill="1" applyAlignment="1">
      <alignment horizontal="left" vertical="center"/>
    </xf>
    <xf numFmtId="0" fontId="33" fillId="24" borderId="114" xfId="33" applyFont="1" applyFill="1" applyBorder="1" applyAlignment="1">
      <alignment horizontal="left" vertical="center"/>
    </xf>
    <xf numFmtId="0" fontId="33" fillId="24" borderId="168" xfId="33" applyFont="1" applyFill="1" applyBorder="1" applyAlignment="1">
      <alignment horizontal="left" vertical="center" wrapText="1"/>
    </xf>
    <xf numFmtId="0" fontId="25" fillId="57" borderId="54" xfId="33" applyFont="1" applyFill="1" applyBorder="1" applyAlignment="1">
      <alignment horizontal="left" vertical="center"/>
    </xf>
    <xf numFmtId="0" fontId="25" fillId="24" borderId="92" xfId="33" applyFont="1" applyFill="1" applyBorder="1" applyAlignment="1">
      <alignment horizontal="left" vertical="center"/>
    </xf>
    <xf numFmtId="0" fontId="25" fillId="20" borderId="52" xfId="33" applyFont="1" applyFill="1" applyBorder="1" applyAlignment="1">
      <alignment horizontal="left" vertical="center"/>
    </xf>
    <xf numFmtId="0" fontId="33" fillId="23" borderId="44" xfId="33" applyFont="1" applyFill="1" applyBorder="1" applyAlignment="1">
      <alignment horizontal="left" vertical="center"/>
    </xf>
    <xf numFmtId="0" fontId="25" fillId="23" borderId="134" xfId="33" applyFont="1" applyFill="1" applyBorder="1" applyAlignment="1">
      <alignment horizontal="left" vertical="center" wrapText="1"/>
    </xf>
    <xf numFmtId="0" fontId="25" fillId="23" borderId="52" xfId="33" applyFont="1" applyFill="1" applyBorder="1" applyAlignment="1">
      <alignment horizontal="left" vertical="center"/>
    </xf>
    <xf numFmtId="0" fontId="33" fillId="25" borderId="48" xfId="33" applyFont="1" applyFill="1" applyBorder="1" applyAlignment="1">
      <alignment horizontal="left" vertical="center"/>
    </xf>
    <xf numFmtId="0" fontId="33" fillId="25" borderId="168" xfId="33" applyFont="1" applyFill="1" applyBorder="1" applyAlignment="1">
      <alignment horizontal="left" vertical="center" wrapText="1"/>
    </xf>
    <xf numFmtId="0" fontId="25" fillId="24" borderId="18" xfId="33" applyFont="1" applyFill="1" applyBorder="1" applyAlignment="1">
      <alignment horizontal="left" vertical="center"/>
    </xf>
    <xf numFmtId="0" fontId="33" fillId="42" borderId="0" xfId="33" applyFont="1" applyFill="1" applyAlignment="1">
      <alignment horizontal="left" vertical="center"/>
    </xf>
    <xf numFmtId="0" fontId="33" fillId="42" borderId="134" xfId="33" applyFont="1" applyFill="1" applyBorder="1" applyAlignment="1">
      <alignment horizontal="left" vertical="center" wrapText="1"/>
    </xf>
    <xf numFmtId="0" fontId="33" fillId="26" borderId="37" xfId="33" applyFont="1" applyFill="1" applyBorder="1" applyAlignment="1">
      <alignment horizontal="left" vertical="center"/>
    </xf>
    <xf numFmtId="0" fontId="33" fillId="26" borderId="177" xfId="33" applyFont="1" applyFill="1" applyBorder="1" applyAlignment="1">
      <alignment horizontal="left" vertical="center" wrapText="1"/>
    </xf>
    <xf numFmtId="0" fontId="25" fillId="26" borderId="92" xfId="33" applyFont="1" applyFill="1" applyBorder="1" applyAlignment="1">
      <alignment horizontal="left" vertical="center"/>
    </xf>
    <xf numFmtId="0" fontId="25" fillId="26" borderId="18" xfId="33" applyFont="1" applyFill="1" applyBorder="1" applyAlignment="1">
      <alignment horizontal="left" vertical="center"/>
    </xf>
    <xf numFmtId="0" fontId="33" fillId="48" borderId="37" xfId="33" applyFont="1" applyFill="1" applyBorder="1" applyAlignment="1">
      <alignment horizontal="left" vertical="center"/>
    </xf>
    <xf numFmtId="0" fontId="33" fillId="48" borderId="0" xfId="33" applyFont="1" applyFill="1" applyAlignment="1">
      <alignment horizontal="left" vertical="center"/>
    </xf>
    <xf numFmtId="0" fontId="33" fillId="48" borderId="134" xfId="33" applyFont="1" applyFill="1" applyBorder="1" applyAlignment="1">
      <alignment horizontal="left" vertical="center" wrapText="1"/>
    </xf>
    <xf numFmtId="0" fontId="25" fillId="48" borderId="0" xfId="33" applyFont="1" applyFill="1" applyAlignment="1">
      <alignment horizontal="left" vertical="center"/>
    </xf>
    <xf numFmtId="0" fontId="33" fillId="43" borderId="172" xfId="33" applyFont="1" applyFill="1" applyBorder="1" applyAlignment="1">
      <alignment horizontal="left" vertical="center"/>
    </xf>
    <xf numFmtId="0" fontId="25" fillId="43" borderId="4" xfId="33" applyFont="1" applyFill="1" applyBorder="1" applyAlignment="1">
      <alignment horizontal="left" vertical="center"/>
    </xf>
    <xf numFmtId="0" fontId="25" fillId="57" borderId="59" xfId="33" applyFont="1" applyFill="1" applyBorder="1" applyAlignment="1">
      <alignment horizontal="left" vertical="center"/>
    </xf>
    <xf numFmtId="0" fontId="25" fillId="53" borderId="126" xfId="33" applyFont="1" applyFill="1" applyBorder="1" applyAlignment="1">
      <alignment vertical="center"/>
    </xf>
    <xf numFmtId="0" fontId="25" fillId="53" borderId="0" xfId="33" applyFont="1" applyFill="1" applyAlignment="1">
      <alignment horizontal="left" vertical="center"/>
    </xf>
    <xf numFmtId="0" fontId="25" fillId="53" borderId="48" xfId="33" applyFont="1" applyFill="1" applyBorder="1" applyAlignment="1">
      <alignment horizontal="left" vertical="center"/>
    </xf>
    <xf numFmtId="0" fontId="25" fillId="40" borderId="48" xfId="33" applyFont="1" applyFill="1" applyBorder="1" applyAlignment="1">
      <alignment horizontal="left" vertical="center"/>
    </xf>
    <xf numFmtId="0" fontId="25" fillId="20" borderId="48" xfId="33" applyFont="1" applyFill="1" applyBorder="1" applyAlignment="1">
      <alignment horizontal="left" vertical="center"/>
    </xf>
    <xf numFmtId="0" fontId="25" fillId="20" borderId="89" xfId="33" applyFont="1" applyFill="1" applyBorder="1" applyAlignment="1">
      <alignment horizontal="left" vertical="center"/>
    </xf>
    <xf numFmtId="0" fontId="25" fillId="47" borderId="48" xfId="33" applyFont="1" applyFill="1" applyBorder="1" applyAlignment="1">
      <alignment horizontal="left" vertical="center"/>
    </xf>
    <xf numFmtId="0" fontId="25" fillId="42" borderId="114" xfId="33" applyFont="1" applyFill="1" applyBorder="1" applyAlignment="1">
      <alignment horizontal="left" vertical="center"/>
    </xf>
    <xf numFmtId="0" fontId="25" fillId="47" borderId="42" xfId="33" applyFont="1" applyFill="1" applyBorder="1" applyAlignment="1">
      <alignment horizontal="left" vertical="center"/>
    </xf>
    <xf numFmtId="0" fontId="25" fillId="43" borderId="0" xfId="33" applyFont="1" applyFill="1" applyAlignment="1">
      <alignment horizontal="left" vertical="center"/>
    </xf>
    <xf numFmtId="0" fontId="25" fillId="43" borderId="48" xfId="33" applyFont="1" applyFill="1" applyBorder="1" applyAlignment="1">
      <alignment horizontal="left" vertical="center"/>
    </xf>
    <xf numFmtId="0" fontId="25" fillId="26" borderId="0" xfId="33" applyFont="1" applyFill="1" applyAlignment="1">
      <alignment horizontal="left" vertical="center"/>
    </xf>
    <xf numFmtId="0" fontId="25" fillId="41" borderId="0" xfId="33" applyFont="1" applyFill="1" applyAlignment="1">
      <alignment horizontal="left" vertical="center"/>
    </xf>
    <xf numFmtId="0" fontId="25" fillId="42" borderId="197" xfId="33" applyFont="1" applyFill="1" applyBorder="1" applyAlignment="1">
      <alignment horizontal="left" vertical="center"/>
    </xf>
    <xf numFmtId="0" fontId="25" fillId="25" borderId="48" xfId="33" applyFont="1" applyFill="1" applyBorder="1" applyAlignment="1">
      <alignment horizontal="left" vertical="center"/>
    </xf>
    <xf numFmtId="0" fontId="25" fillId="23" borderId="0" xfId="33" applyFont="1" applyFill="1" applyAlignment="1">
      <alignment horizontal="left" vertical="center"/>
    </xf>
    <xf numFmtId="0" fontId="25" fillId="66" borderId="0" xfId="33" applyFont="1" applyFill="1" applyAlignment="1">
      <alignment horizontal="left" vertical="center"/>
    </xf>
    <xf numFmtId="0" fontId="25" fillId="58" borderId="197" xfId="33" applyFont="1" applyFill="1" applyBorder="1" applyAlignment="1">
      <alignment horizontal="left" vertical="center"/>
    </xf>
    <xf numFmtId="0" fontId="25" fillId="3" borderId="20" xfId="33" applyFont="1" applyFill="1" applyBorder="1" applyAlignment="1">
      <alignment horizontal="left" vertical="center"/>
    </xf>
    <xf numFmtId="0" fontId="33" fillId="9" borderId="89" xfId="33" applyFont="1" applyFill="1" applyBorder="1" applyAlignment="1">
      <alignment horizontal="left" vertical="center"/>
    </xf>
    <xf numFmtId="0" fontId="25" fillId="9" borderId="172" xfId="33" applyFont="1" applyFill="1" applyBorder="1" applyAlignment="1">
      <alignment horizontal="left" vertical="center"/>
    </xf>
    <xf numFmtId="0" fontId="25" fillId="9" borderId="20" xfId="33" applyFont="1" applyFill="1" applyBorder="1" applyAlignment="1">
      <alignment horizontal="left" vertical="center"/>
    </xf>
    <xf numFmtId="0" fontId="33" fillId="9" borderId="134" xfId="33" applyFont="1" applyFill="1" applyBorder="1" applyAlignment="1">
      <alignment horizontal="left" vertical="center"/>
    </xf>
    <xf numFmtId="0" fontId="25" fillId="9" borderId="52" xfId="33" applyFont="1" applyFill="1" applyBorder="1" applyAlignment="1">
      <alignment horizontal="left" vertical="center"/>
    </xf>
    <xf numFmtId="0" fontId="25" fillId="53" borderId="99" xfId="33" applyFont="1" applyFill="1" applyBorder="1" applyAlignment="1">
      <alignment horizontal="left" vertical="center"/>
    </xf>
    <xf numFmtId="0" fontId="19" fillId="20" borderId="44" xfId="33" applyFont="1" applyFill="1" applyBorder="1" applyAlignment="1">
      <alignment horizontal="left" vertical="center"/>
    </xf>
    <xf numFmtId="0" fontId="33" fillId="10" borderId="0" xfId="33" applyFont="1" applyFill="1" applyAlignment="1">
      <alignment horizontal="left" vertical="center"/>
    </xf>
    <xf numFmtId="0" fontId="33" fillId="10" borderId="168" xfId="33" applyFont="1" applyFill="1" applyBorder="1" applyAlignment="1">
      <alignment horizontal="left" vertical="center"/>
    </xf>
    <xf numFmtId="38" fontId="25" fillId="43" borderId="172" xfId="29" applyFont="1" applyFill="1" applyBorder="1" applyAlignment="1">
      <alignment horizontal="left" vertical="center"/>
    </xf>
    <xf numFmtId="0" fontId="25" fillId="10" borderId="52" xfId="33" applyFont="1" applyFill="1" applyBorder="1" applyAlignment="1">
      <alignment horizontal="left" vertical="center"/>
    </xf>
    <xf numFmtId="38" fontId="25" fillId="43" borderId="134" xfId="29" applyFont="1" applyFill="1" applyBorder="1" applyAlignment="1">
      <alignment horizontal="left" vertical="center"/>
    </xf>
    <xf numFmtId="0" fontId="33" fillId="4" borderId="89" xfId="33" applyFont="1" applyFill="1" applyBorder="1" applyAlignment="1">
      <alignment horizontal="left" vertical="center"/>
    </xf>
    <xf numFmtId="0" fontId="25" fillId="4" borderId="134" xfId="33" applyFont="1" applyFill="1" applyBorder="1" applyAlignment="1">
      <alignment horizontal="left" vertical="center"/>
    </xf>
    <xf numFmtId="0" fontId="25" fillId="57" borderId="125" xfId="33" applyFont="1" applyFill="1" applyBorder="1" applyAlignment="1">
      <alignment horizontal="left" vertical="center"/>
    </xf>
    <xf numFmtId="0" fontId="33" fillId="5" borderId="114" xfId="33" applyFont="1" applyFill="1" applyBorder="1" applyAlignment="1">
      <alignment horizontal="left" vertical="center"/>
    </xf>
    <xf numFmtId="0" fontId="33" fillId="40" borderId="168" xfId="33" applyFont="1" applyFill="1" applyBorder="1" applyAlignment="1">
      <alignment horizontal="left" vertical="center"/>
    </xf>
    <xf numFmtId="0" fontId="25" fillId="20" borderId="172" xfId="33" applyFont="1" applyFill="1" applyBorder="1" applyAlignment="1">
      <alignment horizontal="left" vertical="center"/>
    </xf>
    <xf numFmtId="0" fontId="25" fillId="20" borderId="4" xfId="33" applyFont="1" applyFill="1" applyBorder="1" applyAlignment="1">
      <alignment horizontal="left" vertical="center"/>
    </xf>
    <xf numFmtId="0" fontId="33" fillId="23" borderId="20" xfId="33" applyFont="1" applyFill="1" applyBorder="1" applyAlignment="1">
      <alignment horizontal="left" vertical="center"/>
    </xf>
    <xf numFmtId="0" fontId="25" fillId="23" borderId="134" xfId="33" applyFont="1" applyFill="1" applyBorder="1" applyAlignment="1">
      <alignment horizontal="left" vertical="center"/>
    </xf>
    <xf numFmtId="0" fontId="25" fillId="23" borderId="4" xfId="33" applyFont="1" applyFill="1" applyBorder="1" applyAlignment="1">
      <alignment horizontal="left" vertical="center"/>
    </xf>
    <xf numFmtId="0" fontId="19" fillId="25" borderId="33" xfId="33" applyFont="1" applyFill="1" applyBorder="1" applyAlignment="1">
      <alignment horizontal="left" vertical="center"/>
    </xf>
    <xf numFmtId="0" fontId="25" fillId="25" borderId="126" xfId="33" applyFont="1" applyFill="1" applyBorder="1" applyAlignment="1">
      <alignment horizontal="left" vertical="center"/>
    </xf>
    <xf numFmtId="0" fontId="33" fillId="41" borderId="33" xfId="33" applyFont="1" applyFill="1" applyBorder="1" applyAlignment="1">
      <alignment horizontal="left" vertical="center"/>
    </xf>
    <xf numFmtId="0" fontId="19" fillId="42" borderId="105" xfId="33" applyFont="1" applyFill="1" applyBorder="1" applyAlignment="1">
      <alignment horizontal="left" vertical="center"/>
    </xf>
    <xf numFmtId="0" fontId="25" fillId="42" borderId="134" xfId="33" applyFont="1" applyFill="1" applyBorder="1" applyAlignment="1">
      <alignment horizontal="left" vertical="center"/>
    </xf>
    <xf numFmtId="0" fontId="33" fillId="12" borderId="37" xfId="33" applyFont="1" applyFill="1" applyBorder="1" applyAlignment="1">
      <alignment horizontal="left" vertical="center"/>
    </xf>
    <xf numFmtId="0" fontId="33" fillId="12" borderId="177" xfId="33" applyFont="1" applyFill="1" applyBorder="1" applyAlignment="1">
      <alignment horizontal="left" vertical="center"/>
    </xf>
    <xf numFmtId="0" fontId="33" fillId="48" borderId="134" xfId="33" applyFont="1" applyFill="1" applyBorder="1" applyAlignment="1">
      <alignment horizontal="left" vertical="center"/>
    </xf>
    <xf numFmtId="0" fontId="25" fillId="43" borderId="172" xfId="33" applyFont="1" applyFill="1" applyBorder="1" applyAlignment="1">
      <alignment horizontal="left" vertical="center"/>
    </xf>
    <xf numFmtId="0" fontId="25" fillId="43" borderId="32" xfId="33" applyFont="1" applyFill="1" applyBorder="1" applyAlignment="1">
      <alignment horizontal="left" vertical="center"/>
    </xf>
    <xf numFmtId="38" fontId="25" fillId="55" borderId="1" xfId="29" applyFont="1" applyFill="1" applyBorder="1" applyAlignment="1">
      <alignment vertical="center"/>
    </xf>
    <xf numFmtId="38" fontId="25" fillId="55" borderId="33" xfId="29" applyFont="1" applyFill="1" applyBorder="1" applyAlignment="1">
      <alignment vertical="center"/>
    </xf>
    <xf numFmtId="0" fontId="33" fillId="53" borderId="166" xfId="33" applyFont="1" applyFill="1" applyBorder="1" applyAlignment="1">
      <alignment horizontal="left" vertical="center"/>
    </xf>
    <xf numFmtId="0" fontId="7" fillId="29" borderId="0" xfId="44" applyFill="1">
      <alignment vertical="center"/>
    </xf>
    <xf numFmtId="0" fontId="7" fillId="0" borderId="122" xfId="44" applyBorder="1">
      <alignment vertical="center"/>
    </xf>
    <xf numFmtId="0" fontId="7" fillId="43" borderId="48" xfId="44" applyFill="1" applyBorder="1" applyAlignment="1">
      <alignment horizontal="left" vertical="center"/>
    </xf>
    <xf numFmtId="0" fontId="7" fillId="47" borderId="0" xfId="44" applyFill="1" applyAlignment="1">
      <alignment horizontal="left" vertical="center"/>
    </xf>
    <xf numFmtId="0" fontId="7" fillId="65" borderId="0" xfId="44" applyFill="1" applyAlignment="1">
      <alignment horizontal="left" vertical="center"/>
    </xf>
    <xf numFmtId="0" fontId="7" fillId="42" borderId="197" xfId="44" applyFill="1" applyBorder="1" applyAlignment="1">
      <alignment horizontal="left" vertical="center"/>
    </xf>
    <xf numFmtId="0" fontId="7" fillId="41" borderId="0" xfId="44" applyFill="1" applyAlignment="1">
      <alignment horizontal="left" vertical="center"/>
    </xf>
    <xf numFmtId="0" fontId="7" fillId="25" borderId="48" xfId="44" applyFill="1" applyBorder="1" applyAlignment="1">
      <alignment horizontal="left" vertical="center"/>
    </xf>
    <xf numFmtId="0" fontId="7" fillId="23" borderId="48" xfId="44" applyFill="1" applyBorder="1" applyAlignment="1">
      <alignment horizontal="left" vertical="center"/>
    </xf>
    <xf numFmtId="0" fontId="7" fillId="20" borderId="0" xfId="44" applyFill="1" applyAlignment="1">
      <alignment horizontal="left" vertical="center"/>
    </xf>
    <xf numFmtId="0" fontId="7" fillId="40" borderId="48" xfId="44" applyFill="1" applyBorder="1" applyAlignment="1">
      <alignment horizontal="left" vertical="center"/>
    </xf>
    <xf numFmtId="0" fontId="7" fillId="57" borderId="0" xfId="44" applyFill="1" applyAlignment="1">
      <alignment horizontal="left" vertical="center"/>
    </xf>
    <xf numFmtId="0" fontId="7" fillId="60" borderId="197" xfId="44" applyFill="1" applyBorder="1" applyAlignment="1">
      <alignment horizontal="left" vertical="center"/>
    </xf>
    <xf numFmtId="0" fontId="7" fillId="43" borderId="0" xfId="44" applyFill="1" applyAlignment="1">
      <alignment horizontal="left" vertical="center"/>
    </xf>
    <xf numFmtId="0" fontId="7" fillId="47" borderId="48" xfId="44" applyFill="1" applyBorder="1" applyAlignment="1">
      <alignment horizontal="left" vertical="center"/>
    </xf>
    <xf numFmtId="0" fontId="33" fillId="53" borderId="44" xfId="44" applyFont="1" applyFill="1" applyBorder="1">
      <alignment vertical="center"/>
    </xf>
    <xf numFmtId="0" fontId="7" fillId="53" borderId="0" xfId="44" applyFill="1" applyAlignment="1">
      <alignment horizontal="left" vertical="center"/>
    </xf>
    <xf numFmtId="0" fontId="7" fillId="53" borderId="48" xfId="44" applyFill="1" applyBorder="1" applyAlignment="1">
      <alignment horizontal="left" vertical="center"/>
    </xf>
    <xf numFmtId="0" fontId="7" fillId="40" borderId="0" xfId="44" applyFill="1" applyAlignment="1">
      <alignment horizontal="left" vertical="center"/>
    </xf>
    <xf numFmtId="0" fontId="7" fillId="0" borderId="0" xfId="44">
      <alignment vertical="center"/>
    </xf>
    <xf numFmtId="0" fontId="33" fillId="20" borderId="0" xfId="33" applyFont="1" applyFill="1" applyAlignment="1">
      <alignment vertical="center"/>
    </xf>
    <xf numFmtId="0" fontId="25" fillId="20" borderId="84" xfId="33" applyFont="1" applyFill="1" applyBorder="1" applyAlignment="1">
      <alignment vertical="center"/>
    </xf>
    <xf numFmtId="0" fontId="25" fillId="32" borderId="31" xfId="33" applyFont="1" applyFill="1" applyBorder="1" applyAlignment="1">
      <alignment vertical="center" wrapText="1"/>
    </xf>
    <xf numFmtId="38" fontId="25" fillId="31" borderId="107" xfId="29" applyFont="1" applyFill="1" applyBorder="1" applyAlignment="1">
      <alignment vertical="center"/>
    </xf>
    <xf numFmtId="38" fontId="25" fillId="31" borderId="56" xfId="29" applyFont="1" applyFill="1" applyBorder="1" applyAlignment="1">
      <alignment vertical="center"/>
    </xf>
    <xf numFmtId="38" fontId="25" fillId="31" borderId="106" xfId="29" applyFont="1" applyFill="1" applyBorder="1" applyAlignment="1">
      <alignment vertical="center"/>
    </xf>
    <xf numFmtId="176" fontId="25" fillId="20" borderId="153" xfId="33" applyNumberFormat="1" applyFont="1" applyFill="1" applyBorder="1" applyAlignment="1">
      <alignment vertical="center"/>
    </xf>
    <xf numFmtId="0" fontId="25" fillId="8" borderId="37" xfId="33" applyFont="1" applyFill="1" applyBorder="1"/>
    <xf numFmtId="0" fontId="33" fillId="20" borderId="0" xfId="33" applyFont="1" applyFill="1"/>
    <xf numFmtId="176" fontId="25" fillId="32" borderId="134" xfId="33" applyNumberFormat="1" applyFont="1" applyFill="1" applyBorder="1" applyAlignment="1">
      <alignment vertical="center"/>
    </xf>
    <xf numFmtId="183" fontId="25" fillId="20" borderId="201" xfId="33" applyNumberFormat="1" applyFont="1" applyFill="1" applyBorder="1" applyAlignment="1">
      <alignment vertical="center"/>
    </xf>
    <xf numFmtId="176" fontId="25" fillId="32" borderId="183" xfId="33" applyNumberFormat="1" applyFont="1" applyFill="1" applyBorder="1" applyAlignment="1">
      <alignment vertical="center"/>
    </xf>
    <xf numFmtId="0" fontId="25" fillId="8" borderId="7" xfId="33" applyFont="1" applyFill="1" applyBorder="1"/>
    <xf numFmtId="0" fontId="11" fillId="8" borderId="26" xfId="33" applyFont="1" applyFill="1" applyBorder="1" applyAlignment="1">
      <alignment vertical="center"/>
    </xf>
    <xf numFmtId="179" fontId="25" fillId="8" borderId="1" xfId="31" applyNumberFormat="1" applyFont="1" applyFill="1" applyBorder="1" applyAlignment="1">
      <alignment horizontal="center" vertical="center"/>
    </xf>
    <xf numFmtId="179" fontId="25" fillId="0" borderId="1" xfId="31" applyNumberFormat="1" applyFont="1" applyBorder="1" applyAlignment="1">
      <alignment horizontal="center" vertical="center"/>
    </xf>
    <xf numFmtId="179" fontId="25" fillId="0" borderId="33" xfId="31" applyNumberFormat="1" applyFont="1" applyBorder="1" applyAlignment="1">
      <alignment horizontal="center" vertical="center"/>
    </xf>
    <xf numFmtId="179" fontId="25" fillId="0" borderId="3" xfId="31" applyNumberFormat="1" applyFont="1" applyBorder="1" applyAlignment="1">
      <alignment horizontal="center" vertical="center"/>
    </xf>
    <xf numFmtId="179" fontId="25" fillId="8" borderId="33" xfId="31" applyNumberFormat="1" applyFont="1" applyFill="1" applyBorder="1" applyAlignment="1">
      <alignment horizontal="center" vertical="center"/>
    </xf>
    <xf numFmtId="179" fontId="25" fillId="8" borderId="3" xfId="31" applyNumberFormat="1" applyFont="1" applyFill="1" applyBorder="1" applyAlignment="1">
      <alignment horizontal="center" vertical="center"/>
    </xf>
    <xf numFmtId="208" fontId="25" fillId="36" borderId="2" xfId="31" applyNumberFormat="1" applyFont="1" applyFill="1" applyBorder="1" applyAlignment="1">
      <alignment horizontal="right" vertical="center"/>
    </xf>
    <xf numFmtId="208" fontId="25" fillId="36" borderId="1" xfId="31" applyNumberFormat="1" applyFont="1" applyFill="1" applyBorder="1" applyAlignment="1">
      <alignment horizontal="right" vertical="center"/>
    </xf>
    <xf numFmtId="208" fontId="25" fillId="36" borderId="33" xfId="31" applyNumberFormat="1" applyFont="1" applyFill="1" applyBorder="1" applyAlignment="1">
      <alignment horizontal="right" vertical="center"/>
    </xf>
    <xf numFmtId="208" fontId="25" fillId="36" borderId="3" xfId="31" applyNumberFormat="1" applyFont="1" applyFill="1" applyBorder="1" applyAlignment="1">
      <alignment horizontal="right" vertical="center"/>
    </xf>
    <xf numFmtId="187" fontId="25" fillId="36" borderId="2" xfId="31" applyNumberFormat="1" applyFont="1" applyFill="1" applyBorder="1" applyAlignment="1">
      <alignment horizontal="right" vertical="center"/>
    </xf>
    <xf numFmtId="187" fontId="25" fillId="36" borderId="1" xfId="31" applyNumberFormat="1" applyFont="1" applyFill="1" applyBorder="1" applyAlignment="1">
      <alignment horizontal="right" vertical="center"/>
    </xf>
    <xf numFmtId="187" fontId="25" fillId="36" borderId="33" xfId="31" applyNumberFormat="1" applyFont="1" applyFill="1" applyBorder="1" applyAlignment="1">
      <alignment horizontal="right" vertical="center"/>
    </xf>
    <xf numFmtId="187" fontId="25" fillId="36" borderId="3" xfId="31" applyNumberFormat="1" applyFont="1" applyFill="1" applyBorder="1" applyAlignment="1">
      <alignment horizontal="right" vertical="center"/>
    </xf>
    <xf numFmtId="208" fontId="25" fillId="36" borderId="199" xfId="31" applyNumberFormat="1" applyFont="1" applyFill="1" applyBorder="1" applyAlignment="1">
      <alignment horizontal="right" vertical="center"/>
    </xf>
    <xf numFmtId="208" fontId="25" fillId="36" borderId="200" xfId="31" applyNumberFormat="1" applyFont="1" applyFill="1" applyBorder="1" applyAlignment="1">
      <alignment horizontal="right" vertical="center"/>
    </xf>
    <xf numFmtId="208" fontId="25" fillId="36" borderId="105" xfId="31" applyNumberFormat="1" applyFont="1" applyFill="1" applyBorder="1" applyAlignment="1">
      <alignment horizontal="right" vertical="center"/>
    </xf>
    <xf numFmtId="208" fontId="25" fillId="36" borderId="8" xfId="31" applyNumberFormat="1" applyFont="1" applyFill="1" applyBorder="1" applyAlignment="1">
      <alignment horizontal="right" vertical="center"/>
    </xf>
    <xf numFmtId="0" fontId="7" fillId="53" borderId="20" xfId="44" applyFill="1" applyBorder="1" applyAlignment="1">
      <alignment horizontal="left" vertical="center"/>
    </xf>
    <xf numFmtId="38" fontId="25" fillId="16" borderId="51" xfId="29" applyFont="1" applyFill="1" applyBorder="1" applyAlignment="1">
      <alignment horizontal="left" vertical="center"/>
    </xf>
    <xf numFmtId="0" fontId="7" fillId="53" borderId="20" xfId="44" applyFill="1" applyBorder="1">
      <alignment vertical="center"/>
    </xf>
    <xf numFmtId="38" fontId="25" fillId="30" borderId="160" xfId="29" applyFont="1" applyFill="1" applyBorder="1" applyAlignment="1">
      <alignment vertical="center"/>
    </xf>
    <xf numFmtId="0" fontId="7" fillId="53" borderId="32" xfId="44" applyFill="1" applyBorder="1" applyAlignment="1">
      <alignment horizontal="left" vertical="center"/>
    </xf>
    <xf numFmtId="38" fontId="25" fillId="16" borderId="25" xfId="29" applyFont="1" applyFill="1" applyBorder="1" applyAlignment="1">
      <alignment horizontal="left" vertical="center"/>
    </xf>
    <xf numFmtId="0" fontId="7" fillId="53" borderId="32" xfId="44" applyFill="1" applyBorder="1">
      <alignment vertical="center"/>
    </xf>
    <xf numFmtId="176" fontId="60" fillId="29" borderId="0" xfId="33" applyNumberFormat="1" applyFont="1" applyFill="1" applyAlignment="1">
      <alignment vertical="center"/>
    </xf>
    <xf numFmtId="0" fontId="25" fillId="54" borderId="0" xfId="31" applyFont="1" applyFill="1" applyAlignment="1">
      <alignment vertical="center"/>
    </xf>
    <xf numFmtId="0" fontId="25" fillId="32" borderId="51" xfId="33" applyFont="1" applyFill="1" applyBorder="1" applyAlignment="1">
      <alignment vertical="center"/>
    </xf>
    <xf numFmtId="0" fontId="25" fillId="32" borderId="58" xfId="33" applyFont="1" applyFill="1" applyBorder="1" applyAlignment="1">
      <alignment vertical="center"/>
    </xf>
    <xf numFmtId="0" fontId="25" fillId="32" borderId="50" xfId="33" applyFont="1" applyFill="1" applyBorder="1" applyAlignment="1">
      <alignment vertical="center"/>
    </xf>
    <xf numFmtId="0" fontId="25" fillId="32" borderId="23" xfId="33" applyFont="1" applyFill="1" applyBorder="1" applyAlignment="1">
      <alignment vertical="center"/>
    </xf>
    <xf numFmtId="0" fontId="25" fillId="8" borderId="8" xfId="33" applyFont="1" applyFill="1" applyBorder="1" applyAlignment="1">
      <alignment vertical="center"/>
    </xf>
    <xf numFmtId="177" fontId="11" fillId="32" borderId="138" xfId="33" applyNumberFormat="1" applyFont="1" applyFill="1" applyBorder="1" applyAlignment="1">
      <alignment vertical="center"/>
    </xf>
    <xf numFmtId="0" fontId="25" fillId="29" borderId="1" xfId="33" applyFont="1" applyFill="1" applyBorder="1"/>
    <xf numFmtId="0" fontId="25" fillId="29" borderId="70" xfId="33" applyFont="1" applyFill="1" applyBorder="1"/>
    <xf numFmtId="0" fontId="25" fillId="29" borderId="70" xfId="33" applyFont="1" applyFill="1" applyBorder="1" applyAlignment="1">
      <alignment vertical="center"/>
    </xf>
    <xf numFmtId="0" fontId="11" fillId="29" borderId="1" xfId="33" applyFont="1" applyFill="1" applyBorder="1" applyAlignment="1">
      <alignment vertical="center"/>
    </xf>
    <xf numFmtId="184" fontId="25" fillId="29" borderId="70" xfId="33" applyNumberFormat="1" applyFont="1" applyFill="1" applyBorder="1" applyAlignment="1">
      <alignment vertical="center"/>
    </xf>
    <xf numFmtId="184" fontId="25" fillId="29" borderId="11" xfId="33" applyNumberFormat="1" applyFont="1" applyFill="1" applyBorder="1" applyAlignment="1">
      <alignment vertical="center"/>
    </xf>
    <xf numFmtId="184" fontId="25" fillId="29" borderId="9" xfId="33" applyNumberFormat="1" applyFont="1" applyFill="1" applyBorder="1" applyAlignment="1">
      <alignment vertical="center"/>
    </xf>
    <xf numFmtId="184" fontId="25" fillId="29" borderId="4" xfId="33" applyNumberFormat="1" applyFont="1" applyFill="1" applyBorder="1" applyAlignment="1">
      <alignment vertical="center"/>
    </xf>
    <xf numFmtId="0" fontId="34" fillId="29" borderId="88" xfId="33" applyFont="1" applyFill="1" applyBorder="1"/>
    <xf numFmtId="184" fontId="34" fillId="29" borderId="62" xfId="33" applyNumberFormat="1" applyFont="1" applyFill="1" applyBorder="1" applyAlignment="1">
      <alignment vertical="center"/>
    </xf>
    <xf numFmtId="199" fontId="34" fillId="29" borderId="62" xfId="29" applyNumberFormat="1" applyFont="1" applyFill="1" applyBorder="1" applyAlignment="1">
      <alignment vertical="center"/>
    </xf>
    <xf numFmtId="0" fontId="73" fillId="0" borderId="0" xfId="0" applyFont="1">
      <alignment vertical="center"/>
    </xf>
    <xf numFmtId="176" fontId="25" fillId="8" borderId="123" xfId="33" applyNumberFormat="1" applyFont="1" applyFill="1" applyBorder="1" applyAlignment="1">
      <alignment vertical="center"/>
    </xf>
    <xf numFmtId="177" fontId="25" fillId="29" borderId="64" xfId="33" applyNumberFormat="1" applyFont="1" applyFill="1" applyBorder="1" applyAlignment="1">
      <alignment vertical="center"/>
    </xf>
    <xf numFmtId="177" fontId="25" fillId="29" borderId="163" xfId="33" applyNumberFormat="1" applyFont="1" applyFill="1" applyBorder="1" applyAlignment="1">
      <alignment vertical="center"/>
    </xf>
    <xf numFmtId="177" fontId="25" fillId="29" borderId="115" xfId="33" applyNumberFormat="1" applyFont="1" applyFill="1" applyBorder="1" applyAlignment="1">
      <alignment vertical="center"/>
    </xf>
    <xf numFmtId="176" fontId="25" fillId="29" borderId="249" xfId="33" applyNumberFormat="1" applyFont="1" applyFill="1" applyBorder="1" applyAlignment="1">
      <alignment horizontal="right" vertical="center"/>
    </xf>
    <xf numFmtId="176" fontId="25" fillId="29" borderId="250" xfId="33" applyNumberFormat="1" applyFont="1" applyFill="1" applyBorder="1" applyAlignment="1">
      <alignment horizontal="right" vertical="center"/>
    </xf>
    <xf numFmtId="176" fontId="25" fillId="29" borderId="269" xfId="33" applyNumberFormat="1" applyFont="1" applyFill="1" applyBorder="1" applyAlignment="1">
      <alignment horizontal="right" vertical="center"/>
    </xf>
    <xf numFmtId="176" fontId="25" fillId="29" borderId="238" xfId="33" applyNumberFormat="1" applyFont="1" applyFill="1" applyBorder="1" applyAlignment="1">
      <alignment horizontal="right" vertical="center"/>
    </xf>
    <xf numFmtId="176" fontId="25" fillId="21" borderId="44" xfId="29" applyNumberFormat="1" applyFont="1" applyFill="1" applyBorder="1" applyAlignment="1">
      <alignment horizontal="right" vertical="center"/>
    </xf>
    <xf numFmtId="176" fontId="25" fillId="8" borderId="194" xfId="33" applyNumberFormat="1" applyFont="1" applyFill="1" applyBorder="1" applyAlignment="1">
      <alignment horizontal="right" vertical="center"/>
    </xf>
    <xf numFmtId="176" fontId="25" fillId="8" borderId="79" xfId="33" applyNumberFormat="1" applyFont="1" applyFill="1" applyBorder="1" applyAlignment="1">
      <alignment horizontal="right" vertical="center"/>
    </xf>
    <xf numFmtId="176" fontId="25" fillId="8" borderId="192" xfId="33" applyNumberFormat="1" applyFont="1" applyFill="1" applyBorder="1" applyAlignment="1">
      <alignment horizontal="right" vertical="center"/>
    </xf>
    <xf numFmtId="191" fontId="25" fillId="29" borderId="2" xfId="33" applyNumberFormat="1" applyFont="1" applyFill="1" applyBorder="1" applyAlignment="1">
      <alignment horizontal="right" vertical="center"/>
    </xf>
    <xf numFmtId="176" fontId="25" fillId="32" borderId="123" xfId="33" applyNumberFormat="1" applyFont="1" applyFill="1" applyBorder="1" applyAlignment="1">
      <alignment vertical="center"/>
    </xf>
    <xf numFmtId="38" fontId="25" fillId="32" borderId="68" xfId="33" applyNumberFormat="1" applyFont="1" applyFill="1" applyBorder="1" applyAlignment="1">
      <alignment vertical="center"/>
    </xf>
    <xf numFmtId="176" fontId="25" fillId="32" borderId="49" xfId="33" applyNumberFormat="1" applyFont="1" applyFill="1" applyBorder="1" applyAlignment="1">
      <alignment vertical="center"/>
    </xf>
    <xf numFmtId="176" fontId="25" fillId="32" borderId="209" xfId="33" applyNumberFormat="1" applyFont="1" applyFill="1" applyBorder="1" applyAlignment="1">
      <alignment horizontal="right" vertical="center"/>
    </xf>
    <xf numFmtId="176" fontId="25" fillId="32" borderId="27" xfId="33" applyNumberFormat="1" applyFont="1" applyFill="1" applyBorder="1" applyAlignment="1">
      <alignment horizontal="right" vertical="center"/>
    </xf>
    <xf numFmtId="176" fontId="25" fillId="32" borderId="86" xfId="33" applyNumberFormat="1" applyFont="1" applyFill="1" applyBorder="1" applyAlignment="1">
      <alignment horizontal="right" vertical="center"/>
    </xf>
    <xf numFmtId="176" fontId="25" fillId="32" borderId="41" xfId="33" applyNumberFormat="1" applyFont="1" applyFill="1" applyBorder="1" applyAlignment="1">
      <alignment horizontal="right" vertical="center"/>
    </xf>
    <xf numFmtId="176" fontId="25" fillId="20" borderId="33" xfId="33" applyNumberFormat="1" applyFont="1" applyFill="1" applyBorder="1" applyAlignment="1">
      <alignment vertical="center"/>
    </xf>
    <xf numFmtId="176" fontId="25" fillId="32" borderId="0" xfId="33" applyNumberFormat="1" applyFont="1" applyFill="1" applyAlignment="1">
      <alignment vertical="center"/>
    </xf>
    <xf numFmtId="176" fontId="25" fillId="32" borderId="114" xfId="33" applyNumberFormat="1" applyFont="1" applyFill="1" applyBorder="1" applyAlignment="1">
      <alignment vertical="center"/>
    </xf>
    <xf numFmtId="176" fontId="25" fillId="32" borderId="86" xfId="33" applyNumberFormat="1" applyFont="1" applyFill="1" applyBorder="1" applyAlignment="1">
      <alignment vertical="center"/>
    </xf>
    <xf numFmtId="176" fontId="25" fillId="32" borderId="153" xfId="33" applyNumberFormat="1" applyFont="1" applyFill="1" applyBorder="1" applyAlignment="1">
      <alignment vertical="center"/>
    </xf>
    <xf numFmtId="38" fontId="25" fillId="32" borderId="138" xfId="29" applyFont="1" applyFill="1" applyBorder="1" applyAlignment="1">
      <alignment vertical="center"/>
    </xf>
    <xf numFmtId="38" fontId="25" fillId="32" borderId="138" xfId="33" applyNumberFormat="1" applyFont="1" applyFill="1" applyBorder="1" applyAlignment="1">
      <alignment vertical="center"/>
    </xf>
    <xf numFmtId="176" fontId="33" fillId="20" borderId="146" xfId="33" applyNumberFormat="1" applyFont="1" applyFill="1" applyBorder="1" applyAlignment="1">
      <alignment vertical="center"/>
    </xf>
    <xf numFmtId="176" fontId="11" fillId="20" borderId="2" xfId="33" applyNumberFormat="1" applyFont="1" applyFill="1" applyBorder="1" applyAlignment="1">
      <alignment vertical="center"/>
    </xf>
    <xf numFmtId="176" fontId="11" fillId="32" borderId="54" xfId="33" applyNumberFormat="1" applyFont="1" applyFill="1" applyBorder="1" applyAlignment="1">
      <alignment vertical="center"/>
    </xf>
    <xf numFmtId="176" fontId="11" fillId="32" borderId="207" xfId="33" applyNumberFormat="1" applyFont="1" applyFill="1" applyBorder="1" applyAlignment="1">
      <alignment vertical="center"/>
    </xf>
    <xf numFmtId="176" fontId="11" fillId="32" borderId="146" xfId="33" applyNumberFormat="1" applyFont="1" applyFill="1" applyBorder="1" applyAlignment="1">
      <alignment vertical="center"/>
    </xf>
    <xf numFmtId="176" fontId="11" fillId="32" borderId="209" xfId="33" applyNumberFormat="1" applyFont="1" applyFill="1" applyBorder="1" applyAlignment="1">
      <alignment vertical="center"/>
    </xf>
    <xf numFmtId="177" fontId="33" fillId="20" borderId="146" xfId="33" applyNumberFormat="1" applyFont="1" applyFill="1" applyBorder="1" applyAlignment="1">
      <alignment vertical="center"/>
    </xf>
    <xf numFmtId="177" fontId="25" fillId="32" borderId="209" xfId="33" applyNumberFormat="1" applyFont="1" applyFill="1" applyBorder="1" applyAlignment="1">
      <alignment vertical="center"/>
    </xf>
    <xf numFmtId="177" fontId="25" fillId="32" borderId="208" xfId="33" applyNumberFormat="1" applyFont="1" applyFill="1" applyBorder="1" applyAlignment="1">
      <alignment vertical="center"/>
    </xf>
    <xf numFmtId="176" fontId="25" fillId="32" borderId="209" xfId="33" applyNumberFormat="1" applyFont="1" applyFill="1" applyBorder="1" applyAlignment="1">
      <alignment vertical="center"/>
    </xf>
    <xf numFmtId="176" fontId="25" fillId="32" borderId="54" xfId="33" applyNumberFormat="1" applyFont="1" applyFill="1" applyBorder="1" applyAlignment="1">
      <alignment vertical="center"/>
    </xf>
    <xf numFmtId="176" fontId="25" fillId="32" borderId="146" xfId="33" applyNumberFormat="1" applyFont="1" applyFill="1" applyBorder="1" applyAlignment="1">
      <alignment vertical="center"/>
    </xf>
    <xf numFmtId="176" fontId="19" fillId="20" borderId="146" xfId="33" applyNumberFormat="1" applyFont="1" applyFill="1" applyBorder="1" applyAlignment="1">
      <alignment vertical="center"/>
    </xf>
    <xf numFmtId="177" fontId="25" fillId="32" borderId="207" xfId="33" applyNumberFormat="1" applyFont="1" applyFill="1" applyBorder="1" applyAlignment="1">
      <alignment vertical="center"/>
    </xf>
    <xf numFmtId="176" fontId="25" fillId="20" borderId="270" xfId="33" applyNumberFormat="1" applyFont="1" applyFill="1" applyBorder="1" applyAlignment="1">
      <alignment vertical="center"/>
    </xf>
    <xf numFmtId="176" fontId="25" fillId="20" borderId="55" xfId="33" applyNumberFormat="1" applyFont="1" applyFill="1" applyBorder="1" applyAlignment="1">
      <alignment vertical="center"/>
    </xf>
    <xf numFmtId="176" fontId="33" fillId="20" borderId="261" xfId="33" applyNumberFormat="1" applyFont="1" applyFill="1" applyBorder="1" applyAlignment="1">
      <alignment vertical="center"/>
    </xf>
    <xf numFmtId="176" fontId="33" fillId="20" borderId="263" xfId="33" applyNumberFormat="1" applyFont="1" applyFill="1" applyBorder="1" applyAlignment="1">
      <alignment vertical="center"/>
    </xf>
    <xf numFmtId="176" fontId="33" fillId="20" borderId="18" xfId="33" applyNumberFormat="1" applyFont="1" applyFill="1" applyBorder="1" applyAlignment="1">
      <alignment vertical="center"/>
    </xf>
    <xf numFmtId="176" fontId="33" fillId="20" borderId="7" xfId="33" applyNumberFormat="1" applyFont="1" applyFill="1" applyBorder="1" applyAlignment="1">
      <alignment vertical="center"/>
    </xf>
    <xf numFmtId="176" fontId="33" fillId="20" borderId="260" xfId="33" applyNumberFormat="1" applyFont="1" applyFill="1" applyBorder="1" applyAlignment="1">
      <alignment vertical="center"/>
    </xf>
    <xf numFmtId="176" fontId="33" fillId="20" borderId="259" xfId="33" applyNumberFormat="1" applyFont="1" applyFill="1" applyBorder="1" applyAlignment="1">
      <alignment vertical="center"/>
    </xf>
    <xf numFmtId="176" fontId="33" fillId="20" borderId="257" xfId="33" applyNumberFormat="1" applyFont="1" applyFill="1" applyBorder="1" applyAlignment="1">
      <alignment vertical="center"/>
    </xf>
    <xf numFmtId="176" fontId="33" fillId="20" borderId="84" xfId="33" applyNumberFormat="1" applyFont="1" applyFill="1" applyBorder="1" applyAlignment="1">
      <alignment vertical="center"/>
    </xf>
    <xf numFmtId="176" fontId="33" fillId="20" borderId="31" xfId="33" applyNumberFormat="1" applyFont="1" applyFill="1" applyBorder="1" applyAlignment="1">
      <alignment vertical="center"/>
    </xf>
    <xf numFmtId="0" fontId="76" fillId="29" borderId="0" xfId="31" applyFont="1" applyFill="1"/>
    <xf numFmtId="198" fontId="25" fillId="33" borderId="1" xfId="29" applyNumberFormat="1" applyFont="1" applyFill="1" applyBorder="1" applyAlignment="1">
      <alignment vertical="center"/>
    </xf>
    <xf numFmtId="198" fontId="25" fillId="8" borderId="22" xfId="29" applyNumberFormat="1" applyFont="1" applyFill="1" applyBorder="1" applyAlignment="1">
      <alignment vertical="center"/>
    </xf>
    <xf numFmtId="198" fontId="25" fillId="29" borderId="4" xfId="29" applyNumberFormat="1" applyFont="1" applyFill="1" applyBorder="1" applyAlignment="1">
      <alignment vertical="center"/>
    </xf>
    <xf numFmtId="198" fontId="25" fillId="30" borderId="45" xfId="29" applyNumberFormat="1" applyFont="1" applyFill="1" applyBorder="1" applyAlignment="1">
      <alignment vertical="center"/>
    </xf>
    <xf numFmtId="198" fontId="25" fillId="30" borderId="90" xfId="29" applyNumberFormat="1" applyFont="1" applyFill="1" applyBorder="1" applyAlignment="1">
      <alignment vertical="center"/>
    </xf>
    <xf numFmtId="198" fontId="25" fillId="30" borderId="149" xfId="29" applyNumberFormat="1" applyFont="1" applyFill="1" applyBorder="1" applyAlignment="1">
      <alignment vertical="center"/>
    </xf>
    <xf numFmtId="198" fontId="25" fillId="29" borderId="32" xfId="29" applyNumberFormat="1" applyFont="1" applyFill="1" applyBorder="1" applyAlignment="1">
      <alignment vertical="center"/>
    </xf>
    <xf numFmtId="0" fontId="25" fillId="29" borderId="0" xfId="44" applyFont="1" applyFill="1">
      <alignment vertical="center"/>
    </xf>
    <xf numFmtId="0" fontId="26" fillId="29" borderId="0" xfId="44" applyFont="1" applyFill="1">
      <alignment vertical="center"/>
    </xf>
    <xf numFmtId="0" fontId="25" fillId="5" borderId="16" xfId="0" applyFont="1" applyFill="1" applyBorder="1" applyAlignment="1">
      <alignment horizontal="center" vertical="center"/>
    </xf>
    <xf numFmtId="38" fontId="25" fillId="42" borderId="4" xfId="29" applyFont="1" applyFill="1" applyBorder="1">
      <alignment vertical="center"/>
    </xf>
    <xf numFmtId="38" fontId="62" fillId="29" borderId="1" xfId="29" applyFont="1" applyFill="1" applyBorder="1">
      <alignment vertical="center"/>
    </xf>
    <xf numFmtId="38" fontId="25" fillId="29" borderId="11" xfId="29" applyFont="1" applyFill="1" applyBorder="1">
      <alignment vertical="center"/>
    </xf>
    <xf numFmtId="38" fontId="62" fillId="29" borderId="11" xfId="29" applyFont="1" applyFill="1" applyBorder="1">
      <alignment vertical="center"/>
    </xf>
    <xf numFmtId="38" fontId="25" fillId="20" borderId="215" xfId="29" applyFont="1" applyFill="1" applyBorder="1">
      <alignment vertical="center"/>
    </xf>
    <xf numFmtId="38" fontId="25" fillId="20" borderId="1" xfId="29" applyFont="1" applyFill="1" applyBorder="1">
      <alignment vertical="center"/>
    </xf>
    <xf numFmtId="38" fontId="25" fillId="53" borderId="70" xfId="29" applyFont="1" applyFill="1" applyBorder="1">
      <alignment vertical="center"/>
    </xf>
    <xf numFmtId="38" fontId="62" fillId="53" borderId="70" xfId="29" applyFont="1" applyFill="1" applyBorder="1">
      <alignment vertical="center"/>
    </xf>
    <xf numFmtId="38" fontId="25" fillId="53" borderId="1" xfId="29" applyFont="1" applyFill="1" applyBorder="1">
      <alignment vertical="center"/>
    </xf>
    <xf numFmtId="38" fontId="25" fillId="47" borderId="70" xfId="29" applyFont="1" applyFill="1" applyBorder="1">
      <alignment vertical="center"/>
    </xf>
    <xf numFmtId="38" fontId="62" fillId="47" borderId="70" xfId="29" applyFont="1" applyFill="1" applyBorder="1">
      <alignment vertical="center"/>
    </xf>
    <xf numFmtId="38" fontId="25" fillId="47" borderId="1" xfId="29" applyFont="1" applyFill="1" applyBorder="1">
      <alignment vertical="center"/>
    </xf>
    <xf numFmtId="38" fontId="25" fillId="58" borderId="215" xfId="29" applyFont="1" applyFill="1" applyBorder="1">
      <alignment vertical="center"/>
    </xf>
    <xf numFmtId="38" fontId="25" fillId="58" borderId="1" xfId="29" applyFont="1" applyFill="1" applyBorder="1">
      <alignment vertical="center"/>
    </xf>
    <xf numFmtId="38" fontId="25" fillId="43" borderId="70" xfId="29" applyFont="1" applyFill="1" applyBorder="1">
      <alignment vertical="center"/>
    </xf>
    <xf numFmtId="38" fontId="25" fillId="43" borderId="1" xfId="29" applyFont="1" applyFill="1" applyBorder="1">
      <alignment vertical="center"/>
    </xf>
    <xf numFmtId="38" fontId="25" fillId="45" borderId="1" xfId="29" applyFont="1" applyFill="1" applyBorder="1">
      <alignment vertical="center"/>
    </xf>
    <xf numFmtId="38" fontId="62" fillId="45" borderId="1" xfId="29" applyFont="1" applyFill="1" applyBorder="1">
      <alignment vertical="center"/>
    </xf>
    <xf numFmtId="38" fontId="25" fillId="45" borderId="11" xfId="29" applyFont="1" applyFill="1" applyBorder="1">
      <alignment vertical="center"/>
    </xf>
    <xf numFmtId="38" fontId="62" fillId="45" borderId="11" xfId="29" applyFont="1" applyFill="1" applyBorder="1">
      <alignment vertical="center"/>
    </xf>
    <xf numFmtId="38" fontId="25" fillId="45" borderId="200" xfId="29" applyFont="1" applyFill="1" applyBorder="1">
      <alignment vertical="center"/>
    </xf>
    <xf numFmtId="0" fontId="11" fillId="29" borderId="0" xfId="34" applyFont="1" applyFill="1" applyAlignment="1">
      <alignment vertical="top"/>
    </xf>
    <xf numFmtId="0" fontId="4" fillId="0" borderId="0" xfId="33" applyFont="1" applyAlignment="1">
      <alignment horizontal="left" vertical="center"/>
    </xf>
    <xf numFmtId="0" fontId="79" fillId="29" borderId="0" xfId="0" applyFont="1" applyFill="1" applyAlignment="1">
      <alignment horizontal="left" vertical="center"/>
    </xf>
    <xf numFmtId="0" fontId="25" fillId="40" borderId="57" xfId="0" applyFont="1" applyFill="1" applyBorder="1">
      <alignment vertical="center"/>
    </xf>
    <xf numFmtId="0" fontId="25" fillId="42" borderId="114" xfId="0" applyFont="1" applyFill="1" applyBorder="1">
      <alignment vertical="center"/>
    </xf>
    <xf numFmtId="0" fontId="33" fillId="42" borderId="36" xfId="0" applyFont="1" applyFill="1" applyBorder="1">
      <alignment vertical="center"/>
    </xf>
    <xf numFmtId="0" fontId="33" fillId="42" borderId="20" xfId="0" applyFont="1" applyFill="1" applyBorder="1">
      <alignment vertical="center"/>
    </xf>
    <xf numFmtId="0" fontId="26" fillId="29" borderId="33" xfId="0" applyFont="1" applyFill="1" applyBorder="1" applyAlignment="1">
      <alignment horizontal="left" vertical="center" indent="1"/>
    </xf>
    <xf numFmtId="0" fontId="26" fillId="29" borderId="44" xfId="0" applyFont="1" applyFill="1" applyBorder="1" applyAlignment="1">
      <alignment horizontal="left" vertical="center" indent="1"/>
    </xf>
    <xf numFmtId="0" fontId="33" fillId="3" borderId="36" xfId="0" applyFont="1" applyFill="1" applyBorder="1">
      <alignment vertical="center"/>
    </xf>
    <xf numFmtId="0" fontId="33" fillId="3" borderId="20" xfId="0" applyFont="1" applyFill="1" applyBorder="1">
      <alignment vertical="center"/>
    </xf>
    <xf numFmtId="0" fontId="25" fillId="9" borderId="36" xfId="0" applyFont="1" applyFill="1" applyBorder="1">
      <alignment vertical="center"/>
    </xf>
    <xf numFmtId="0" fontId="25" fillId="9" borderId="20" xfId="0" applyFont="1" applyFill="1" applyBorder="1">
      <alignment vertical="center"/>
    </xf>
    <xf numFmtId="0" fontId="25" fillId="47" borderId="36" xfId="0" applyFont="1" applyFill="1" applyBorder="1">
      <alignment vertical="center"/>
    </xf>
    <xf numFmtId="0" fontId="25" fillId="47" borderId="20" xfId="0" applyFont="1" applyFill="1" applyBorder="1">
      <alignment vertical="center"/>
    </xf>
    <xf numFmtId="0" fontId="33" fillId="58" borderId="36" xfId="0" applyFont="1" applyFill="1" applyBorder="1">
      <alignment vertical="center"/>
    </xf>
    <xf numFmtId="0" fontId="33" fillId="58" borderId="20" xfId="0" applyFont="1" applyFill="1" applyBorder="1">
      <alignment vertical="center"/>
    </xf>
    <xf numFmtId="0" fontId="25" fillId="43" borderId="36" xfId="0" applyFont="1" applyFill="1" applyBorder="1">
      <alignment vertical="center"/>
    </xf>
    <xf numFmtId="0" fontId="25" fillId="43" borderId="20" xfId="0" applyFont="1" applyFill="1" applyBorder="1">
      <alignment vertical="center"/>
    </xf>
    <xf numFmtId="0" fontId="25" fillId="43" borderId="41" xfId="0" applyFont="1" applyFill="1" applyBorder="1">
      <alignment vertical="center"/>
    </xf>
    <xf numFmtId="0" fontId="25" fillId="43" borderId="84" xfId="0" applyFont="1" applyFill="1" applyBorder="1">
      <alignment vertical="center"/>
    </xf>
    <xf numFmtId="0" fontId="26" fillId="45" borderId="33" xfId="0" applyFont="1" applyFill="1" applyBorder="1" applyAlignment="1">
      <alignment horizontal="left" vertical="center" indent="1"/>
    </xf>
    <xf numFmtId="0" fontId="26" fillId="45" borderId="44" xfId="0" applyFont="1" applyFill="1" applyBorder="1" applyAlignment="1">
      <alignment horizontal="left" vertical="center" indent="1"/>
    </xf>
    <xf numFmtId="0" fontId="26" fillId="45" borderId="105" xfId="0" applyFont="1" applyFill="1" applyBorder="1" applyAlignment="1">
      <alignment horizontal="left" vertical="center" indent="1"/>
    </xf>
    <xf numFmtId="0" fontId="25" fillId="5" borderId="15" xfId="0" applyFont="1" applyFill="1" applyBorder="1">
      <alignment vertical="center"/>
    </xf>
    <xf numFmtId="0" fontId="33" fillId="42" borderId="119" xfId="0" applyFont="1" applyFill="1" applyBorder="1">
      <alignment vertical="center"/>
    </xf>
    <xf numFmtId="0" fontId="25" fillId="42" borderId="156" xfId="0" applyFont="1" applyFill="1" applyBorder="1">
      <alignment vertical="center"/>
    </xf>
    <xf numFmtId="0" fontId="26" fillId="20" borderId="97" xfId="0" applyFont="1" applyFill="1" applyBorder="1">
      <alignment vertical="center"/>
    </xf>
    <xf numFmtId="0" fontId="26" fillId="20" borderId="218" xfId="0" applyFont="1" applyFill="1" applyBorder="1">
      <alignment vertical="center"/>
    </xf>
    <xf numFmtId="38" fontId="26" fillId="20" borderId="48" xfId="0" applyNumberFormat="1" applyFont="1" applyFill="1" applyBorder="1">
      <alignment vertical="center"/>
    </xf>
    <xf numFmtId="38" fontId="26" fillId="20" borderId="44" xfId="0" applyNumberFormat="1" applyFont="1" applyFill="1" applyBorder="1">
      <alignment vertical="center"/>
    </xf>
    <xf numFmtId="0" fontId="26" fillId="53" borderId="97" xfId="0" applyFont="1" applyFill="1" applyBorder="1">
      <alignment vertical="center"/>
    </xf>
    <xf numFmtId="0" fontId="26" fillId="53" borderId="218" xfId="0" applyFont="1" applyFill="1" applyBorder="1">
      <alignment vertical="center"/>
    </xf>
    <xf numFmtId="38" fontId="26" fillId="53" borderId="48" xfId="0" applyNumberFormat="1" applyFont="1" applyFill="1" applyBorder="1">
      <alignment vertical="center"/>
    </xf>
    <xf numFmtId="38" fontId="26" fillId="53" borderId="44" xfId="0" applyNumberFormat="1" applyFont="1" applyFill="1" applyBorder="1">
      <alignment vertical="center"/>
    </xf>
    <xf numFmtId="0" fontId="26" fillId="47" borderId="97" xfId="0" applyFont="1" applyFill="1" applyBorder="1">
      <alignment vertical="center"/>
    </xf>
    <xf numFmtId="0" fontId="26" fillId="47" borderId="218" xfId="0" applyFont="1" applyFill="1" applyBorder="1">
      <alignment vertical="center"/>
    </xf>
    <xf numFmtId="38" fontId="26" fillId="47" borderId="48" xfId="0" applyNumberFormat="1" applyFont="1" applyFill="1" applyBorder="1">
      <alignment vertical="center"/>
    </xf>
    <xf numFmtId="38" fontId="26" fillId="47" borderId="44" xfId="0" applyNumberFormat="1" applyFont="1" applyFill="1" applyBorder="1">
      <alignment vertical="center"/>
    </xf>
    <xf numFmtId="0" fontId="26" fillId="58" borderId="97" xfId="0" applyFont="1" applyFill="1" applyBorder="1">
      <alignment vertical="center"/>
    </xf>
    <xf numFmtId="0" fontId="4" fillId="58" borderId="216" xfId="0" applyFont="1" applyFill="1" applyBorder="1">
      <alignment vertical="center"/>
    </xf>
    <xf numFmtId="0" fontId="26" fillId="45" borderId="52" xfId="0" applyFont="1" applyFill="1" applyBorder="1" applyAlignment="1">
      <alignment horizontal="left" vertical="center" indent="2"/>
    </xf>
    <xf numFmtId="0" fontId="26" fillId="45" borderId="4" xfId="0" applyFont="1" applyFill="1" applyBorder="1" applyAlignment="1">
      <alignment horizontal="left" vertical="center" indent="2"/>
    </xf>
    <xf numFmtId="0" fontId="26" fillId="58" borderId="218" xfId="0" applyFont="1" applyFill="1" applyBorder="1">
      <alignment vertical="center"/>
    </xf>
    <xf numFmtId="38" fontId="26" fillId="58" borderId="48" xfId="0" applyNumberFormat="1" applyFont="1" applyFill="1" applyBorder="1">
      <alignment vertical="center"/>
    </xf>
    <xf numFmtId="38" fontId="26" fillId="58" borderId="44" xfId="0" applyNumberFormat="1" applyFont="1" applyFill="1" applyBorder="1">
      <alignment vertical="center"/>
    </xf>
    <xf numFmtId="0" fontId="25" fillId="5" borderId="124" xfId="0" applyFont="1" applyFill="1" applyBorder="1">
      <alignment vertical="center"/>
    </xf>
    <xf numFmtId="0" fontId="25" fillId="42" borderId="168" xfId="0" applyFont="1" applyFill="1" applyBorder="1">
      <alignment vertical="center"/>
    </xf>
    <xf numFmtId="0" fontId="26" fillId="29" borderId="126" xfId="0" applyFont="1" applyFill="1" applyBorder="1" applyAlignment="1">
      <alignment horizontal="left" vertical="center" indent="1"/>
    </xf>
    <xf numFmtId="0" fontId="26" fillId="29" borderId="172" xfId="0" applyFont="1" applyFill="1" applyBorder="1" applyAlignment="1">
      <alignment horizontal="left" vertical="center" indent="1"/>
    </xf>
    <xf numFmtId="0" fontId="26" fillId="20" borderId="271" xfId="0" applyFont="1" applyFill="1" applyBorder="1">
      <alignment vertical="center"/>
    </xf>
    <xf numFmtId="38" fontId="26" fillId="20" borderId="126" xfId="0" applyNumberFormat="1" applyFont="1" applyFill="1" applyBorder="1">
      <alignment vertical="center"/>
    </xf>
    <xf numFmtId="0" fontId="26" fillId="53" borderId="271" xfId="0" applyFont="1" applyFill="1" applyBorder="1">
      <alignment vertical="center"/>
    </xf>
    <xf numFmtId="38" fontId="26" fillId="53" borderId="126" xfId="0" applyNumberFormat="1" applyFont="1" applyFill="1" applyBorder="1">
      <alignment vertical="center"/>
    </xf>
    <xf numFmtId="0" fontId="26" fillId="47" borderId="271" xfId="0" applyFont="1" applyFill="1" applyBorder="1">
      <alignment vertical="center"/>
    </xf>
    <xf numFmtId="38" fontId="26" fillId="47" borderId="126" xfId="0" applyNumberFormat="1" applyFont="1" applyFill="1" applyBorder="1">
      <alignment vertical="center"/>
    </xf>
    <xf numFmtId="0" fontId="26" fillId="45" borderId="126" xfId="0" applyFont="1" applyFill="1" applyBorder="1" applyAlignment="1">
      <alignment horizontal="left" vertical="center" indent="1"/>
    </xf>
    <xf numFmtId="0" fontId="26" fillId="29" borderId="3" xfId="0" applyFont="1" applyFill="1" applyBorder="1" applyAlignment="1">
      <alignment horizontal="left" vertical="center" indent="1"/>
    </xf>
    <xf numFmtId="0" fontId="26" fillId="45" borderId="172" xfId="0" applyFont="1" applyFill="1" applyBorder="1" applyAlignment="1">
      <alignment horizontal="left" vertical="center" indent="1"/>
    </xf>
    <xf numFmtId="0" fontId="26" fillId="58" borderId="271" xfId="0" applyFont="1" applyFill="1" applyBorder="1">
      <alignment vertical="center"/>
    </xf>
    <xf numFmtId="38" fontId="26" fillId="58" borderId="126" xfId="0" applyNumberFormat="1" applyFont="1" applyFill="1" applyBorder="1">
      <alignment vertical="center"/>
    </xf>
    <xf numFmtId="0" fontId="26" fillId="45" borderId="127" xfId="0" applyFont="1" applyFill="1" applyBorder="1" applyAlignment="1">
      <alignment horizontal="left" vertical="center" indent="1"/>
    </xf>
    <xf numFmtId="0" fontId="26" fillId="43" borderId="271" xfId="0" applyFont="1" applyFill="1" applyBorder="1">
      <alignment vertical="center"/>
    </xf>
    <xf numFmtId="38" fontId="26" fillId="43" borderId="126" xfId="0" applyNumberFormat="1" applyFont="1" applyFill="1" applyBorder="1">
      <alignment vertical="center"/>
    </xf>
    <xf numFmtId="0" fontId="26" fillId="45" borderId="221" xfId="0" applyFont="1" applyFill="1" applyBorder="1" applyAlignment="1">
      <alignment horizontal="left" vertical="center" indent="1"/>
    </xf>
    <xf numFmtId="0" fontId="26" fillId="43" borderId="97" xfId="0" applyFont="1" applyFill="1" applyBorder="1">
      <alignment vertical="center"/>
    </xf>
    <xf numFmtId="0" fontId="26" fillId="43" borderId="218" xfId="0" applyFont="1" applyFill="1" applyBorder="1">
      <alignment vertical="center"/>
    </xf>
    <xf numFmtId="38" fontId="26" fillId="43" borderId="48" xfId="0" applyNumberFormat="1" applyFont="1" applyFill="1" applyBorder="1">
      <alignment vertical="center"/>
    </xf>
    <xf numFmtId="38" fontId="26" fillId="43" borderId="44" xfId="0" applyNumberFormat="1" applyFont="1" applyFill="1" applyBorder="1">
      <alignment vertical="center"/>
    </xf>
    <xf numFmtId="0" fontId="25" fillId="5" borderId="14" xfId="0" applyFont="1" applyFill="1" applyBorder="1">
      <alignment vertical="center"/>
    </xf>
    <xf numFmtId="0" fontId="4" fillId="42" borderId="37" xfId="0" applyFont="1" applyFill="1" applyBorder="1">
      <alignment vertical="center"/>
    </xf>
    <xf numFmtId="0" fontId="33" fillId="42" borderId="0" xfId="0" applyFont="1" applyFill="1">
      <alignment vertical="center"/>
    </xf>
    <xf numFmtId="0" fontId="4" fillId="3" borderId="216" xfId="0" applyFont="1" applyFill="1" applyBorder="1">
      <alignment vertical="center"/>
    </xf>
    <xf numFmtId="0" fontId="33" fillId="3" borderId="0" xfId="0" applyFont="1" applyFill="1">
      <alignment vertical="center"/>
    </xf>
    <xf numFmtId="1" fontId="83" fillId="9" borderId="216" xfId="0" applyNumberFormat="1" applyFont="1" applyFill="1" applyBorder="1">
      <alignment vertical="center"/>
    </xf>
    <xf numFmtId="0" fontId="25" fillId="9" borderId="0" xfId="0" applyFont="1" applyFill="1">
      <alignment vertical="center"/>
    </xf>
    <xf numFmtId="1" fontId="83" fillId="47" borderId="216" xfId="0" applyNumberFormat="1" applyFont="1" applyFill="1" applyBorder="1">
      <alignment vertical="center"/>
    </xf>
    <xf numFmtId="0" fontId="25" fillId="47" borderId="0" xfId="0" applyFont="1" applyFill="1">
      <alignment vertical="center"/>
    </xf>
    <xf numFmtId="0" fontId="33" fillId="58" borderId="0" xfId="0" applyFont="1" applyFill="1">
      <alignment vertical="center"/>
    </xf>
    <xf numFmtId="0" fontId="4" fillId="43" borderId="216" xfId="0" applyFont="1" applyFill="1" applyBorder="1">
      <alignment vertical="center"/>
    </xf>
    <xf numFmtId="0" fontId="25" fillId="43" borderId="0" xfId="0" applyFont="1" applyFill="1">
      <alignment vertical="center"/>
    </xf>
    <xf numFmtId="0" fontId="25" fillId="43" borderId="7" xfId="0" applyFont="1" applyFill="1" applyBorder="1">
      <alignment vertical="center"/>
    </xf>
    <xf numFmtId="0" fontId="25" fillId="29" borderId="272" xfId="0" applyFont="1" applyFill="1" applyBorder="1">
      <alignment vertical="center"/>
    </xf>
    <xf numFmtId="0" fontId="25" fillId="40" borderId="14" xfId="0" applyFont="1" applyFill="1" applyBorder="1">
      <alignment vertical="center"/>
    </xf>
    <xf numFmtId="0" fontId="25" fillId="42" borderId="125" xfId="0" applyFont="1" applyFill="1" applyBorder="1">
      <alignment vertical="center"/>
    </xf>
    <xf numFmtId="0" fontId="25" fillId="40" borderId="164" xfId="0" applyFont="1" applyFill="1" applyBorder="1" applyAlignment="1">
      <alignment horizontal="left" vertical="center" indent="1"/>
    </xf>
    <xf numFmtId="0" fontId="25" fillId="5" borderId="164" xfId="0" applyFont="1" applyFill="1" applyBorder="1" applyAlignment="1">
      <alignment horizontal="left" vertical="center" indent="1"/>
    </xf>
    <xf numFmtId="0" fontId="79" fillId="29" borderId="0" xfId="44" applyFont="1" applyFill="1">
      <alignment vertical="center"/>
    </xf>
    <xf numFmtId="0" fontId="4" fillId="42" borderId="36" xfId="0" applyFont="1" applyFill="1" applyBorder="1">
      <alignment vertical="center"/>
    </xf>
    <xf numFmtId="0" fontId="26" fillId="29" borderId="272" xfId="0" applyFont="1" applyFill="1" applyBorder="1" applyAlignment="1">
      <alignment horizontal="left" vertical="center" indent="1"/>
    </xf>
    <xf numFmtId="0" fontId="4" fillId="3" borderId="213" xfId="0" applyFont="1" applyFill="1" applyBorder="1">
      <alignment vertical="center"/>
    </xf>
    <xf numFmtId="0" fontId="26" fillId="29" borderId="272" xfId="0" applyFont="1" applyFill="1" applyBorder="1">
      <alignment vertical="center"/>
    </xf>
    <xf numFmtId="38" fontId="26" fillId="29" borderId="272" xfId="0" applyNumberFormat="1" applyFont="1" applyFill="1" applyBorder="1">
      <alignment vertical="center"/>
    </xf>
    <xf numFmtId="1" fontId="83" fillId="9" borderId="213" xfId="0" applyNumberFormat="1" applyFont="1" applyFill="1" applyBorder="1">
      <alignment vertical="center"/>
    </xf>
    <xf numFmtId="1" fontId="83" fillId="47" borderId="213" xfId="0" applyNumberFormat="1" applyFont="1" applyFill="1" applyBorder="1">
      <alignment vertical="center"/>
    </xf>
    <xf numFmtId="0" fontId="26" fillId="45" borderId="52" xfId="0" applyFont="1" applyFill="1" applyBorder="1" applyAlignment="1">
      <alignment horizontal="left" vertical="center" indent="3"/>
    </xf>
    <xf numFmtId="0" fontId="26" fillId="29" borderId="272" xfId="0" applyFont="1" applyFill="1" applyBorder="1" applyAlignment="1">
      <alignment horizontal="left" vertical="center" indent="3"/>
    </xf>
    <xf numFmtId="0" fontId="26" fillId="45" borderId="4" xfId="0" applyFont="1" applyFill="1" applyBorder="1" applyAlignment="1">
      <alignment horizontal="left" vertical="center" indent="3"/>
    </xf>
    <xf numFmtId="0" fontId="4" fillId="58" borderId="213" xfId="0" applyFont="1" applyFill="1" applyBorder="1">
      <alignment vertical="center"/>
    </xf>
    <xf numFmtId="0" fontId="26" fillId="58" borderId="271" xfId="0" applyFont="1" applyFill="1" applyBorder="1" applyAlignment="1">
      <alignment horizontal="left" vertical="center" indent="1"/>
    </xf>
    <xf numFmtId="38" fontId="26" fillId="58" borderId="126" xfId="0" applyNumberFormat="1" applyFont="1" applyFill="1" applyBorder="1" applyAlignment="1">
      <alignment horizontal="left" vertical="center" indent="1"/>
    </xf>
    <xf numFmtId="0" fontId="4" fillId="43" borderId="213" xfId="0" applyFont="1" applyFill="1" applyBorder="1">
      <alignment vertical="center"/>
    </xf>
    <xf numFmtId="0" fontId="26" fillId="43" borderId="271" xfId="0" applyFont="1" applyFill="1" applyBorder="1" applyAlignment="1">
      <alignment horizontal="left" vertical="center" indent="1"/>
    </xf>
    <xf numFmtId="38" fontId="26" fillId="43" borderId="126" xfId="0" applyNumberFormat="1" applyFont="1" applyFill="1" applyBorder="1" applyAlignment="1">
      <alignment horizontal="left" vertical="center" indent="1"/>
    </xf>
    <xf numFmtId="177" fontId="25" fillId="29" borderId="192" xfId="33" applyNumberFormat="1" applyFont="1" applyFill="1" applyBorder="1" applyAlignment="1">
      <alignment vertical="center"/>
    </xf>
    <xf numFmtId="0" fontId="25" fillId="29" borderId="9" xfId="33" applyFont="1" applyFill="1" applyBorder="1"/>
    <xf numFmtId="0" fontId="44" fillId="8" borderId="1" xfId="33" applyFont="1" applyFill="1" applyBorder="1" applyAlignment="1">
      <alignment vertical="center"/>
    </xf>
    <xf numFmtId="0" fontId="44" fillId="8" borderId="239" xfId="33" applyFont="1" applyFill="1" applyBorder="1" applyAlignment="1">
      <alignment vertical="center"/>
    </xf>
    <xf numFmtId="0" fontId="44" fillId="45" borderId="3" xfId="33" applyFont="1" applyFill="1" applyBorder="1" applyAlignment="1">
      <alignment vertical="center"/>
    </xf>
    <xf numFmtId="0" fontId="44" fillId="45" borderId="11" xfId="33" applyFont="1" applyFill="1" applyBorder="1" applyAlignment="1">
      <alignment horizontal="left" vertical="top"/>
    </xf>
    <xf numFmtId="38" fontId="25" fillId="29" borderId="11" xfId="29" applyFont="1" applyFill="1" applyBorder="1" applyAlignment="1">
      <alignment horizontal="right" vertical="center"/>
    </xf>
    <xf numFmtId="38" fontId="25" fillId="45" borderId="1" xfId="29" applyFont="1" applyFill="1" applyBorder="1" applyAlignment="1">
      <alignment horizontal="right" vertical="center"/>
    </xf>
    <xf numFmtId="38" fontId="25" fillId="45" borderId="200" xfId="29" applyFont="1" applyFill="1" applyBorder="1" applyAlignment="1">
      <alignment horizontal="right" vertical="center"/>
    </xf>
    <xf numFmtId="38" fontId="25" fillId="45" borderId="11" xfId="29" applyFont="1" applyFill="1" applyBorder="1" applyAlignment="1">
      <alignment horizontal="right" vertical="center"/>
    </xf>
    <xf numFmtId="0" fontId="11" fillId="29" borderId="0" xfId="0" applyFont="1" applyFill="1" applyAlignment="1">
      <alignment vertical="top" wrapText="1"/>
    </xf>
    <xf numFmtId="0" fontId="45" fillId="29" borderId="0" xfId="0" applyFont="1" applyFill="1">
      <alignment vertical="center"/>
    </xf>
    <xf numFmtId="38" fontId="25" fillId="16" borderId="24" xfId="29" applyFont="1" applyFill="1" applyBorder="1" applyAlignment="1">
      <alignment horizontal="right" vertical="center"/>
    </xf>
    <xf numFmtId="38" fontId="25" fillId="16" borderId="139" xfId="29" applyFont="1" applyFill="1" applyBorder="1" applyAlignment="1">
      <alignment horizontal="right" vertical="center"/>
    </xf>
    <xf numFmtId="38" fontId="25" fillId="16" borderId="157" xfId="29" applyFont="1" applyFill="1" applyBorder="1" applyAlignment="1">
      <alignment horizontal="right" vertical="center"/>
    </xf>
    <xf numFmtId="0" fontId="35" fillId="29" borderId="0" xfId="0" applyFont="1" applyFill="1">
      <alignment vertical="center"/>
    </xf>
    <xf numFmtId="177" fontId="25" fillId="29" borderId="129" xfId="33" applyNumberFormat="1" applyFont="1" applyFill="1" applyBorder="1" applyAlignment="1">
      <alignment horizontal="left" vertical="center" wrapText="1"/>
    </xf>
    <xf numFmtId="177" fontId="25" fillId="29" borderId="83" xfId="33" applyNumberFormat="1" applyFont="1" applyFill="1" applyBorder="1" applyAlignment="1">
      <alignment horizontal="left" vertical="center" wrapText="1"/>
    </xf>
    <xf numFmtId="177" fontId="25" fillId="29" borderId="46" xfId="33" applyNumberFormat="1" applyFont="1" applyFill="1" applyBorder="1" applyAlignment="1">
      <alignment horizontal="left" vertical="center" wrapText="1"/>
    </xf>
    <xf numFmtId="177" fontId="60" fillId="29" borderId="0" xfId="33" applyNumberFormat="1" applyFont="1" applyFill="1" applyAlignment="1">
      <alignment horizontal="left" vertical="top" wrapText="1"/>
    </xf>
    <xf numFmtId="177" fontId="25" fillId="29" borderId="0" xfId="33" applyNumberFormat="1" applyFont="1" applyFill="1" applyAlignment="1">
      <alignment horizontal="left" vertical="top" wrapText="1"/>
    </xf>
    <xf numFmtId="0" fontId="24" fillId="29" borderId="0" xfId="33" applyFont="1" applyFill="1" applyAlignment="1">
      <alignment horizontal="left" vertical="top" wrapText="1"/>
    </xf>
    <xf numFmtId="0" fontId="0" fillId="0" borderId="0" xfId="0" applyAlignment="1">
      <alignment vertical="center" wrapText="1"/>
    </xf>
    <xf numFmtId="0" fontId="27" fillId="29" borderId="0" xfId="33" applyFont="1" applyFill="1" applyAlignment="1">
      <alignment horizontal="left" vertical="top" wrapText="1"/>
    </xf>
    <xf numFmtId="0" fontId="7" fillId="29" borderId="0" xfId="0" applyFont="1" applyFill="1" applyAlignment="1">
      <alignment vertical="center" wrapText="1"/>
    </xf>
    <xf numFmtId="38" fontId="25" fillId="16" borderId="90" xfId="29" applyFont="1" applyFill="1" applyBorder="1" applyAlignment="1">
      <alignment horizontal="left" vertical="center"/>
    </xf>
    <xf numFmtId="38" fontId="25" fillId="16" borderId="173" xfId="29" applyFont="1" applyFill="1" applyBorder="1" applyAlignment="1">
      <alignment horizontal="left" vertical="center"/>
    </xf>
    <xf numFmtId="0" fontId="25" fillId="29" borderId="90" xfId="33" applyFont="1" applyFill="1" applyBorder="1" applyAlignment="1">
      <alignment horizontal="left" vertical="center" wrapText="1"/>
    </xf>
    <xf numFmtId="0" fontId="25" fillId="29" borderId="173" xfId="33" applyFont="1" applyFill="1" applyBorder="1" applyAlignment="1">
      <alignment horizontal="left" vertical="center" wrapText="1"/>
    </xf>
    <xf numFmtId="0" fontId="25" fillId="29" borderId="112" xfId="33" applyFont="1" applyFill="1" applyBorder="1" applyAlignment="1">
      <alignment horizontal="left" vertical="center" wrapText="1"/>
    </xf>
    <xf numFmtId="0" fontId="25" fillId="29" borderId="174" xfId="33" applyFont="1" applyFill="1" applyBorder="1" applyAlignment="1">
      <alignment horizontal="left" vertical="center" wrapText="1"/>
    </xf>
    <xf numFmtId="0" fontId="25" fillId="8" borderId="112" xfId="33" applyFont="1" applyFill="1" applyBorder="1" applyAlignment="1">
      <alignment horizontal="left" vertical="center"/>
    </xf>
    <xf numFmtId="0" fontId="25" fillId="8" borderId="130" xfId="33" applyFont="1" applyFill="1" applyBorder="1" applyAlignment="1">
      <alignment horizontal="left" vertical="center"/>
    </xf>
    <xf numFmtId="0" fontId="25" fillId="8" borderId="174" xfId="33" applyFont="1" applyFill="1" applyBorder="1" applyAlignment="1">
      <alignment horizontal="left" vertical="center"/>
    </xf>
    <xf numFmtId="0" fontId="25" fillId="8" borderId="139" xfId="33" applyFont="1" applyFill="1" applyBorder="1" applyAlignment="1">
      <alignment horizontal="left" vertical="center"/>
    </xf>
    <xf numFmtId="0" fontId="25" fillId="8" borderId="175" xfId="33" applyFont="1" applyFill="1" applyBorder="1" applyAlignment="1">
      <alignment horizontal="left" vertical="center"/>
    </xf>
    <xf numFmtId="0" fontId="25" fillId="29" borderId="139" xfId="33" applyFont="1" applyFill="1" applyBorder="1" applyAlignment="1">
      <alignment horizontal="left" vertical="center" wrapText="1"/>
    </xf>
    <xf numFmtId="0" fontId="25" fillId="29" borderId="175" xfId="33" applyFont="1" applyFill="1" applyBorder="1" applyAlignment="1">
      <alignment horizontal="left" vertical="center" wrapText="1"/>
    </xf>
    <xf numFmtId="0" fontId="25" fillId="29" borderId="90" xfId="33" applyFont="1" applyFill="1" applyBorder="1" applyAlignment="1">
      <alignment horizontal="left" vertical="center"/>
    </xf>
    <xf numFmtId="0" fontId="25" fillId="29" borderId="173" xfId="33" applyFont="1" applyFill="1" applyBorder="1" applyAlignment="1">
      <alignment horizontal="left" vertical="center"/>
    </xf>
    <xf numFmtId="0" fontId="25" fillId="50" borderId="90" xfId="33" applyFont="1" applyFill="1" applyBorder="1" applyAlignment="1">
      <alignment horizontal="left" vertical="center"/>
    </xf>
    <xf numFmtId="0" fontId="25" fillId="50" borderId="173" xfId="33" applyFont="1" applyFill="1" applyBorder="1" applyAlignment="1">
      <alignment horizontal="left" vertical="center"/>
    </xf>
    <xf numFmtId="0" fontId="25" fillId="29" borderId="149" xfId="33" applyFont="1" applyFill="1" applyBorder="1" applyAlignment="1">
      <alignment horizontal="left" vertical="center" wrapText="1"/>
    </xf>
    <xf numFmtId="0" fontId="25" fillId="29" borderId="130" xfId="33" applyFont="1" applyFill="1" applyBorder="1" applyAlignment="1">
      <alignment horizontal="left" vertical="center" wrapText="1"/>
    </xf>
    <xf numFmtId="0" fontId="25" fillId="29" borderId="112" xfId="33" applyFont="1" applyFill="1" applyBorder="1" applyAlignment="1">
      <alignment horizontal="left" vertical="center"/>
    </xf>
    <xf numFmtId="0" fontId="25" fillId="29" borderId="130" xfId="33" applyFont="1" applyFill="1" applyBorder="1" applyAlignment="1">
      <alignment horizontal="left" vertical="center"/>
    </xf>
    <xf numFmtId="0" fontId="25" fillId="29" borderId="174" xfId="33" applyFont="1" applyFill="1" applyBorder="1" applyAlignment="1">
      <alignment horizontal="left" vertical="center"/>
    </xf>
    <xf numFmtId="38" fontId="25" fillId="52" borderId="139" xfId="29" applyFont="1" applyFill="1" applyBorder="1" applyAlignment="1">
      <alignment horizontal="left" vertical="center"/>
    </xf>
    <xf numFmtId="38" fontId="25" fillId="52" borderId="175" xfId="29" applyFont="1" applyFill="1" applyBorder="1" applyAlignment="1">
      <alignment horizontal="left" vertical="center"/>
    </xf>
    <xf numFmtId="0" fontId="11" fillId="8" borderId="112" xfId="33" applyFont="1" applyFill="1" applyBorder="1" applyAlignment="1">
      <alignment horizontal="left" vertical="center"/>
    </xf>
    <xf numFmtId="0" fontId="25" fillId="8" borderId="157" xfId="33" applyFont="1" applyFill="1" applyBorder="1" applyAlignment="1">
      <alignment horizontal="left" vertical="center"/>
    </xf>
    <xf numFmtId="0" fontId="25" fillId="29" borderId="139" xfId="33" applyFont="1" applyFill="1" applyBorder="1" applyAlignment="1">
      <alignment horizontal="left" vertical="center"/>
    </xf>
    <xf numFmtId="0" fontId="25" fillId="29" borderId="157" xfId="33" applyFont="1" applyFill="1" applyBorder="1" applyAlignment="1">
      <alignment horizontal="left" vertical="center"/>
    </xf>
    <xf numFmtId="0" fontId="25" fillId="29" borderId="175" xfId="33" applyFont="1" applyFill="1" applyBorder="1" applyAlignment="1">
      <alignment horizontal="left" vertical="center"/>
    </xf>
    <xf numFmtId="38" fontId="25" fillId="16" borderId="112" xfId="29" applyFont="1" applyFill="1" applyBorder="1" applyAlignment="1">
      <alignment horizontal="left" vertical="center"/>
    </xf>
    <xf numFmtId="38" fontId="25" fillId="16" borderId="174" xfId="29" applyFont="1" applyFill="1" applyBorder="1" applyAlignment="1">
      <alignment horizontal="left" vertical="center"/>
    </xf>
    <xf numFmtId="38" fontId="11" fillId="0" borderId="139" xfId="29" applyFont="1" applyFill="1" applyBorder="1" applyAlignment="1">
      <alignment horizontal="left" vertical="center"/>
    </xf>
    <xf numFmtId="38" fontId="11" fillId="0" borderId="175" xfId="29" applyFont="1" applyFill="1" applyBorder="1" applyAlignment="1">
      <alignment horizontal="left" vertical="center"/>
    </xf>
    <xf numFmtId="0" fontId="25" fillId="8" borderId="90" xfId="33" applyFont="1" applyFill="1" applyBorder="1" applyAlignment="1">
      <alignment horizontal="left" vertical="center"/>
    </xf>
    <xf numFmtId="0" fontId="25" fillId="8" borderId="173" xfId="33" applyFont="1" applyFill="1" applyBorder="1" applyAlignment="1">
      <alignment horizontal="left" vertical="center"/>
    </xf>
    <xf numFmtId="0" fontId="25" fillId="29" borderId="149" xfId="33" applyFont="1" applyFill="1" applyBorder="1" applyAlignment="1">
      <alignment horizontal="left" vertical="center"/>
    </xf>
    <xf numFmtId="0" fontId="25" fillId="29" borderId="150" xfId="33" applyFont="1" applyFill="1" applyBorder="1" applyAlignment="1">
      <alignment horizontal="left" vertical="center"/>
    </xf>
    <xf numFmtId="0" fontId="25" fillId="29" borderId="151" xfId="33" applyFont="1" applyFill="1" applyBorder="1" applyAlignment="1">
      <alignment horizontal="left" vertical="center"/>
    </xf>
    <xf numFmtId="0" fontId="25" fillId="29" borderId="179" xfId="33" applyFont="1" applyFill="1" applyBorder="1" applyAlignment="1">
      <alignment horizontal="left" vertical="center"/>
    </xf>
    <xf numFmtId="0" fontId="25" fillId="29" borderId="142" xfId="33" applyFont="1" applyFill="1" applyBorder="1" applyAlignment="1">
      <alignment horizontal="left" vertical="center"/>
    </xf>
    <xf numFmtId="0" fontId="25" fillId="29" borderId="131" xfId="33" applyFont="1" applyFill="1" applyBorder="1" applyAlignment="1">
      <alignment horizontal="left" vertical="center"/>
    </xf>
    <xf numFmtId="0" fontId="25" fillId="29" borderId="176" xfId="33" applyFont="1" applyFill="1" applyBorder="1" applyAlignment="1">
      <alignment horizontal="left" vertical="center"/>
    </xf>
    <xf numFmtId="0" fontId="27" fillId="29" borderId="0" xfId="33" applyFont="1" applyFill="1" applyAlignment="1">
      <alignment horizontal="left" vertical="top"/>
    </xf>
    <xf numFmtId="0" fontId="33" fillId="20" borderId="44" xfId="33" applyFont="1" applyFill="1" applyBorder="1" applyAlignment="1">
      <alignment horizontal="left" vertical="center" wrapText="1"/>
    </xf>
    <xf numFmtId="0" fontId="33" fillId="20" borderId="89" xfId="33" applyFont="1" applyFill="1" applyBorder="1" applyAlignment="1">
      <alignment horizontal="left" vertical="center" wrapText="1"/>
    </xf>
    <xf numFmtId="0" fontId="33" fillId="20" borderId="172" xfId="33" applyFont="1" applyFill="1" applyBorder="1" applyAlignment="1">
      <alignment horizontal="left" vertical="center" wrapText="1"/>
    </xf>
    <xf numFmtId="0" fontId="25" fillId="8" borderId="113" xfId="33" applyFont="1" applyFill="1" applyBorder="1" applyAlignment="1">
      <alignment horizontal="left" vertical="center"/>
    </xf>
    <xf numFmtId="0" fontId="25" fillId="8" borderId="178" xfId="33" applyFont="1" applyFill="1" applyBorder="1" applyAlignment="1">
      <alignment horizontal="left" vertical="center"/>
    </xf>
    <xf numFmtId="0" fontId="25" fillId="8" borderId="165" xfId="33" applyFont="1" applyFill="1" applyBorder="1" applyAlignment="1">
      <alignment horizontal="left" vertical="center"/>
    </xf>
    <xf numFmtId="0" fontId="25" fillId="8" borderId="180" xfId="33" applyFont="1" applyFill="1" applyBorder="1" applyAlignment="1">
      <alignment horizontal="left" vertical="center"/>
    </xf>
    <xf numFmtId="0" fontId="25" fillId="29" borderId="180" xfId="33" applyFont="1" applyFill="1" applyBorder="1" applyAlignment="1">
      <alignment horizontal="left" vertical="center"/>
    </xf>
    <xf numFmtId="0" fontId="62" fillId="0" borderId="90" xfId="33" applyFont="1" applyBorder="1" applyAlignment="1">
      <alignment horizontal="left" vertical="center"/>
    </xf>
    <xf numFmtId="0" fontId="62" fillId="0" borderId="173" xfId="33" applyFont="1" applyBorder="1" applyAlignment="1">
      <alignment horizontal="left" vertical="center"/>
    </xf>
    <xf numFmtId="0" fontId="62" fillId="0" borderId="139" xfId="33" applyFont="1" applyBorder="1" applyAlignment="1">
      <alignment horizontal="left" vertical="center"/>
    </xf>
    <xf numFmtId="0" fontId="62" fillId="0" borderId="175" xfId="33" applyFont="1" applyBorder="1" applyAlignment="1">
      <alignment horizontal="left" vertical="center"/>
    </xf>
    <xf numFmtId="0" fontId="25" fillId="8" borderId="149" xfId="33" applyFont="1" applyFill="1" applyBorder="1" applyAlignment="1">
      <alignment horizontal="left" vertical="center"/>
    </xf>
    <xf numFmtId="0" fontId="25" fillId="0" borderId="0" xfId="0" applyFont="1" applyAlignment="1">
      <alignment horizontal="left" vertical="top"/>
    </xf>
    <xf numFmtId="0" fontId="25" fillId="45" borderId="44" xfId="33" applyFont="1" applyFill="1" applyBorder="1" applyAlignment="1">
      <alignment horizontal="left" vertical="center" wrapText="1"/>
    </xf>
    <xf numFmtId="0" fontId="25" fillId="45" borderId="172" xfId="33" applyFont="1" applyFill="1" applyBorder="1" applyAlignment="1">
      <alignment horizontal="left" vertical="center" wrapText="1"/>
    </xf>
    <xf numFmtId="0" fontId="25" fillId="45" borderId="173" xfId="33" applyFont="1" applyFill="1" applyBorder="1" applyAlignment="1">
      <alignment horizontal="left" vertical="center" wrapText="1"/>
    </xf>
    <xf numFmtId="0" fontId="25" fillId="29" borderId="0" xfId="0" applyFont="1" applyFill="1" applyAlignment="1">
      <alignment horizontal="left" vertical="top"/>
    </xf>
    <xf numFmtId="0" fontId="33" fillId="41" borderId="33" xfId="33" applyFont="1" applyFill="1" applyBorder="1" applyAlignment="1">
      <alignment horizontal="left" vertical="center" wrapText="1"/>
    </xf>
    <xf numFmtId="0" fontId="33" fillId="41" borderId="126" xfId="33" applyFont="1" applyFill="1" applyBorder="1" applyAlignment="1">
      <alignment horizontal="left" vertical="center" wrapText="1"/>
    </xf>
    <xf numFmtId="0" fontId="33" fillId="20" borderId="33" xfId="33" applyFont="1" applyFill="1" applyBorder="1" applyAlignment="1">
      <alignment horizontal="left" vertical="center"/>
    </xf>
    <xf numFmtId="0" fontId="33" fillId="20" borderId="126" xfId="33" applyFont="1" applyFill="1" applyBorder="1" applyAlignment="1">
      <alignment horizontal="left" vertical="center"/>
    </xf>
    <xf numFmtId="0" fontId="33" fillId="53" borderId="33" xfId="33" applyFont="1" applyFill="1" applyBorder="1" applyAlignment="1">
      <alignment horizontal="left" vertical="center"/>
    </xf>
    <xf numFmtId="0" fontId="33" fillId="53" borderId="126" xfId="33" applyFont="1" applyFill="1" applyBorder="1" applyAlignment="1">
      <alignment horizontal="left" vertical="center"/>
    </xf>
    <xf numFmtId="0" fontId="33" fillId="20" borderId="33" xfId="33" applyFont="1" applyFill="1" applyBorder="1" applyAlignment="1">
      <alignment horizontal="left" vertical="top" wrapText="1"/>
    </xf>
    <xf numFmtId="0" fontId="33" fillId="20" borderId="126" xfId="33" applyFont="1" applyFill="1" applyBorder="1" applyAlignment="1">
      <alignment horizontal="left" vertical="top" wrapText="1"/>
    </xf>
    <xf numFmtId="0" fontId="27" fillId="29" borderId="0" xfId="33" applyFont="1" applyFill="1" applyAlignment="1">
      <alignment horizontal="left" vertical="center"/>
    </xf>
    <xf numFmtId="0" fontId="49" fillId="40" borderId="57" xfId="33" applyFont="1" applyFill="1" applyBorder="1" applyAlignment="1">
      <alignment horizontal="center" vertical="center"/>
    </xf>
    <xf numFmtId="0" fontId="49" fillId="40" borderId="124" xfId="33" applyFont="1" applyFill="1" applyBorder="1" applyAlignment="1">
      <alignment horizontal="center" vertical="center"/>
    </xf>
    <xf numFmtId="0" fontId="49" fillId="40" borderId="57" xfId="33" applyFont="1" applyFill="1" applyBorder="1" applyAlignment="1">
      <alignment horizontal="center" vertical="center" wrapText="1"/>
    </xf>
    <xf numFmtId="0" fontId="27" fillId="29" borderId="0" xfId="32" applyFont="1" applyFill="1" applyAlignment="1">
      <alignment horizontal="left" vertical="top"/>
    </xf>
    <xf numFmtId="0" fontId="33" fillId="8" borderId="0" xfId="33" applyFont="1" applyFill="1" applyAlignment="1">
      <alignment horizontal="left"/>
    </xf>
    <xf numFmtId="0" fontId="27" fillId="29" borderId="0" xfId="32" applyFont="1" applyFill="1" applyAlignment="1">
      <alignment vertical="top" wrapText="1"/>
    </xf>
    <xf numFmtId="0" fontId="25" fillId="29" borderId="196" xfId="33" applyFont="1" applyFill="1" applyBorder="1" applyAlignment="1">
      <alignment vertical="center"/>
    </xf>
    <xf numFmtId="0" fontId="25" fillId="29" borderId="197" xfId="33" applyFont="1" applyFill="1" applyBorder="1" applyAlignment="1">
      <alignment vertical="center"/>
    </xf>
    <xf numFmtId="0" fontId="25" fillId="29" borderId="198" xfId="33" applyFont="1" applyFill="1" applyBorder="1" applyAlignment="1">
      <alignment vertical="center"/>
    </xf>
    <xf numFmtId="0" fontId="25" fillId="29" borderId="0" xfId="33" applyFont="1" applyFill="1" applyAlignment="1">
      <alignment vertical="top" wrapText="1"/>
    </xf>
    <xf numFmtId="0" fontId="34" fillId="5" borderId="57" xfId="33" applyFont="1" applyFill="1" applyBorder="1" applyAlignment="1">
      <alignment vertical="center"/>
    </xf>
    <xf numFmtId="0" fontId="34" fillId="5" borderId="14" xfId="33" applyFont="1" applyFill="1" applyBorder="1" applyAlignment="1">
      <alignment vertical="center"/>
    </xf>
    <xf numFmtId="0" fontId="34" fillId="5" borderId="15" xfId="33" applyFont="1" applyFill="1" applyBorder="1" applyAlignment="1">
      <alignment vertical="center"/>
    </xf>
    <xf numFmtId="0" fontId="25" fillId="5" borderId="57" xfId="33" applyFont="1" applyFill="1" applyBorder="1" applyAlignment="1">
      <alignment vertical="center"/>
    </xf>
    <xf numFmtId="0" fontId="25" fillId="5" borderId="14" xfId="33" applyFont="1" applyFill="1" applyBorder="1" applyAlignment="1">
      <alignment vertical="center"/>
    </xf>
    <xf numFmtId="0" fontId="25" fillId="5" borderId="15" xfId="33" applyFont="1" applyFill="1" applyBorder="1" applyAlignment="1">
      <alignment vertical="center"/>
    </xf>
    <xf numFmtId="0" fontId="60" fillId="29" borderId="0" xfId="33" applyFont="1" applyFill="1" applyAlignment="1">
      <alignment vertical="top" wrapText="1"/>
    </xf>
    <xf numFmtId="0" fontId="25" fillId="5" borderId="33" xfId="33" applyFont="1" applyFill="1" applyBorder="1" applyAlignment="1">
      <alignment vertical="center"/>
    </xf>
    <xf numFmtId="0" fontId="25" fillId="5" borderId="48" xfId="33" applyFont="1" applyFill="1" applyBorder="1" applyAlignment="1">
      <alignment vertical="center"/>
    </xf>
    <xf numFmtId="0" fontId="25" fillId="8" borderId="196" xfId="33" applyFont="1" applyFill="1" applyBorder="1" applyAlignment="1">
      <alignment vertical="center" wrapText="1"/>
    </xf>
    <xf numFmtId="0" fontId="25" fillId="8" borderId="197" xfId="33" applyFont="1" applyFill="1" applyBorder="1" applyAlignment="1">
      <alignment vertical="center" wrapText="1"/>
    </xf>
    <xf numFmtId="0" fontId="25" fillId="8" borderId="198" xfId="33" applyFont="1" applyFill="1" applyBorder="1" applyAlignment="1">
      <alignment vertical="center" wrapText="1"/>
    </xf>
    <xf numFmtId="0" fontId="25" fillId="29" borderId="0" xfId="33" applyFont="1" applyFill="1" applyAlignment="1">
      <alignment vertical="top"/>
    </xf>
    <xf numFmtId="0" fontId="25" fillId="29" borderId="196" xfId="33" applyFont="1" applyFill="1" applyBorder="1" applyAlignment="1">
      <alignment vertical="center" wrapText="1"/>
    </xf>
    <xf numFmtId="0" fontId="25" fillId="29" borderId="197" xfId="33" applyFont="1" applyFill="1" applyBorder="1" applyAlignment="1">
      <alignment vertical="center" wrapText="1"/>
    </xf>
    <xf numFmtId="0" fontId="25" fillId="29" borderId="198" xfId="33" applyFont="1" applyFill="1" applyBorder="1" applyAlignment="1">
      <alignment vertical="center" wrapText="1"/>
    </xf>
    <xf numFmtId="0" fontId="61" fillId="29" borderId="0" xfId="31" applyFont="1" applyFill="1" applyAlignment="1">
      <alignment horizontal="left" vertical="top" wrapText="1"/>
    </xf>
    <xf numFmtId="0" fontId="27" fillId="29" borderId="0" xfId="31" applyFont="1" applyFill="1" applyAlignment="1">
      <alignment horizontal="left" vertical="top" wrapText="1"/>
    </xf>
    <xf numFmtId="0" fontId="11" fillId="8" borderId="89" xfId="31" applyFont="1" applyFill="1" applyBorder="1" applyAlignment="1">
      <alignment vertical="top" wrapText="1"/>
    </xf>
    <xf numFmtId="0" fontId="25" fillId="8" borderId="89" xfId="31" applyFont="1" applyFill="1" applyBorder="1" applyAlignment="1">
      <alignment vertical="top" wrapText="1"/>
    </xf>
    <xf numFmtId="0" fontId="25" fillId="29" borderId="89" xfId="31" applyFont="1" applyFill="1" applyBorder="1" applyAlignment="1">
      <alignment horizontal="left" vertical="top" wrapText="1"/>
    </xf>
    <xf numFmtId="0" fontId="25" fillId="29" borderId="0" xfId="31" applyFont="1" applyFill="1" applyAlignment="1">
      <alignment horizontal="left" vertical="top" wrapText="1"/>
    </xf>
    <xf numFmtId="0" fontId="25" fillId="8" borderId="89" xfId="31" applyFont="1" applyFill="1" applyBorder="1" applyAlignment="1">
      <alignment horizontal="left" vertical="top" wrapText="1"/>
    </xf>
    <xf numFmtId="0" fontId="60" fillId="8" borderId="89" xfId="31" applyFont="1" applyFill="1" applyBorder="1" applyAlignment="1">
      <alignment horizontal="left" vertical="top" wrapText="1"/>
    </xf>
    <xf numFmtId="0" fontId="72" fillId="39" borderId="230" xfId="0" applyFont="1" applyFill="1" applyBorder="1" applyAlignment="1">
      <alignment horizontal="center" vertical="center"/>
    </xf>
    <xf numFmtId="0" fontId="72" fillId="39" borderId="231" xfId="0" applyFont="1" applyFill="1" applyBorder="1" applyAlignment="1">
      <alignment horizontal="center" vertical="center"/>
    </xf>
    <xf numFmtId="0" fontId="72" fillId="39" borderId="232" xfId="0" applyFont="1" applyFill="1" applyBorder="1" applyAlignment="1">
      <alignment horizontal="center" vertical="center"/>
    </xf>
    <xf numFmtId="0" fontId="33" fillId="39" borderId="79" xfId="0" applyFont="1" applyFill="1" applyBorder="1" applyAlignment="1">
      <alignment horizontal="center" vertical="center"/>
    </xf>
    <xf numFmtId="0" fontId="33" fillId="39" borderId="83" xfId="0" applyFont="1" applyFill="1" applyBorder="1" applyAlignment="1">
      <alignment horizontal="center" vertical="center"/>
    </xf>
    <xf numFmtId="0" fontId="33" fillId="39" borderId="46" xfId="0" applyFont="1" applyFill="1" applyBorder="1" applyAlignment="1">
      <alignment horizontal="center" vertical="center"/>
    </xf>
    <xf numFmtId="0" fontId="25" fillId="63" borderId="44" xfId="0" applyFont="1" applyFill="1" applyBorder="1" applyAlignment="1">
      <alignment horizontal="center" vertical="center" wrapText="1"/>
    </xf>
    <xf numFmtId="0" fontId="25" fillId="63" borderId="89" xfId="0" applyFont="1" applyFill="1" applyBorder="1" applyAlignment="1">
      <alignment horizontal="center" vertical="center" wrapText="1"/>
    </xf>
    <xf numFmtId="0" fontId="25" fillId="63" borderId="49" xfId="0" applyFont="1" applyFill="1" applyBorder="1" applyAlignment="1">
      <alignment horizontal="center" vertical="center" wrapText="1"/>
    </xf>
    <xf numFmtId="0" fontId="71" fillId="61" borderId="225" xfId="33" applyFont="1" applyFill="1" applyBorder="1" applyAlignment="1">
      <alignment horizontal="center" vertical="center"/>
    </xf>
    <xf numFmtId="0" fontId="71" fillId="61" borderId="226" xfId="33" applyFont="1" applyFill="1" applyBorder="1" applyAlignment="1">
      <alignment horizontal="center" vertical="center"/>
    </xf>
    <xf numFmtId="0" fontId="72" fillId="39" borderId="222" xfId="0" applyFont="1" applyFill="1" applyBorder="1" applyAlignment="1">
      <alignment horizontal="center" vertical="center"/>
    </xf>
    <xf numFmtId="0" fontId="72" fillId="39" borderId="223" xfId="0" applyFont="1" applyFill="1" applyBorder="1" applyAlignment="1">
      <alignment horizontal="center" vertical="center"/>
    </xf>
    <xf numFmtId="0" fontId="71" fillId="61" borderId="225" xfId="0" applyFont="1" applyFill="1" applyBorder="1" applyAlignment="1">
      <alignment horizontal="center" vertical="center"/>
    </xf>
    <xf numFmtId="0" fontId="71" fillId="61" borderId="226" xfId="0" applyFont="1" applyFill="1" applyBorder="1" applyAlignment="1">
      <alignment horizontal="center" vertical="center"/>
    </xf>
    <xf numFmtId="0" fontId="71" fillId="61" borderId="227" xfId="33" applyFont="1" applyFill="1" applyBorder="1" applyAlignment="1">
      <alignment horizontal="center" vertical="center"/>
    </xf>
    <xf numFmtId="0" fontId="71" fillId="61" borderId="234" xfId="33" applyFont="1" applyFill="1" applyBorder="1" applyAlignment="1">
      <alignment horizontal="center" vertical="center"/>
    </xf>
    <xf numFmtId="0" fontId="27" fillId="29" borderId="0" xfId="30" applyFont="1" applyFill="1" applyAlignment="1">
      <alignment horizontal="left" vertical="center"/>
    </xf>
    <xf numFmtId="0" fontId="25" fillId="50" borderId="0" xfId="33" applyFont="1" applyFill="1" applyAlignment="1">
      <alignment horizontal="left" vertical="top" wrapText="1"/>
    </xf>
    <xf numFmtId="0" fontId="25" fillId="8" borderId="0" xfId="33" applyFont="1" applyFill="1" applyAlignment="1">
      <alignment horizontal="left" vertical="top" wrapText="1"/>
    </xf>
    <xf numFmtId="0" fontId="24" fillId="29" borderId="0" xfId="33" applyFont="1" applyFill="1" applyAlignment="1">
      <alignment horizontal="left" vertical="center" wrapText="1"/>
    </xf>
    <xf numFmtId="0" fontId="27" fillId="29" borderId="0" xfId="33" applyFont="1" applyFill="1" applyAlignment="1">
      <alignment horizontal="left" vertical="center" wrapText="1"/>
    </xf>
    <xf numFmtId="0" fontId="61" fillId="29" borderId="0" xfId="33" applyFont="1" applyFill="1" applyAlignment="1">
      <alignment horizontal="left" vertical="center" wrapText="1"/>
    </xf>
    <xf numFmtId="0" fontId="25" fillId="32" borderId="86" xfId="33" applyFont="1" applyFill="1" applyBorder="1" applyAlignment="1">
      <alignment horizontal="left" vertical="center" wrapText="1"/>
    </xf>
    <xf numFmtId="0" fontId="25" fillId="32" borderId="202" xfId="33" applyFont="1" applyFill="1" applyBorder="1" applyAlignment="1">
      <alignment horizontal="left" vertical="center" wrapText="1"/>
    </xf>
    <xf numFmtId="0" fontId="25" fillId="8" borderId="37" xfId="33" applyFont="1" applyFill="1" applyBorder="1" applyAlignment="1">
      <alignment horizontal="left" vertical="top" wrapText="1"/>
    </xf>
    <xf numFmtId="0" fontId="60" fillId="8" borderId="0" xfId="33" applyFont="1" applyFill="1" applyAlignment="1">
      <alignment horizontal="left" vertical="top" wrapText="1"/>
    </xf>
    <xf numFmtId="0" fontId="25" fillId="8" borderId="37" xfId="32" applyFont="1" applyFill="1" applyBorder="1" applyAlignment="1">
      <alignment horizontal="left" vertical="top" wrapText="1"/>
    </xf>
    <xf numFmtId="0" fontId="0" fillId="0" borderId="37" xfId="0" applyBorder="1" applyAlignment="1">
      <alignment vertical="center" wrapText="1"/>
    </xf>
    <xf numFmtId="0" fontId="25" fillId="8" borderId="37" xfId="32" applyFont="1" applyFill="1" applyBorder="1" applyAlignment="1">
      <alignment vertical="top" wrapText="1"/>
    </xf>
    <xf numFmtId="0" fontId="7" fillId="0" borderId="0" xfId="0" applyFont="1" applyAlignment="1">
      <alignment horizontal="left" vertical="top" wrapText="1"/>
    </xf>
  </cellXfs>
  <cellStyles count="45">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11" xfId="43" xr:uid="{3057BC19-C4CF-4C29-B286-2D32403D5AE4}"/>
    <cellStyle name="桁区切り 2 2" xfId="40" xr:uid="{00000000-0005-0000-0000-00001F000000}"/>
    <cellStyle name="桁区切り 5" xfId="38" xr:uid="{00000000-0005-0000-0000-000020000000}"/>
    <cellStyle name="標準" xfId="0" builtinId="0"/>
    <cellStyle name="標準 2" xfId="30" xr:uid="{00000000-0005-0000-0000-000022000000}"/>
    <cellStyle name="標準 2 2" xfId="44" xr:uid="{D4A6AFFA-D18F-471B-BD4F-D6192833F23F}"/>
    <cellStyle name="標準 3" xfId="31" xr:uid="{00000000-0005-0000-0000-000023000000}"/>
    <cellStyle name="標準 3 2" xfId="42" xr:uid="{F793E9A7-1124-4303-8EC3-BA2159C75F1D}"/>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1">
    <dxf>
      <fill>
        <patternFill>
          <bgColor rgb="FFDDDDDD"/>
        </patternFill>
      </fill>
    </dxf>
  </dxfs>
  <tableStyles count="0" defaultTableStyle="TableStyleMedium9" defaultPivotStyle="PivotStyleLight16"/>
  <colors>
    <mruColors>
      <color rgb="FF4572A7"/>
      <color rgb="FF8EA5CB"/>
      <color rgb="FFF79646"/>
      <color rgb="FF31859C"/>
      <color rgb="FF6E548D"/>
      <color rgb="FF669900"/>
      <color rgb="FFA8423F"/>
      <color rgb="FFFFFFCC"/>
      <color rgb="FFFFCC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2.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13.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3.xml"/><Relationship Id="rId1" Type="http://schemas.microsoft.com/office/2011/relationships/chartStyle" Target="style4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4.xml"/><Relationship Id="rId1" Type="http://schemas.microsoft.com/office/2011/relationships/chartStyle" Target="style4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15.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1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17.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18.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1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20.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21.xml"/></Relationships>
</file>

<file path=xl/charts/_rels/chart71.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22.xml"/></Relationships>
</file>

<file path=xl/charts/_rels/chart72.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23.xml"/></Relationships>
</file>

<file path=xl/charts/_rels/chart7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595604537994187"/>
          <c:y val="0.24985786808525753"/>
          <c:w val="0.62932333761143289"/>
          <c:h val="0.67952902774539514"/>
        </c:manualLayout>
      </c:layout>
      <c:doughnutChart>
        <c:varyColors val="1"/>
        <c:ser>
          <c:idx val="1"/>
          <c:order val="0"/>
          <c:tx>
            <c:v>2024年度</c:v>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5.2379913607355924E-3"/>
                  <c:y val="-9.919765816094965E-2"/>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fld id="{38B5CA8E-8DAB-4AA9-938F-81F3228CA595}" type="SERIESNAME">
                      <a:rPr lang="ja-JP" altLang="en-US" sz="1600" b="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[系列名]</a:t>
                    </a:fld>
                    <a:endParaRPr lang="ja-JP" altLang="en-US" sz="1600" b="0" baseline="0">
                      <a:solidFill>
                        <a:schemeClr val="tx1"/>
                      </a:solidFill>
                      <a:latin typeface="Calibri" panose="020F0502020204030204" pitchFamily="34" charset="0"/>
                      <a:ea typeface="+mj-ea"/>
                    </a:endParaRPr>
                  </a:p>
                  <a:p>
                    <a:pPr>
                      <a:defRPr>
                        <a:solidFill>
                          <a:schemeClr val="tx1"/>
                        </a:solidFill>
                        <a:latin typeface="Calibri" panose="020F0502020204030204" pitchFamily="34" charset="0"/>
                        <a:ea typeface="+mj-ea"/>
                      </a:defRPr>
                    </a:pPr>
                    <a:r>
                      <a:rPr lang="ja-JP" altLang="en-US" sz="1600" b="0" baseline="0">
                        <a:solidFill>
                          <a:schemeClr val="tx1"/>
                        </a:solidFill>
                        <a:latin typeface="Calibri" panose="020F0502020204030204" pitchFamily="34" charset="0"/>
                        <a:ea typeface="+mj-ea"/>
                      </a:rPr>
                      <a:t> </a:t>
                    </a:r>
                    <a:fld id="{A36F8668-6139-4DD9-A260-52721D3FE21F}" type="VALUE">
                      <a:rPr lang="ja-JP" altLang="en-US" sz="1600" b="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[値]</a:t>
                    </a:fld>
                    <a:endParaRPr lang="ja-JP" altLang="en-US" sz="1600" b="0" baseline="0">
                      <a:solidFill>
                        <a:schemeClr val="tx1"/>
                      </a:solidFill>
                      <a:latin typeface="Calibri" panose="020F0502020204030204" pitchFamily="34" charset="0"/>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4064422627"/>
                      <c:h val="0.13269131110155599"/>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Lit>
              <c:formatCode>##"億"#,###"万t"</c:formatCode>
              <c:ptCount val="1"/>
              <c:pt idx="0">
                <c:v>104600</c:v>
              </c:pt>
            </c:numLit>
          </c:val>
          <c:extLst>
            <c:ext xmlns:c16="http://schemas.microsoft.com/office/drawing/2014/chart" uri="{C3380CC4-5D6E-409C-BE32-E72D297353CC}">
              <c16:uniqueId val="{00000002-AAE1-4481-9A55-95CC2BD7A257}"/>
            </c:ext>
          </c:extLst>
        </c:ser>
        <c:ser>
          <c:idx val="0"/>
          <c:order val="1"/>
          <c:tx>
            <c:strRef>
              <c:f>'1.Summary'!$BI$20</c:f>
              <c:strCache>
                <c:ptCount val="1"/>
                <c:pt idx="0">
                  <c:v>2024</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2539628264562758"/>
                  <c:y val="9.88777038983522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139337201378291"/>
                  <c:y val="-3.60422709249396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6.9907833990804996E-2"/>
                      <c:h val="0.13887782744336177"/>
                    </c:manualLayout>
                  </c15:layout>
                </c:ext>
                <c:ext xmlns:c16="http://schemas.microsoft.com/office/drawing/2014/chart" uri="{C3380CC4-5D6E-409C-BE32-E72D297353CC}">
                  <c16:uniqueId val="{00000006-AAE1-4481-9A55-95CC2BD7A257}"/>
                </c:ext>
              </c:extLst>
            </c:dLbl>
            <c:dLbl>
              <c:idx val="2"/>
              <c:layout>
                <c:manualLayout>
                  <c:x val="-0.14741251930711302"/>
                  <c:y val="-0.13676516532411029"/>
                </c:manualLayout>
              </c:layout>
              <c:showLegendKey val="0"/>
              <c:showVal val="0"/>
              <c:showCatName val="1"/>
              <c:showSerName val="0"/>
              <c:showPercent val="1"/>
              <c:showBubbleSize val="0"/>
              <c:extLst>
                <c:ext xmlns:c15="http://schemas.microsoft.com/office/drawing/2012/chart" uri="{CE6537A1-D6FC-4f65-9D91-7224C49458BB}">
                  <c15:layout>
                    <c:manualLayout>
                      <c:w val="7.1210299749488906E-2"/>
                      <c:h val="0.10417182816389392"/>
                    </c:manualLayout>
                  </c15:layout>
                </c:ext>
                <c:ext xmlns:c16="http://schemas.microsoft.com/office/drawing/2014/chart" uri="{C3380CC4-5D6E-409C-BE32-E72D297353CC}">
                  <c16:uniqueId val="{00000008-AAE1-4481-9A55-95CC2BD7A257}"/>
                </c:ext>
              </c:extLst>
            </c:dLbl>
            <c:dLbl>
              <c:idx val="3"/>
              <c:layout>
                <c:manualLayout>
                  <c:x val="-7.0776928418469026E-2"/>
                  <c:y val="-0.173840263128867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67821321276E-2"/>
                  <c:y val="-0.17016383612548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18494722115870338"/>
                  <c:y val="-0.1347645959660120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4368553680689101E-2"/>
                      <c:h val="0.12812472685232379"/>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Ref>
              <c:f>('1.Summary'!$BI$21,'1.Summary'!$BI$24:$BI$25,'1.Summary'!$BI$27:$BI$30)</c:f>
              <c:numCache>
                <c:formatCode>#0.0%;[Red]\-#0.0%</c:formatCode>
                <c:ptCount val="7"/>
                <c:pt idx="0">
                  <c:v>0.9283984000861959</c:v>
                </c:pt>
                <c:pt idx="1">
                  <c:v>2.6673938481350055E-2</c:v>
                </c:pt>
                <c:pt idx="2">
                  <c:v>1.4113140858774928E-2</c:v>
                </c:pt>
                <c:pt idx="3">
                  <c:v>2.6353999778109548E-2</c:v>
                </c:pt>
                <c:pt idx="4">
                  <c:v>2.3712752394122144E-3</c:v>
                </c:pt>
                <c:pt idx="5">
                  <c:v>1.9175637227990751E-3</c:v>
                </c:pt>
                <c:pt idx="6" formatCode="#0.00%;[Red]\-#0.00%">
                  <c:v>1.7168183335841073E-4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 (before allocation of power and heat)</a:t>
            </a:r>
            <a:endParaRPr lang="en-US" altLang="ja-JP" sz="1800" b="1" i="0" baseline="0">
              <a:solidFill>
                <a:srgbClr val="FF0000"/>
              </a:solidFill>
              <a:effectLst/>
            </a:endParaRPr>
          </a:p>
        </c:rich>
      </c:tx>
      <c:layout>
        <c:manualLayout>
          <c:xMode val="edge"/>
          <c:yMode val="edge"/>
          <c:x val="9.6844553297340277E-2"/>
          <c:y val="1.5771295118465756E-2"/>
        </c:manualLayout>
      </c:layout>
      <c:overlay val="0"/>
    </c:title>
    <c:autoTitleDeleted val="0"/>
    <c:plotArea>
      <c:layout>
        <c:manualLayout>
          <c:layoutTarget val="inner"/>
          <c:xMode val="edge"/>
          <c:yMode val="edge"/>
          <c:x val="0.11101030063511634"/>
          <c:y val="0.14191389107654701"/>
          <c:w val="0.64467360872576496"/>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82AB-4A75-BFE3-F4379168D272}"/>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AB-4A75-BFE3-F4379168D27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AB-4A75-BFE3-F4379168D272}"/>
                </c:ext>
              </c:extLst>
            </c:dLbl>
            <c:dLbl>
              <c:idx val="23"/>
              <c:delete val="1"/>
              <c:extLst>
                <c:ext xmlns:c15="http://schemas.microsoft.com/office/drawing/2012/chart" uri="{CE6537A1-D6FC-4f65-9D91-7224C49458BB}"/>
                <c:ext xmlns:c16="http://schemas.microsoft.com/office/drawing/2014/chart" uri="{C3380CC4-5D6E-409C-BE32-E72D297353CC}">
                  <c16:uniqueId val="{00000004-82AB-4A75-BFE3-F4379168D272}"/>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AB-4A75-BFE3-F4379168D27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val>
          <c:smooth val="0"/>
          <c:extLst>
            <c:ext xmlns:c16="http://schemas.microsoft.com/office/drawing/2014/chart" uri="{C3380CC4-5D6E-409C-BE32-E72D297353CC}">
              <c16:uniqueId val="{00000006-82AB-4A75-BFE3-F4379168D272}"/>
            </c:ext>
          </c:extLst>
        </c:ser>
        <c:ser>
          <c:idx val="2"/>
          <c:order val="1"/>
          <c:tx>
            <c:strRef>
              <c:f>'2.CO2-sector'!$S$77</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08-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09-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0A-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0B-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0C-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0D-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0E-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0F-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10-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11-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12-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13-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14-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15-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16-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17-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18-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19-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1A-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1B-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1C-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1D-82AB-4A75-BFE3-F4379168D272}"/>
                </c:ext>
              </c:extLst>
            </c:dLbl>
            <c:dLbl>
              <c:idx val="23"/>
              <c:layout>
                <c:manualLayout>
                  <c:x val="-1.9365411495915141E-2"/>
                  <c:y val="-2.0892618569701565E-2"/>
                </c:manualLayout>
              </c:layout>
              <c:numFmt formatCode="#,##0_);[Red]\(#,##0\)" sourceLinked="0"/>
              <c:spPr>
                <a:noFill/>
                <a:ln>
                  <a:noFill/>
                </a:ln>
                <a:effectLst/>
              </c:spPr>
              <c:txPr>
                <a:bodyPr wrap="square" lIns="38100" tIns="19050" rIns="38100" bIns="19050" anchor="ctr">
                  <a:spAutoFit/>
                </a:bodyPr>
                <a:lstStyle/>
                <a:p>
                  <a:pPr>
                    <a:defRPr baseline="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1F-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20-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21-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22-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23-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24-82AB-4A75-BFE3-F4379168D272}"/>
                </c:ext>
              </c:extLst>
            </c:dLbl>
            <c:dLbl>
              <c:idx val="30"/>
              <c:delete val="1"/>
              <c:extLst>
                <c:ext xmlns:c15="http://schemas.microsoft.com/office/drawing/2012/chart" uri="{CE6537A1-D6FC-4f65-9D91-7224C49458BB}">
                  <c15:layout>
                    <c:manualLayout>
                      <c:w val="3.7358772033460601E-2"/>
                      <c:h val="4.145251264221287E-2"/>
                    </c:manualLayout>
                  </c15:layout>
                </c:ext>
                <c:ext xmlns:c16="http://schemas.microsoft.com/office/drawing/2014/chart" uri="{C3380CC4-5D6E-409C-BE32-E72D297353CC}">
                  <c16:uniqueId val="{00000025-82AB-4A75-BFE3-F4379168D272}"/>
                </c:ext>
              </c:extLst>
            </c:dLbl>
            <c:dLbl>
              <c:idx val="31"/>
              <c:delete val="1"/>
              <c:extLst>
                <c:ext xmlns:c15="http://schemas.microsoft.com/office/drawing/2012/chart" uri="{CE6537A1-D6FC-4f65-9D91-7224C49458BB}">
                  <c15:layout>
                    <c:manualLayout>
                      <c:w val="3.3459359342646669E-2"/>
                      <c:h val="2.3836065128917686E-2"/>
                    </c:manualLayout>
                  </c15:layout>
                </c:ext>
                <c:ext xmlns:c16="http://schemas.microsoft.com/office/drawing/2014/chart" uri="{C3380CC4-5D6E-409C-BE32-E72D297353CC}">
                  <c16:uniqueId val="{00000026-82AB-4A75-BFE3-F4379168D272}"/>
                </c:ext>
              </c:extLst>
            </c:dLbl>
            <c:dLbl>
              <c:idx val="32"/>
              <c:delete val="1"/>
              <c:extLst>
                <c:ext xmlns:c15="http://schemas.microsoft.com/office/drawing/2012/chart" uri="{CE6537A1-D6FC-4f65-9D91-7224C49458BB}"/>
                <c:ext xmlns:c16="http://schemas.microsoft.com/office/drawing/2014/chart" uri="{C3380CC4-5D6E-409C-BE32-E72D297353CC}">
                  <c16:uniqueId val="{00000027-82AB-4A75-BFE3-F4379168D272}"/>
                </c:ext>
              </c:extLst>
            </c:dLbl>
            <c:dLbl>
              <c:idx val="33"/>
              <c:layout>
                <c:manualLayout>
                  <c:x val="-4.2546312531819938E-2"/>
                  <c:y val="-2.1015103963560114E-2"/>
                </c:manualLayout>
              </c:layout>
              <c:numFmt formatCode="#,##0_);[Red]\(#,##0\)" sourceLinked="0"/>
              <c:spPr>
                <a:noFill/>
                <a:ln>
                  <a:noFill/>
                </a:ln>
                <a:effectLst/>
              </c:spPr>
              <c:txPr>
                <a:bodyPr wrap="square" lIns="38100" tIns="19050" rIns="38100" bIns="19050" anchor="ctr">
                  <a:noAutofit/>
                </a:bodyPr>
                <a:lstStyle/>
                <a:p>
                  <a:pPr>
                    <a:defRPr sz="1000" baseline="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7794225863308086E-2"/>
                      <c:h val="4.3944242092563951E-2"/>
                    </c:manualLayout>
                  </c15:layout>
                </c:ext>
                <c:ext xmlns:c16="http://schemas.microsoft.com/office/drawing/2014/chart" uri="{C3380CC4-5D6E-409C-BE32-E72D297353CC}">
                  <c16:uniqueId val="{00000028-82AB-4A75-BFE3-F4379168D272}"/>
                </c:ext>
              </c:extLst>
            </c:dLbl>
            <c:dLbl>
              <c:idx val="34"/>
              <c:layout>
                <c:manualLayout>
                  <c:x val="3.1482747360763043E-2"/>
                  <c:y val="-4.3715589986506979E-2"/>
                </c:manualLayout>
              </c:layout>
              <c:numFmt formatCode="###&quot; Mt&quot;" sourceLinked="0"/>
              <c:spPr>
                <a:noFill/>
                <a:ln>
                  <a:noFill/>
                </a:ln>
                <a:effectLst/>
              </c:spPr>
              <c:txPr>
                <a:bodyPr wrap="square" lIns="38100" tIns="19050" rIns="38100" bIns="19050" anchor="ctr">
                  <a:spAutoFit/>
                </a:bodyPr>
                <a:lstStyle/>
                <a:p>
                  <a:pPr>
                    <a:defRPr sz="1200" baseline="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2AB-4A75-BFE3-F4379168D272}"/>
                </c:ext>
              </c:extLst>
            </c:dLbl>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'2.CO2-sector'!$AA$77:$BI$77</c:f>
              <c:numCache>
                <c:formatCode>#,##0_ </c:formatCode>
                <c:ptCount val="35"/>
                <c:pt idx="0">
                  <c:v>348.41185052258908</c:v>
                </c:pt>
                <c:pt idx="1">
                  <c:v>349.7426341746031</c:v>
                </c:pt>
                <c:pt idx="2">
                  <c:v>355.12618670167365</c:v>
                </c:pt>
                <c:pt idx="3">
                  <c:v>338.72498344923019</c:v>
                </c:pt>
                <c:pt idx="4">
                  <c:v>372.71657900419791</c:v>
                </c:pt>
                <c:pt idx="5">
                  <c:v>360.59536705593251</c:v>
                </c:pt>
                <c:pt idx="6">
                  <c:v>362.4691675935299</c:v>
                </c:pt>
                <c:pt idx="7">
                  <c:v>357.64188857477546</c:v>
                </c:pt>
                <c:pt idx="8">
                  <c:v>344.51688389414176</c:v>
                </c:pt>
                <c:pt idx="9">
                  <c:v>366.22606863020775</c:v>
                </c:pt>
                <c:pt idx="10">
                  <c:v>374.92032268376198</c:v>
                </c:pt>
                <c:pt idx="11">
                  <c:v>365.84277265433764</c:v>
                </c:pt>
                <c:pt idx="12">
                  <c:v>391.42495915533357</c:v>
                </c:pt>
                <c:pt idx="13">
                  <c:v>407.746701733485</c:v>
                </c:pt>
                <c:pt idx="14">
                  <c:v>403.77991953761136</c:v>
                </c:pt>
                <c:pt idx="15">
                  <c:v>423.92687456845442</c:v>
                </c:pt>
                <c:pt idx="16">
                  <c:v>414.87063136695991</c:v>
                </c:pt>
                <c:pt idx="17">
                  <c:v>467.18903654439765</c:v>
                </c:pt>
                <c:pt idx="18">
                  <c:v>436.55715796106648</c:v>
                </c:pt>
                <c:pt idx="19">
                  <c:v>397.68220404967047</c:v>
                </c:pt>
                <c:pt idx="20">
                  <c:v>422.04719263306941</c:v>
                </c:pt>
                <c:pt idx="21">
                  <c:v>479.36173983517995</c:v>
                </c:pt>
                <c:pt idx="22">
                  <c:v>524.90688763897845</c:v>
                </c:pt>
                <c:pt idx="23">
                  <c:v>526.34278776429107</c:v>
                </c:pt>
                <c:pt idx="24">
                  <c:v>498.45934694465609</c:v>
                </c:pt>
                <c:pt idx="25">
                  <c:v>473.53365439101304</c:v>
                </c:pt>
                <c:pt idx="26">
                  <c:v>505.91558624425164</c:v>
                </c:pt>
                <c:pt idx="27">
                  <c:v>492.36593771763506</c:v>
                </c:pt>
                <c:pt idx="28">
                  <c:v>454.44784397745605</c:v>
                </c:pt>
                <c:pt idx="29">
                  <c:v>433.7040130557067</c:v>
                </c:pt>
                <c:pt idx="30">
                  <c:v>422.64643602172833</c:v>
                </c:pt>
                <c:pt idx="31">
                  <c:v>428.32962454912814</c:v>
                </c:pt>
                <c:pt idx="32">
                  <c:v>419.67472344583064</c:v>
                </c:pt>
                <c:pt idx="33">
                  <c:v>395.65646777849088</c:v>
                </c:pt>
                <c:pt idx="34">
                  <c:v>392.78042063161189</c:v>
                </c:pt>
              </c:numCache>
            </c:numRef>
          </c:val>
          <c:smooth val="0"/>
          <c:extLst>
            <c:ext xmlns:c16="http://schemas.microsoft.com/office/drawing/2014/chart" uri="{C3380CC4-5D6E-409C-BE32-E72D297353CC}">
              <c16:uniqueId val="{0000002A-82AB-4A75-BFE3-F4379168D272}"/>
            </c:ext>
          </c:extLst>
        </c:ser>
        <c:ser>
          <c:idx val="3"/>
          <c:order val="2"/>
          <c:tx>
            <c:strRef>
              <c:f>'2.CO2-sector'!$S$78</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1.9884339017871264E-2"/>
                  <c:y val="-2.1142787100779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2C-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2D-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2E-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2F-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30-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31-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32-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33-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34-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35-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36-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37-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38-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39-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3A-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3B-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3C-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3D-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3E-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3F-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40-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41-82AB-4A75-BFE3-F4379168D272}"/>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43-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44-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45-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46-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47-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48-82AB-4A75-BFE3-F4379168D272}"/>
                </c:ext>
              </c:extLst>
            </c:dLbl>
            <c:dLbl>
              <c:idx val="30"/>
              <c:delete val="1"/>
              <c:extLst>
                <c:ext xmlns:c15="http://schemas.microsoft.com/office/drawing/2012/chart" uri="{CE6537A1-D6FC-4f65-9D91-7224C49458BB}"/>
                <c:ext xmlns:c16="http://schemas.microsoft.com/office/drawing/2014/chart" uri="{C3380CC4-5D6E-409C-BE32-E72D297353CC}">
                  <c16:uniqueId val="{00000049-82AB-4A75-BFE3-F4379168D272}"/>
                </c:ext>
              </c:extLst>
            </c:dLbl>
            <c:dLbl>
              <c:idx val="31"/>
              <c:delete val="1"/>
              <c:extLst>
                <c:ext xmlns:c15="http://schemas.microsoft.com/office/drawing/2012/chart" uri="{CE6537A1-D6FC-4f65-9D91-7224C49458BB}"/>
                <c:ext xmlns:c16="http://schemas.microsoft.com/office/drawing/2014/chart" uri="{C3380CC4-5D6E-409C-BE32-E72D297353CC}">
                  <c16:uniqueId val="{0000004A-82AB-4A75-BFE3-F4379168D272}"/>
                </c:ext>
              </c:extLst>
            </c:dLbl>
            <c:dLbl>
              <c:idx val="32"/>
              <c:delete val="1"/>
              <c:extLst>
                <c:ext xmlns:c15="http://schemas.microsoft.com/office/drawing/2012/chart" uri="{CE6537A1-D6FC-4f65-9D91-7224C49458BB}"/>
                <c:ext xmlns:c16="http://schemas.microsoft.com/office/drawing/2014/chart" uri="{C3380CC4-5D6E-409C-BE32-E72D297353CC}">
                  <c16:uniqueId val="{0000004B-82AB-4A75-BFE3-F4379168D272}"/>
                </c:ext>
              </c:extLst>
            </c:dLbl>
            <c:dLbl>
              <c:idx val="33"/>
              <c:layout>
                <c:manualLayout>
                  <c:x val="-1.888069646977901E-2"/>
                  <c:y val="-2.4033903246423974E-2"/>
                </c:manualLayout>
              </c:layout>
              <c:numFmt formatCode="#,##0_);[Red]\(#,##0\)" sourceLinked="0"/>
              <c:spPr>
                <a:noFill/>
                <a:ln>
                  <a:noFill/>
                </a:ln>
                <a:effectLst/>
              </c:spPr>
              <c:txPr>
                <a:bodyPr wrap="square" lIns="38100" tIns="19050" rIns="38100" bIns="19050" anchor="ctr">
                  <a:spAutoFit/>
                </a:bodyPr>
                <a:lstStyle/>
                <a:p>
                  <a:pPr>
                    <a:defRPr sz="10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82AB-4A75-BFE3-F4379168D272}"/>
                </c:ext>
              </c:extLst>
            </c:dLbl>
            <c:dLbl>
              <c:idx val="34"/>
              <c:layout>
                <c:manualLayout>
                  <c:x val="3.280472088194579E-2"/>
                  <c:y val="-0.13074123171495958"/>
                </c:manualLayout>
              </c:layout>
              <c:numFmt formatCode="###&quot; Mt&quot;" sourceLinked="0"/>
              <c:spPr>
                <a:noFill/>
                <a:ln>
                  <a:noFill/>
                </a:ln>
                <a:effectLst/>
              </c:spPr>
              <c:txPr>
                <a:bodyPr wrap="square" lIns="38100" tIns="19050" rIns="38100" bIns="19050" anchor="ctr">
                  <a:spAutoFit/>
                </a:bodyPr>
                <a:lstStyle/>
                <a:p>
                  <a:pPr>
                    <a:defRPr sz="12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82AB-4A75-BFE3-F4379168D272}"/>
                </c:ext>
              </c:extLst>
            </c:dLbl>
            <c:spPr>
              <a:noFill/>
              <a:ln>
                <a:noFill/>
              </a:ln>
              <a:effectLst/>
            </c:spPr>
            <c:txPr>
              <a:bodyPr wrap="square" lIns="38100" tIns="19050" rIns="38100" bIns="19050" anchor="ctr">
                <a:spAutoFit/>
              </a:bodyPr>
              <a:lstStyle/>
              <a:p>
                <a:pPr>
                  <a:defRPr sz="1000" baseline="0">
                    <a:solidFill>
                      <a:srgbClr val="A8423F"/>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C0504D"/>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'2.CO2-sector'!$AA$78:$BI$78</c:f>
              <c:numCache>
                <c:formatCode>#,##0_ </c:formatCode>
                <c:ptCount val="35"/>
                <c:pt idx="0">
                  <c:v>378.48683664314063</c:v>
                </c:pt>
                <c:pt idx="1">
                  <c:v>375.97093460968148</c:v>
                </c:pt>
                <c:pt idx="2">
                  <c:v>370.49626767712118</c:v>
                </c:pt>
                <c:pt idx="3">
                  <c:v>372.38483104607224</c:v>
                </c:pt>
                <c:pt idx="4">
                  <c:v>379.2201492826278</c:v>
                </c:pt>
                <c:pt idx="5">
                  <c:v>386.36426948572387</c:v>
                </c:pt>
                <c:pt idx="6">
                  <c:v>391.50807728693979</c:v>
                </c:pt>
                <c:pt idx="7">
                  <c:v>386.9162444959652</c:v>
                </c:pt>
                <c:pt idx="8">
                  <c:v>363.06255257358038</c:v>
                </c:pt>
                <c:pt idx="9">
                  <c:v>367.87479648498118</c:v>
                </c:pt>
                <c:pt idx="10">
                  <c:v>377.95185370447933</c:v>
                </c:pt>
                <c:pt idx="11">
                  <c:v>372.08178485324134</c:v>
                </c:pt>
                <c:pt idx="12">
                  <c:v>377.20756123544339</c:v>
                </c:pt>
                <c:pt idx="13">
                  <c:v>376.92478228451841</c:v>
                </c:pt>
                <c:pt idx="14">
                  <c:v>377.63565271827247</c:v>
                </c:pt>
                <c:pt idx="15">
                  <c:v>366.85019988977979</c:v>
                </c:pt>
                <c:pt idx="16">
                  <c:v>363.50343971650153</c:v>
                </c:pt>
                <c:pt idx="17">
                  <c:v>359.94044881266467</c:v>
                </c:pt>
                <c:pt idx="18">
                  <c:v>329.13998862754823</c:v>
                </c:pt>
                <c:pt idx="19">
                  <c:v>315.30013975959582</c:v>
                </c:pt>
                <c:pt idx="20">
                  <c:v>329.84259404707814</c:v>
                </c:pt>
                <c:pt idx="21">
                  <c:v>327.5307998062483</c:v>
                </c:pt>
                <c:pt idx="22">
                  <c:v>325.61300486795091</c:v>
                </c:pt>
                <c:pt idx="23">
                  <c:v>330.36716818705167</c:v>
                </c:pt>
                <c:pt idx="24">
                  <c:v>320.93664717049495</c:v>
                </c:pt>
                <c:pt idx="25">
                  <c:v>312.17946737657724</c:v>
                </c:pt>
                <c:pt idx="26">
                  <c:v>298.31636764139705</c:v>
                </c:pt>
                <c:pt idx="27">
                  <c:v>293.04408612932286</c:v>
                </c:pt>
                <c:pt idx="28">
                  <c:v>288.10859991688494</c:v>
                </c:pt>
                <c:pt idx="29">
                  <c:v>280.83303422275452</c:v>
                </c:pt>
                <c:pt idx="30">
                  <c:v>254.4831126243663</c:v>
                </c:pt>
                <c:pt idx="31">
                  <c:v>269.80685671725143</c:v>
                </c:pt>
                <c:pt idx="32">
                  <c:v>252.61428936761726</c:v>
                </c:pt>
                <c:pt idx="33">
                  <c:v>243.82337498266986</c:v>
                </c:pt>
                <c:pt idx="34">
                  <c:v>237.18214195415786</c:v>
                </c:pt>
              </c:numCache>
            </c:numRef>
          </c:val>
          <c:smooth val="0"/>
          <c:extLst>
            <c:ext xmlns:c16="http://schemas.microsoft.com/office/drawing/2014/chart" uri="{C3380CC4-5D6E-409C-BE32-E72D297353CC}">
              <c16:uniqueId val="{0000004E-82AB-4A75-BFE3-F4379168D272}"/>
            </c:ext>
          </c:extLst>
        </c:ser>
        <c:ser>
          <c:idx val="4"/>
          <c:order val="3"/>
          <c:tx>
            <c:strRef>
              <c:f>'2.CO2-sector'!$S$79</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50-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51-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52-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53-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54-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55-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56-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57-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58-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59-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5A-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5B-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5C-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5D-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5E-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5F-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60-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61-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62-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63-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64-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65-82AB-4A75-BFE3-F4379168D272}"/>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67-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68-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69-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6A-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6B-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6C-82AB-4A75-BFE3-F4379168D272}"/>
                </c:ext>
              </c:extLst>
            </c:dLbl>
            <c:dLbl>
              <c:idx val="30"/>
              <c:delete val="1"/>
              <c:extLst>
                <c:ext xmlns:c15="http://schemas.microsoft.com/office/drawing/2012/chart" uri="{CE6537A1-D6FC-4f65-9D91-7224C49458BB}"/>
                <c:ext xmlns:c16="http://schemas.microsoft.com/office/drawing/2014/chart" uri="{C3380CC4-5D6E-409C-BE32-E72D297353CC}">
                  <c16:uniqueId val="{0000006D-82AB-4A75-BFE3-F4379168D272}"/>
                </c:ext>
              </c:extLst>
            </c:dLbl>
            <c:dLbl>
              <c:idx val="31"/>
              <c:delete val="1"/>
              <c:extLst>
                <c:ext xmlns:c15="http://schemas.microsoft.com/office/drawing/2012/chart" uri="{CE6537A1-D6FC-4f65-9D91-7224C49458BB}"/>
                <c:ext xmlns:c16="http://schemas.microsoft.com/office/drawing/2014/chart" uri="{C3380CC4-5D6E-409C-BE32-E72D297353CC}">
                  <c16:uniqueId val="{0000006E-82AB-4A75-BFE3-F4379168D272}"/>
                </c:ext>
              </c:extLst>
            </c:dLbl>
            <c:dLbl>
              <c:idx val="32"/>
              <c:delete val="1"/>
              <c:extLst>
                <c:ext xmlns:c15="http://schemas.microsoft.com/office/drawing/2012/chart" uri="{CE6537A1-D6FC-4f65-9D91-7224C49458BB}"/>
                <c:ext xmlns:c16="http://schemas.microsoft.com/office/drawing/2014/chart" uri="{C3380CC4-5D6E-409C-BE32-E72D297353CC}">
                  <c16:uniqueId val="{0000006F-82AB-4A75-BFE3-F4379168D272}"/>
                </c:ext>
              </c:extLst>
            </c:dLbl>
            <c:dLbl>
              <c:idx val="33"/>
              <c:layout>
                <c:manualLayout>
                  <c:x val="-2.1090265913412495E-2"/>
                  <c:y val="-2.3239957789137556E-2"/>
                </c:manualLayout>
              </c:layout>
              <c:tx>
                <c:rich>
                  <a:bodyPr wrap="square" lIns="38100" tIns="19050" rIns="38100" bIns="19050" anchor="ctr">
                    <a:spAutoFit/>
                  </a:bodyPr>
                  <a:lstStyle/>
                  <a:p>
                    <a:pPr>
                      <a:defRPr sz="1000" baseline="0">
                        <a:solidFill>
                          <a:srgbClr val="669900"/>
                        </a:solidFill>
                      </a:defRPr>
                    </a:pPr>
                    <a:fld id="{92604833-1B79-4106-9140-CAF51453CD42}" type="VALUE">
                      <a:rPr lang="en-US" altLang="ja-JP" sz="1000" baseline="0"/>
                      <a:pPr>
                        <a:defRPr sz="1000" baseline="0">
                          <a:solidFill>
                            <a:srgbClr val="669900"/>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70-82AB-4A75-BFE3-F4379168D272}"/>
                </c:ext>
              </c:extLst>
            </c:dLbl>
            <c:dLbl>
              <c:idx val="34"/>
              <c:layout>
                <c:manualLayout>
                  <c:x val="3.280472088194579E-2"/>
                  <c:y val="-0.1168962432581603"/>
                </c:manualLayout>
              </c:layout>
              <c:numFmt formatCode="###&quot; Mt&quot;" sourceLinked="0"/>
              <c:spPr>
                <a:noFill/>
                <a:ln>
                  <a:noFill/>
                </a:ln>
                <a:effectLst/>
              </c:spPr>
              <c:txPr>
                <a:bodyPr wrap="square" lIns="38100" tIns="19050" rIns="38100" bIns="19050" anchor="ctr">
                  <a:spAutoFit/>
                </a:bodyPr>
                <a:lstStyle/>
                <a:p>
                  <a:pPr>
                    <a:defRPr sz="1200" baseline="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82AB-4A75-BFE3-F4379168D272}"/>
                </c:ext>
              </c:extLst>
            </c:dLbl>
            <c:spPr>
              <a:noFill/>
              <a:ln>
                <a:noFill/>
              </a:ln>
              <a:effectLst/>
            </c:spPr>
            <c:txPr>
              <a:bodyPr wrap="square" lIns="38100" tIns="19050" rIns="38100" bIns="19050" anchor="ctr">
                <a:spAutoFit/>
              </a:bodyPr>
              <a:lstStyle/>
              <a:p>
                <a:pPr>
                  <a:defRPr sz="1000" baseline="0">
                    <a:solidFill>
                      <a:srgbClr val="6699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92D050"/>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'2.CO2-sector'!$AA$79:$BI$79</c:f>
              <c:numCache>
                <c:formatCode>#,##0_ </c:formatCode>
                <c:ptCount val="35"/>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220.20868846520412</c:v>
                </c:pt>
                <c:pt idx="20">
                  <c:v>221.32063978545986</c:v>
                </c:pt>
                <c:pt idx="21">
                  <c:v>216.84275329127169</c:v>
                </c:pt>
                <c:pt idx="22">
                  <c:v>217.73668489174946</c:v>
                </c:pt>
                <c:pt idx="23">
                  <c:v>214.84791333662378</c:v>
                </c:pt>
                <c:pt idx="24">
                  <c:v>209.89921640126926</c:v>
                </c:pt>
                <c:pt idx="25">
                  <c:v>208.63712677399468</c:v>
                </c:pt>
                <c:pt idx="26">
                  <c:v>206.85351231319831</c:v>
                </c:pt>
                <c:pt idx="27">
                  <c:v>205.09759551874467</c:v>
                </c:pt>
                <c:pt idx="28">
                  <c:v>202.62623394366216</c:v>
                </c:pt>
                <c:pt idx="29">
                  <c:v>198.53057870424897</c:v>
                </c:pt>
                <c:pt idx="30">
                  <c:v>176.35853327056981</c:v>
                </c:pt>
                <c:pt idx="31">
                  <c:v>177.84404325831068</c:v>
                </c:pt>
                <c:pt idx="32">
                  <c:v>184.4704506369502</c:v>
                </c:pt>
                <c:pt idx="33">
                  <c:v>183.3869077383568</c:v>
                </c:pt>
                <c:pt idx="34">
                  <c:v>180.45925985261792</c:v>
                </c:pt>
              </c:numCache>
            </c:numRef>
          </c:val>
          <c:smooth val="0"/>
          <c:extLst>
            <c:ext xmlns:c16="http://schemas.microsoft.com/office/drawing/2014/chart" uri="{C3380CC4-5D6E-409C-BE32-E72D297353CC}">
              <c16:uniqueId val="{00000072-82AB-4A75-BFE3-F4379168D272}"/>
            </c:ext>
          </c:extLst>
        </c:ser>
        <c:ser>
          <c:idx val="5"/>
          <c:order val="4"/>
          <c:tx>
            <c:strRef>
              <c:f>'2.CO2-sector'!$S$80</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2978761298319564E-2"/>
                  <c:y val="-5.7832806112850514E-2"/>
                </c:manualLayout>
              </c:layout>
              <c:numFmt formatCode="#,##0.0_);[Red]\(#,##0.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74-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75-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76-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77-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78-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79-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7A-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7B-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7C-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7D-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7E-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7F-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80-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81-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82-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83-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84-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85-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86-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87-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88-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89-82AB-4A75-BFE3-F4379168D272}"/>
                </c:ext>
              </c:extLst>
            </c:dLbl>
            <c:dLbl>
              <c:idx val="23"/>
              <c:layout>
                <c:manualLayout>
                  <c:x val="-2.0377721379036748E-2"/>
                  <c:y val="-1.9232813409121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8B-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8C-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8D-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8E-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8F-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90-82AB-4A75-BFE3-F4379168D272}"/>
                </c:ext>
              </c:extLst>
            </c:dLbl>
            <c:dLbl>
              <c:idx val="30"/>
              <c:delete val="1"/>
              <c:extLst>
                <c:ext xmlns:c15="http://schemas.microsoft.com/office/drawing/2012/chart" uri="{CE6537A1-D6FC-4f65-9D91-7224C49458BB}"/>
                <c:ext xmlns:c16="http://schemas.microsoft.com/office/drawing/2014/chart" uri="{C3380CC4-5D6E-409C-BE32-E72D297353CC}">
                  <c16:uniqueId val="{00000091-82AB-4A75-BFE3-F4379168D272}"/>
                </c:ext>
              </c:extLst>
            </c:dLbl>
            <c:dLbl>
              <c:idx val="31"/>
              <c:delete val="1"/>
              <c:extLst>
                <c:ext xmlns:c15="http://schemas.microsoft.com/office/drawing/2012/chart" uri="{CE6537A1-D6FC-4f65-9D91-7224C49458BB}">
                  <c15:layout>
                    <c:manualLayout>
                      <c:w val="3.8819755760241624E-2"/>
                      <c:h val="2.0771544921524478E-2"/>
                    </c:manualLayout>
                  </c15:layout>
                </c:ext>
                <c:ext xmlns:c16="http://schemas.microsoft.com/office/drawing/2014/chart" uri="{C3380CC4-5D6E-409C-BE32-E72D297353CC}">
                  <c16:uniqueId val="{00000092-82AB-4A75-BFE3-F4379168D272}"/>
                </c:ext>
              </c:extLst>
            </c:dLbl>
            <c:dLbl>
              <c:idx val="32"/>
              <c:delete val="1"/>
              <c:extLst>
                <c:ext xmlns:c15="http://schemas.microsoft.com/office/drawing/2012/chart" uri="{CE6537A1-D6FC-4f65-9D91-7224C49458BB}"/>
                <c:ext xmlns:c16="http://schemas.microsoft.com/office/drawing/2014/chart" uri="{C3380CC4-5D6E-409C-BE32-E72D297353CC}">
                  <c16:uniqueId val="{00000093-82AB-4A75-BFE3-F4379168D272}"/>
                </c:ext>
              </c:extLst>
            </c:dLbl>
            <c:dLbl>
              <c:idx val="33"/>
              <c:layout>
                <c:manualLayout>
                  <c:x val="-1.5593910763204434E-2"/>
                  <c:y val="-0.10521556259512482"/>
                </c:manualLayout>
              </c:layout>
              <c:numFmt formatCode="#,##0.0_);[Red]\(#,##0.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82AB-4A75-BFE3-F4379168D272}"/>
                </c:ext>
              </c:extLst>
            </c:dLbl>
            <c:dLbl>
              <c:idx val="34"/>
              <c:layout>
                <c:manualLayout>
                  <c:x val="3.0973803746006896E-2"/>
                  <c:y val="-0.2058656067853285"/>
                </c:manualLayout>
              </c:layout>
              <c:numFmt formatCode="###.0&quot;Mt&quot;" sourceLinked="0"/>
              <c:spPr>
                <a:noFill/>
                <a:ln>
                  <a:noFill/>
                </a:ln>
                <a:effectLst/>
              </c:spPr>
              <c:txPr>
                <a:bodyPr wrap="square" lIns="38100" tIns="19050" rIns="38100" bIns="19050" anchor="ctr">
                  <a:spAutoFit/>
                </a:bodyPr>
                <a:lstStyle/>
                <a:p>
                  <a:pPr>
                    <a:defRPr sz="12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82AB-4A75-BFE3-F4379168D272}"/>
                </c:ext>
              </c:extLst>
            </c:dLbl>
            <c:numFmt formatCode="#,##0_);[Red]\(#,##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'2.CO2-sector'!$AA$80:$BI$80</c:f>
              <c:numCache>
                <c:formatCode>#,##0.0_ </c:formatCode>
                <c:ptCount val="35"/>
                <c:pt idx="0">
                  <c:v>81.271198072355105</c:v>
                </c:pt>
                <c:pt idx="1">
                  <c:v>79.833560062322718</c:v>
                </c:pt>
                <c:pt idx="2">
                  <c:v>78.494398816929532</c:v>
                </c:pt>
                <c:pt idx="3">
                  <c:v>81.002978012351292</c:v>
                </c:pt>
                <c:pt idx="4">
                  <c:v>82.661400724588972</c:v>
                </c:pt>
                <c:pt idx="5">
                  <c:v>85.932394636709589</c:v>
                </c:pt>
                <c:pt idx="6">
                  <c:v>81.228788899222437</c:v>
                </c:pt>
                <c:pt idx="7">
                  <c:v>85.65358605222994</c:v>
                </c:pt>
                <c:pt idx="8">
                  <c:v>90.542382936188119</c:v>
                </c:pt>
                <c:pt idx="9">
                  <c:v>94.436822327030953</c:v>
                </c:pt>
                <c:pt idx="10">
                  <c:v>93.276556299256313</c:v>
                </c:pt>
                <c:pt idx="11">
                  <c:v>94.813135815564635</c:v>
                </c:pt>
                <c:pt idx="12">
                  <c:v>96.588074264479928</c:v>
                </c:pt>
                <c:pt idx="13">
                  <c:v>96.277600534042392</c:v>
                </c:pt>
                <c:pt idx="14" formatCode="#,##0_ ">
                  <c:v>101.50280044976289</c:v>
                </c:pt>
                <c:pt idx="15" formatCode="#,##0_ ">
                  <c:v>102.3565701662354</c:v>
                </c:pt>
                <c:pt idx="16" formatCode="#,##0_ ">
                  <c:v>99.886547755433426</c:v>
                </c:pt>
                <c:pt idx="17">
                  <c:v>90.3914770859962</c:v>
                </c:pt>
                <c:pt idx="18">
                  <c:v>95.591331500857493</c:v>
                </c:pt>
                <c:pt idx="19">
                  <c:v>93.269767046639799</c:v>
                </c:pt>
                <c:pt idx="20" formatCode="#,##0_ ">
                  <c:v>100.04126328576655</c:v>
                </c:pt>
                <c:pt idx="21" formatCode="#,##0_ ">
                  <c:v>102.23709907005494</c:v>
                </c:pt>
                <c:pt idx="22">
                  <c:v>96.876943750375887</c:v>
                </c:pt>
                <c:pt idx="23" formatCode="#,##0_ ">
                  <c:v>104.00871372170964</c:v>
                </c:pt>
                <c:pt idx="24">
                  <c:v>98.37333042904433</c:v>
                </c:pt>
                <c:pt idx="25">
                  <c:v>96.486826421378908</c:v>
                </c:pt>
                <c:pt idx="26">
                  <c:v>59.779777652934534</c:v>
                </c:pt>
                <c:pt idx="27">
                  <c:v>60.171723403498106</c:v>
                </c:pt>
                <c:pt idx="28">
                  <c:v>67.071066443716475</c:v>
                </c:pt>
                <c:pt idx="29">
                  <c:v>62.383883428758992</c:v>
                </c:pt>
                <c:pt idx="30">
                  <c:v>59.183603525377492</c:v>
                </c:pt>
                <c:pt idx="31">
                  <c:v>59.908876528554117</c:v>
                </c:pt>
                <c:pt idx="32">
                  <c:v>54.588074235982468</c:v>
                </c:pt>
                <c:pt idx="33">
                  <c:v>52.656111111400335</c:v>
                </c:pt>
                <c:pt idx="34">
                  <c:v>50.470606657762559</c:v>
                </c:pt>
              </c:numCache>
            </c:numRef>
          </c:val>
          <c:smooth val="0"/>
          <c:extLst>
            <c:ext xmlns:c16="http://schemas.microsoft.com/office/drawing/2014/chart" uri="{C3380CC4-5D6E-409C-BE32-E72D297353CC}">
              <c16:uniqueId val="{00000096-82AB-4A75-BFE3-F4379168D272}"/>
            </c:ext>
          </c:extLst>
        </c:ser>
        <c:ser>
          <c:idx val="6"/>
          <c:order val="5"/>
          <c:tx>
            <c:strRef>
              <c:f>'2.CO2-sector'!$S$81</c:f>
              <c:strCache>
                <c:ptCount val="1"/>
                <c:pt idx="0">
                  <c:v>家庭部門</c:v>
                </c:pt>
              </c:strCache>
            </c:strRef>
          </c:tx>
          <c:spPr>
            <a:ln w="19050">
              <a:solidFill>
                <a:srgbClr val="3D96AE"/>
              </a:solidFill>
            </a:ln>
          </c:spPr>
          <c:marker>
            <c:symbol val="x"/>
            <c:size val="7"/>
            <c:spPr>
              <a:noFill/>
            </c:spPr>
          </c:marker>
          <c:dLbls>
            <c:dLbl>
              <c:idx val="0"/>
              <c:layout>
                <c:manualLayout>
                  <c:x val="-1.8821051522720924E-2"/>
                  <c:y val="1.6644510532158228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98-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99-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9A-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9B-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9C-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9D-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9E-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9F-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A0-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A1-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A2-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A3-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A4-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A5-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A6-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A7-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A8-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A9-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AA-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AB-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AC-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AD-82AB-4A75-BFE3-F4379168D272}"/>
                </c:ext>
              </c:extLst>
            </c:dLbl>
            <c:dLbl>
              <c:idx val="23"/>
              <c:layout>
                <c:manualLayout>
                  <c:x val="-1.2725697251624191E-2"/>
                  <c:y val="-3.0646946794357106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AF-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B0-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B1-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B2-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B3-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B4-82AB-4A75-BFE3-F4379168D272}"/>
                </c:ext>
              </c:extLst>
            </c:dLbl>
            <c:dLbl>
              <c:idx val="30"/>
              <c:delete val="1"/>
              <c:extLst>
                <c:ext xmlns:c15="http://schemas.microsoft.com/office/drawing/2012/chart" uri="{CE6537A1-D6FC-4f65-9D91-7224C49458BB}"/>
                <c:ext xmlns:c16="http://schemas.microsoft.com/office/drawing/2014/chart" uri="{C3380CC4-5D6E-409C-BE32-E72D297353CC}">
                  <c16:uniqueId val="{000000B5-82AB-4A75-BFE3-F4379168D272}"/>
                </c:ext>
              </c:extLst>
            </c:dLbl>
            <c:dLbl>
              <c:idx val="31"/>
              <c:delete val="1"/>
              <c:extLst>
                <c:ext xmlns:c15="http://schemas.microsoft.com/office/drawing/2012/chart" uri="{CE6537A1-D6FC-4f65-9D91-7224C49458BB}"/>
                <c:ext xmlns:c16="http://schemas.microsoft.com/office/drawing/2014/chart" uri="{C3380CC4-5D6E-409C-BE32-E72D297353CC}">
                  <c16:uniqueId val="{000000B6-82AB-4A75-BFE3-F4379168D272}"/>
                </c:ext>
              </c:extLst>
            </c:dLbl>
            <c:dLbl>
              <c:idx val="32"/>
              <c:delete val="1"/>
              <c:extLst>
                <c:ext xmlns:c15="http://schemas.microsoft.com/office/drawing/2012/chart" uri="{CE6537A1-D6FC-4f65-9D91-7224C49458BB}"/>
                <c:ext xmlns:c16="http://schemas.microsoft.com/office/drawing/2014/chart" uri="{C3380CC4-5D6E-409C-BE32-E72D297353CC}">
                  <c16:uniqueId val="{000000B7-82AB-4A75-BFE3-F4379168D272}"/>
                </c:ext>
              </c:extLst>
            </c:dLbl>
            <c:dLbl>
              <c:idx val="33"/>
              <c:layout>
                <c:manualLayout>
                  <c:x val="-6.6954855124708196E-2"/>
                  <c:y val="-8.8331937485270573E-2"/>
                </c:manualLayout>
              </c:layout>
              <c:tx>
                <c:rich>
                  <a:bodyPr wrap="square" lIns="38100" tIns="19050" rIns="38100" bIns="19050" anchor="ctr">
                    <a:spAutoFit/>
                  </a:bodyPr>
                  <a:lstStyle/>
                  <a:p>
                    <a:pPr>
                      <a:defRPr>
                        <a:solidFill>
                          <a:srgbClr val="3D96AE"/>
                        </a:solidFill>
                      </a:defRPr>
                    </a:pPr>
                    <a:fld id="{5DCB3CF4-1FBA-4297-9CD5-9E84549CA89C}" type="VALUE">
                      <a:rPr lang="en-US" altLang="ja-JP" sz="1200"/>
                      <a:pPr>
                        <a:defRPr>
                          <a:solidFill>
                            <a:srgbClr val="3D96AE"/>
                          </a:solidFill>
                        </a:defRPr>
                      </a:pPr>
                      <a:t>[値]</a:t>
                    </a:fld>
                    <a:endParaRPr lang="ja-JP" altLang="en-US"/>
                  </a:p>
                </c:rich>
              </c:tx>
              <c:numFmt formatCode="#,##0.0_);[Red]\(#,##0.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B8-82AB-4A75-BFE3-F4379168D272}"/>
                </c:ext>
              </c:extLst>
            </c:dLbl>
            <c:dLbl>
              <c:idx val="34"/>
              <c:layout>
                <c:manualLayout>
                  <c:x val="2.9651898678312902E-2"/>
                  <c:y val="-0.12083243811080004"/>
                </c:manualLayout>
              </c:layout>
              <c:numFmt formatCode="###.0&quot; Mt&quot;" sourceLinked="0"/>
              <c:spPr>
                <a:noFill/>
                <a:ln>
                  <a:noFill/>
                </a:ln>
                <a:effectLst/>
              </c:spPr>
              <c:txPr>
                <a:bodyPr wrap="square" lIns="38100" tIns="19050" rIns="38100" bIns="19050" anchor="ctr">
                  <a:spAutoFit/>
                </a:bodyPr>
                <a:lstStyle/>
                <a:p>
                  <a:pPr>
                    <a:defRPr sz="1200" baseline="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82AB-4A75-BFE3-F4379168D272}"/>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'2.CO2-sector'!$AA$81:$BI$81</c:f>
              <c:numCache>
                <c:formatCode>#,##0.0_ </c:formatCode>
                <c:ptCount val="35"/>
                <c:pt idx="0">
                  <c:v>57.641317970258875</c:v>
                </c:pt>
                <c:pt idx="1">
                  <c:v>58.746470364734733</c:v>
                </c:pt>
                <c:pt idx="2">
                  <c:v>61.632759714404514</c:v>
                </c:pt>
                <c:pt idx="3">
                  <c:v>65.041547090991145</c:v>
                </c:pt>
                <c:pt idx="4">
                  <c:v>63.237705685532987</c:v>
                </c:pt>
                <c:pt idx="5">
                  <c:v>66.855178480565428</c:v>
                </c:pt>
                <c:pt idx="6">
                  <c:v>69.238673616428756</c:v>
                </c:pt>
                <c:pt idx="7">
                  <c:v>66.093601030790396</c:v>
                </c:pt>
                <c:pt idx="8">
                  <c:v>66.140823619089204</c:v>
                </c:pt>
                <c:pt idx="9">
                  <c:v>67.947123494421291</c:v>
                </c:pt>
                <c:pt idx="10">
                  <c:v>71.579163510903939</c:v>
                </c:pt>
                <c:pt idx="11">
                  <c:v>67.9098901060309</c:v>
                </c:pt>
                <c:pt idx="12">
                  <c:v>70.696406697816116</c:v>
                </c:pt>
                <c:pt idx="13">
                  <c:v>67.277029709190558</c:v>
                </c:pt>
                <c:pt idx="14">
                  <c:v>67.389414618959222</c:v>
                </c:pt>
                <c:pt idx="15">
                  <c:v>69.776512138104394</c:v>
                </c:pt>
                <c:pt idx="16">
                  <c:v>65.514185818467936</c:v>
                </c:pt>
                <c:pt idx="17">
                  <c:v>64.821415471118996</c:v>
                </c:pt>
                <c:pt idx="18">
                  <c:v>61.14746720235199</c:v>
                </c:pt>
                <c:pt idx="19">
                  <c:v>60.811269880985748</c:v>
                </c:pt>
                <c:pt idx="20">
                  <c:v>63.692722254178953</c:v>
                </c:pt>
                <c:pt idx="21">
                  <c:v>62.032294686300652</c:v>
                </c:pt>
                <c:pt idx="22">
                  <c:v>62.129078465793761</c:v>
                </c:pt>
                <c:pt idx="23">
                  <c:v>59.806323872862727</c:v>
                </c:pt>
                <c:pt idx="24">
                  <c:v>57.511917026449687</c:v>
                </c:pt>
                <c:pt idx="25">
                  <c:v>54.967428627944379</c:v>
                </c:pt>
                <c:pt idx="26">
                  <c:v>55.250705317687782</c:v>
                </c:pt>
                <c:pt idx="27">
                  <c:v>58.787879612925309</c:v>
                </c:pt>
                <c:pt idx="28">
                  <c:v>51.716529045493672</c:v>
                </c:pt>
                <c:pt idx="29">
                  <c:v>52.927635387281931</c:v>
                </c:pt>
                <c:pt idx="30">
                  <c:v>55.360455795757971</c:v>
                </c:pt>
                <c:pt idx="31">
                  <c:v>51.139706045456052</c:v>
                </c:pt>
                <c:pt idx="32">
                  <c:v>49.612336954526448</c:v>
                </c:pt>
                <c:pt idx="33">
                  <c:v>46.199575130266183</c:v>
                </c:pt>
                <c:pt idx="34">
                  <c:v>45.734582443632632</c:v>
                </c:pt>
              </c:numCache>
            </c:numRef>
          </c:val>
          <c:smooth val="0"/>
          <c:extLst>
            <c:ext xmlns:c16="http://schemas.microsoft.com/office/drawing/2014/chart" uri="{C3380CC4-5D6E-409C-BE32-E72D297353CC}">
              <c16:uniqueId val="{000000BA-82AB-4A75-BFE3-F4379168D272}"/>
            </c:ext>
          </c:extLst>
        </c:ser>
        <c:ser>
          <c:idx val="8"/>
          <c:order val="6"/>
          <c:tx>
            <c:strRef>
              <c:f>'2.CO2-sector'!$S$82</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9.117453600030561E-3"/>
                  <c:y val="-4.1726365717005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B-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BC-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BD-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BE-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BF-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C0-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C1-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C2-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C3-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C4-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C5-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C6-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C7-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C8-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C9-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CA-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CB-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CC-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CD-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CE-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CF-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D0-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D1-82AB-4A75-BFE3-F4379168D272}"/>
                </c:ext>
              </c:extLst>
            </c:dLbl>
            <c:dLbl>
              <c:idx val="23"/>
              <c:layout>
                <c:manualLayout>
                  <c:x val="-3.2224340356431479E-2"/>
                  <c:y val="1.72863240495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2-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D3-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D4-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D5-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D6-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D7-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D8-82AB-4A75-BFE3-F4379168D272}"/>
                </c:ext>
              </c:extLst>
            </c:dLbl>
            <c:dLbl>
              <c:idx val="30"/>
              <c:delete val="1"/>
              <c:extLst>
                <c:ext xmlns:c15="http://schemas.microsoft.com/office/drawing/2012/chart" uri="{CE6537A1-D6FC-4f65-9D91-7224C49458BB}"/>
                <c:ext xmlns:c16="http://schemas.microsoft.com/office/drawing/2014/chart" uri="{C3380CC4-5D6E-409C-BE32-E72D297353CC}">
                  <c16:uniqueId val="{000000D9-82AB-4A75-BFE3-F4379168D272}"/>
                </c:ext>
              </c:extLst>
            </c:dLbl>
            <c:dLbl>
              <c:idx val="31"/>
              <c:delete val="1"/>
              <c:extLst>
                <c:ext xmlns:c15="http://schemas.microsoft.com/office/drawing/2012/chart" uri="{CE6537A1-D6FC-4f65-9D91-7224C49458BB}"/>
                <c:ext xmlns:c16="http://schemas.microsoft.com/office/drawing/2014/chart" uri="{C3380CC4-5D6E-409C-BE32-E72D297353CC}">
                  <c16:uniqueId val="{000000DA-82AB-4A75-BFE3-F4379168D272}"/>
                </c:ext>
              </c:extLst>
            </c:dLbl>
            <c:dLbl>
              <c:idx val="32"/>
              <c:delete val="1"/>
              <c:extLst>
                <c:ext xmlns:c15="http://schemas.microsoft.com/office/drawing/2012/chart" uri="{CE6537A1-D6FC-4f65-9D91-7224C49458BB}"/>
                <c:ext xmlns:c16="http://schemas.microsoft.com/office/drawing/2014/chart" uri="{C3380CC4-5D6E-409C-BE32-E72D297353CC}">
                  <c16:uniqueId val="{000000DB-82AB-4A75-BFE3-F4379168D272}"/>
                </c:ext>
              </c:extLst>
            </c:dLbl>
            <c:dLbl>
              <c:idx val="33"/>
              <c:layout>
                <c:manualLayout>
                  <c:x val="-0.10274255322485128"/>
                  <c:y val="-6.4578129973728374E-2"/>
                </c:manualLayout>
              </c:layout>
              <c:numFmt formatCode="#,##0.0_);[Red]\(#,##0.0\)" sourceLinked="0"/>
              <c:spPr>
                <a:noFill/>
                <a:ln>
                  <a:noFill/>
                </a:ln>
                <a:effectLst/>
              </c:spPr>
              <c:txPr>
                <a:bodyPr wrap="square" lIns="38100" tIns="19050" rIns="38100" bIns="19050" anchor="ctr">
                  <a:noAutofit/>
                </a:bodyPr>
                <a:lstStyle/>
                <a:p>
                  <a:pPr>
                    <a:defRPr sz="12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1343125559493833E-2"/>
                      <c:h val="3.9986199833762219E-2"/>
                    </c:manualLayout>
                  </c15:layout>
                </c:ext>
                <c:ext xmlns:c16="http://schemas.microsoft.com/office/drawing/2014/chart" uri="{C3380CC4-5D6E-409C-BE32-E72D297353CC}">
                  <c16:uniqueId val="{000000DC-82AB-4A75-BFE3-F4379168D272}"/>
                </c:ext>
              </c:extLst>
            </c:dLbl>
            <c:dLbl>
              <c:idx val="34"/>
              <c:layout>
                <c:manualLayout>
                  <c:x val="2.8597618220084539E-2"/>
                  <c:y val="-5.7560578443306254E-2"/>
                </c:manualLayout>
              </c:layout>
              <c:numFmt formatCode="###.0&quot; Mt&quot;" sourceLinked="0"/>
              <c:spPr>
                <a:noFill/>
                <a:ln>
                  <a:noFill/>
                </a:ln>
                <a:effectLst/>
              </c:spPr>
              <c:txPr>
                <a:bodyPr wrap="square" lIns="38100" tIns="19050" rIns="38100" bIns="19050" anchor="ctr">
                  <a:spAutoFit/>
                </a:bodyPr>
                <a:lstStyle/>
                <a:p>
                  <a:pPr>
                    <a:defRPr sz="12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82AB-4A75-BFE3-F4379168D272}"/>
                </c:ext>
              </c:extLst>
            </c:dLbl>
            <c:numFmt formatCode="#,##0.0_);[Red]\(#,##0.0\)" sourceLinked="0"/>
            <c:spPr>
              <a:noFill/>
              <a:ln>
                <a:noFill/>
              </a:ln>
              <a:effectLst/>
            </c:spPr>
            <c:txPr>
              <a:bodyPr wrap="square" lIns="38100" tIns="19050" rIns="38100" bIns="19050" anchor="ctr">
                <a:spAutoFit/>
              </a:bodyPr>
              <a:lstStyle/>
              <a:p>
                <a:pPr>
                  <a:defRPr baseline="0">
                    <a:solidFill>
                      <a:srgbClr val="F79646"/>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F79646"/>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'2.CO2-sector'!$AA$82:$BI$82</c:f>
              <c:numCache>
                <c:formatCode>#,##0.0_ </c:formatCode>
                <c:ptCount val="35"/>
                <c:pt idx="0">
                  <c:v>65.161974696369697</c:v>
                </c:pt>
                <c:pt idx="1">
                  <c:v>66.471388275116169</c:v>
                </c:pt>
                <c:pt idx="2">
                  <c:v>66.456264105329623</c:v>
                </c:pt>
                <c:pt idx="3">
                  <c:v>65.168815521459024</c:v>
                </c:pt>
                <c:pt idx="4">
                  <c:v>66.870061190482133</c:v>
                </c:pt>
                <c:pt idx="5">
                  <c:v>67.174267126252573</c:v>
                </c:pt>
                <c:pt idx="6">
                  <c:v>67.764445656733869</c:v>
                </c:pt>
                <c:pt idx="7">
                  <c:v>65.252665238911646</c:v>
                </c:pt>
                <c:pt idx="8">
                  <c:v>59.203979890111192</c:v>
                </c:pt>
                <c:pt idx="9">
                  <c:v>59.575490944651634</c:v>
                </c:pt>
                <c:pt idx="10">
                  <c:v>60.102180649636743</c:v>
                </c:pt>
                <c:pt idx="11">
                  <c:v>58.847526939695278</c:v>
                </c:pt>
                <c:pt idx="12">
                  <c:v>56.522277226371564</c:v>
                </c:pt>
                <c:pt idx="13">
                  <c:v>55.923111386561622</c:v>
                </c:pt>
                <c:pt idx="14">
                  <c:v>55.911205737508432</c:v>
                </c:pt>
                <c:pt idx="15">
                  <c:v>57.016496081314628</c:v>
                </c:pt>
                <c:pt idx="16">
                  <c:v>57.281219123138186</c:v>
                </c:pt>
                <c:pt idx="17">
                  <c:v>56.472712349126844</c:v>
                </c:pt>
                <c:pt idx="18">
                  <c:v>52.12209051595832</c:v>
                </c:pt>
                <c:pt idx="19">
                  <c:v>46.6927212611686</c:v>
                </c:pt>
                <c:pt idx="20">
                  <c:v>47.815439663273452</c:v>
                </c:pt>
                <c:pt idx="21">
                  <c:v>47.531257883627326</c:v>
                </c:pt>
                <c:pt idx="22">
                  <c:v>47.71363156121987</c:v>
                </c:pt>
                <c:pt idx="23">
                  <c:v>49.437026391933102</c:v>
                </c:pt>
                <c:pt idx="24">
                  <c:v>48.899554699718436</c:v>
                </c:pt>
                <c:pt idx="25">
                  <c:v>47.566905866175254</c:v>
                </c:pt>
                <c:pt idx="26">
                  <c:v>47.17399977496229</c:v>
                </c:pt>
                <c:pt idx="27">
                  <c:v>47.935506175996949</c:v>
                </c:pt>
                <c:pt idx="28">
                  <c:v>47.214160883696714</c:v>
                </c:pt>
                <c:pt idx="29">
                  <c:v>45.557070804833543</c:v>
                </c:pt>
                <c:pt idx="30">
                  <c:v>42.600340611412328</c:v>
                </c:pt>
                <c:pt idx="31">
                  <c:v>44.05915414968306</c:v>
                </c:pt>
                <c:pt idx="32">
                  <c:v>40.991606396353625</c:v>
                </c:pt>
                <c:pt idx="33">
                  <c:v>38.431331396325803</c:v>
                </c:pt>
                <c:pt idx="34">
                  <c:v>37.304739905015985</c:v>
                </c:pt>
              </c:numCache>
            </c:numRef>
          </c:val>
          <c:smooth val="0"/>
          <c:extLst>
            <c:ext xmlns:c16="http://schemas.microsoft.com/office/drawing/2014/chart" uri="{C3380CC4-5D6E-409C-BE32-E72D297353CC}">
              <c16:uniqueId val="{000000DE-82AB-4A75-BFE3-F4379168D272}"/>
            </c:ext>
          </c:extLst>
        </c:ser>
        <c:ser>
          <c:idx val="9"/>
          <c:order val="7"/>
          <c:tx>
            <c:strRef>
              <c:f>'2.CO2-sector'!$S$83</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82AB-4A75-BFE3-F4379168D272}"/>
                </c:ext>
              </c:extLst>
            </c:dLbl>
            <c:dLbl>
              <c:idx val="1"/>
              <c:delete val="1"/>
              <c:extLst>
                <c:ext xmlns:c15="http://schemas.microsoft.com/office/drawing/2012/chart" uri="{CE6537A1-D6FC-4f65-9D91-7224C49458BB}"/>
                <c:ext xmlns:c16="http://schemas.microsoft.com/office/drawing/2014/chart" uri="{C3380CC4-5D6E-409C-BE32-E72D297353CC}">
                  <c16:uniqueId val="{000000E0-82AB-4A75-BFE3-F4379168D272}"/>
                </c:ext>
              </c:extLst>
            </c:dLbl>
            <c:dLbl>
              <c:idx val="2"/>
              <c:delete val="1"/>
              <c:extLst>
                <c:ext xmlns:c15="http://schemas.microsoft.com/office/drawing/2012/chart" uri="{CE6537A1-D6FC-4f65-9D91-7224C49458BB}"/>
                <c:ext xmlns:c16="http://schemas.microsoft.com/office/drawing/2014/chart" uri="{C3380CC4-5D6E-409C-BE32-E72D297353CC}">
                  <c16:uniqueId val="{000000E1-82AB-4A75-BFE3-F4379168D272}"/>
                </c:ext>
              </c:extLst>
            </c:dLbl>
            <c:dLbl>
              <c:idx val="3"/>
              <c:delete val="1"/>
              <c:extLst>
                <c:ext xmlns:c15="http://schemas.microsoft.com/office/drawing/2012/chart" uri="{CE6537A1-D6FC-4f65-9D91-7224C49458BB}"/>
                <c:ext xmlns:c16="http://schemas.microsoft.com/office/drawing/2014/chart" uri="{C3380CC4-5D6E-409C-BE32-E72D297353CC}">
                  <c16:uniqueId val="{000000E2-82AB-4A75-BFE3-F4379168D272}"/>
                </c:ext>
              </c:extLst>
            </c:dLbl>
            <c:dLbl>
              <c:idx val="4"/>
              <c:delete val="1"/>
              <c:extLst>
                <c:ext xmlns:c15="http://schemas.microsoft.com/office/drawing/2012/chart" uri="{CE6537A1-D6FC-4f65-9D91-7224C49458BB}"/>
                <c:ext xmlns:c16="http://schemas.microsoft.com/office/drawing/2014/chart" uri="{C3380CC4-5D6E-409C-BE32-E72D297353CC}">
                  <c16:uniqueId val="{000000E3-82AB-4A75-BFE3-F4379168D272}"/>
                </c:ext>
              </c:extLst>
            </c:dLbl>
            <c:dLbl>
              <c:idx val="5"/>
              <c:delete val="1"/>
              <c:extLst>
                <c:ext xmlns:c15="http://schemas.microsoft.com/office/drawing/2012/chart" uri="{CE6537A1-D6FC-4f65-9D91-7224C49458BB}"/>
                <c:ext xmlns:c16="http://schemas.microsoft.com/office/drawing/2014/chart" uri="{C3380CC4-5D6E-409C-BE32-E72D297353CC}">
                  <c16:uniqueId val="{000000E4-82AB-4A75-BFE3-F4379168D272}"/>
                </c:ext>
              </c:extLst>
            </c:dLbl>
            <c:dLbl>
              <c:idx val="6"/>
              <c:delete val="1"/>
              <c:extLst>
                <c:ext xmlns:c15="http://schemas.microsoft.com/office/drawing/2012/chart" uri="{CE6537A1-D6FC-4f65-9D91-7224C49458BB}"/>
                <c:ext xmlns:c16="http://schemas.microsoft.com/office/drawing/2014/chart" uri="{C3380CC4-5D6E-409C-BE32-E72D297353CC}">
                  <c16:uniqueId val="{000000E5-82AB-4A75-BFE3-F4379168D272}"/>
                </c:ext>
              </c:extLst>
            </c:dLbl>
            <c:dLbl>
              <c:idx val="7"/>
              <c:delete val="1"/>
              <c:extLst>
                <c:ext xmlns:c15="http://schemas.microsoft.com/office/drawing/2012/chart" uri="{CE6537A1-D6FC-4f65-9D91-7224C49458BB}"/>
                <c:ext xmlns:c16="http://schemas.microsoft.com/office/drawing/2014/chart" uri="{C3380CC4-5D6E-409C-BE32-E72D297353CC}">
                  <c16:uniqueId val="{000000E6-82AB-4A75-BFE3-F4379168D272}"/>
                </c:ext>
              </c:extLst>
            </c:dLbl>
            <c:dLbl>
              <c:idx val="8"/>
              <c:delete val="1"/>
              <c:extLst>
                <c:ext xmlns:c15="http://schemas.microsoft.com/office/drawing/2012/chart" uri="{CE6537A1-D6FC-4f65-9D91-7224C49458BB}"/>
                <c:ext xmlns:c16="http://schemas.microsoft.com/office/drawing/2014/chart" uri="{C3380CC4-5D6E-409C-BE32-E72D297353CC}">
                  <c16:uniqueId val="{000000E7-82AB-4A75-BFE3-F4379168D272}"/>
                </c:ext>
              </c:extLst>
            </c:dLbl>
            <c:dLbl>
              <c:idx val="9"/>
              <c:delete val="1"/>
              <c:extLst>
                <c:ext xmlns:c15="http://schemas.microsoft.com/office/drawing/2012/chart" uri="{CE6537A1-D6FC-4f65-9D91-7224C49458BB}"/>
                <c:ext xmlns:c16="http://schemas.microsoft.com/office/drawing/2014/chart" uri="{C3380CC4-5D6E-409C-BE32-E72D297353CC}">
                  <c16:uniqueId val="{000000E8-82AB-4A75-BFE3-F4379168D272}"/>
                </c:ext>
              </c:extLst>
            </c:dLbl>
            <c:dLbl>
              <c:idx val="10"/>
              <c:delete val="1"/>
              <c:extLst>
                <c:ext xmlns:c15="http://schemas.microsoft.com/office/drawing/2012/chart" uri="{CE6537A1-D6FC-4f65-9D91-7224C49458BB}"/>
                <c:ext xmlns:c16="http://schemas.microsoft.com/office/drawing/2014/chart" uri="{C3380CC4-5D6E-409C-BE32-E72D297353CC}">
                  <c16:uniqueId val="{000000E9-82AB-4A75-BFE3-F4379168D272}"/>
                </c:ext>
              </c:extLst>
            </c:dLbl>
            <c:dLbl>
              <c:idx val="11"/>
              <c:delete val="1"/>
              <c:extLst>
                <c:ext xmlns:c15="http://schemas.microsoft.com/office/drawing/2012/chart" uri="{CE6537A1-D6FC-4f65-9D91-7224C49458BB}"/>
                <c:ext xmlns:c16="http://schemas.microsoft.com/office/drawing/2014/chart" uri="{C3380CC4-5D6E-409C-BE32-E72D297353CC}">
                  <c16:uniqueId val="{000000EA-82AB-4A75-BFE3-F4379168D272}"/>
                </c:ext>
              </c:extLst>
            </c:dLbl>
            <c:dLbl>
              <c:idx val="12"/>
              <c:delete val="1"/>
              <c:extLst>
                <c:ext xmlns:c15="http://schemas.microsoft.com/office/drawing/2012/chart" uri="{CE6537A1-D6FC-4f65-9D91-7224C49458BB}"/>
                <c:ext xmlns:c16="http://schemas.microsoft.com/office/drawing/2014/chart" uri="{C3380CC4-5D6E-409C-BE32-E72D297353CC}">
                  <c16:uniqueId val="{000000EB-82AB-4A75-BFE3-F4379168D272}"/>
                </c:ext>
              </c:extLst>
            </c:dLbl>
            <c:dLbl>
              <c:idx val="13"/>
              <c:delete val="1"/>
              <c:extLst>
                <c:ext xmlns:c15="http://schemas.microsoft.com/office/drawing/2012/chart" uri="{CE6537A1-D6FC-4f65-9D91-7224C49458BB}"/>
                <c:ext xmlns:c16="http://schemas.microsoft.com/office/drawing/2014/chart" uri="{C3380CC4-5D6E-409C-BE32-E72D297353CC}">
                  <c16:uniqueId val="{000000EC-82AB-4A75-BFE3-F4379168D272}"/>
                </c:ext>
              </c:extLst>
            </c:dLbl>
            <c:dLbl>
              <c:idx val="14"/>
              <c:delete val="1"/>
              <c:extLst>
                <c:ext xmlns:c15="http://schemas.microsoft.com/office/drawing/2012/chart" uri="{CE6537A1-D6FC-4f65-9D91-7224C49458BB}"/>
                <c:ext xmlns:c16="http://schemas.microsoft.com/office/drawing/2014/chart" uri="{C3380CC4-5D6E-409C-BE32-E72D297353CC}">
                  <c16:uniqueId val="{000000ED-82AB-4A75-BFE3-F4379168D272}"/>
                </c:ext>
              </c:extLst>
            </c:dLbl>
            <c:dLbl>
              <c:idx val="15"/>
              <c:delete val="1"/>
              <c:extLst>
                <c:ext xmlns:c15="http://schemas.microsoft.com/office/drawing/2012/chart" uri="{CE6537A1-D6FC-4f65-9D91-7224C49458BB}"/>
                <c:ext xmlns:c16="http://schemas.microsoft.com/office/drawing/2014/chart" uri="{C3380CC4-5D6E-409C-BE32-E72D297353CC}">
                  <c16:uniqueId val="{000000EE-82AB-4A75-BFE3-F4379168D272}"/>
                </c:ext>
              </c:extLst>
            </c:dLbl>
            <c:dLbl>
              <c:idx val="16"/>
              <c:delete val="1"/>
              <c:extLst>
                <c:ext xmlns:c15="http://schemas.microsoft.com/office/drawing/2012/chart" uri="{CE6537A1-D6FC-4f65-9D91-7224C49458BB}"/>
                <c:ext xmlns:c16="http://schemas.microsoft.com/office/drawing/2014/chart" uri="{C3380CC4-5D6E-409C-BE32-E72D297353CC}">
                  <c16:uniqueId val="{000000EF-82AB-4A75-BFE3-F4379168D272}"/>
                </c:ext>
              </c:extLst>
            </c:dLbl>
            <c:dLbl>
              <c:idx val="17"/>
              <c:delete val="1"/>
              <c:extLst>
                <c:ext xmlns:c15="http://schemas.microsoft.com/office/drawing/2012/chart" uri="{CE6537A1-D6FC-4f65-9D91-7224C49458BB}"/>
                <c:ext xmlns:c16="http://schemas.microsoft.com/office/drawing/2014/chart" uri="{C3380CC4-5D6E-409C-BE32-E72D297353CC}">
                  <c16:uniqueId val="{000000F0-82AB-4A75-BFE3-F4379168D272}"/>
                </c:ext>
              </c:extLst>
            </c:dLbl>
            <c:dLbl>
              <c:idx val="18"/>
              <c:delete val="1"/>
              <c:extLst>
                <c:ext xmlns:c15="http://schemas.microsoft.com/office/drawing/2012/chart" uri="{CE6537A1-D6FC-4f65-9D91-7224C49458BB}"/>
                <c:ext xmlns:c16="http://schemas.microsoft.com/office/drawing/2014/chart" uri="{C3380CC4-5D6E-409C-BE32-E72D297353CC}">
                  <c16:uniqueId val="{000000F1-82AB-4A75-BFE3-F4379168D272}"/>
                </c:ext>
              </c:extLst>
            </c:dLbl>
            <c:dLbl>
              <c:idx val="19"/>
              <c:delete val="1"/>
              <c:extLst>
                <c:ext xmlns:c15="http://schemas.microsoft.com/office/drawing/2012/chart" uri="{CE6537A1-D6FC-4f65-9D91-7224C49458BB}"/>
                <c:ext xmlns:c16="http://schemas.microsoft.com/office/drawing/2014/chart" uri="{C3380CC4-5D6E-409C-BE32-E72D297353CC}">
                  <c16:uniqueId val="{000000F2-82AB-4A75-BFE3-F4379168D272}"/>
                </c:ext>
              </c:extLst>
            </c:dLbl>
            <c:dLbl>
              <c:idx val="20"/>
              <c:delete val="1"/>
              <c:extLst>
                <c:ext xmlns:c15="http://schemas.microsoft.com/office/drawing/2012/chart" uri="{CE6537A1-D6FC-4f65-9D91-7224C49458BB}"/>
                <c:ext xmlns:c16="http://schemas.microsoft.com/office/drawing/2014/chart" uri="{C3380CC4-5D6E-409C-BE32-E72D297353CC}">
                  <c16:uniqueId val="{000000F3-82AB-4A75-BFE3-F4379168D272}"/>
                </c:ext>
              </c:extLst>
            </c:dLbl>
            <c:dLbl>
              <c:idx val="21"/>
              <c:delete val="1"/>
              <c:extLst>
                <c:ext xmlns:c15="http://schemas.microsoft.com/office/drawing/2012/chart" uri="{CE6537A1-D6FC-4f65-9D91-7224C49458BB}"/>
                <c:ext xmlns:c16="http://schemas.microsoft.com/office/drawing/2014/chart" uri="{C3380CC4-5D6E-409C-BE32-E72D297353CC}">
                  <c16:uniqueId val="{000000F4-82AB-4A75-BFE3-F4379168D272}"/>
                </c:ext>
              </c:extLst>
            </c:dLbl>
            <c:dLbl>
              <c:idx val="22"/>
              <c:delete val="1"/>
              <c:extLst>
                <c:ext xmlns:c15="http://schemas.microsoft.com/office/drawing/2012/chart" uri="{CE6537A1-D6FC-4f65-9D91-7224C49458BB}"/>
                <c:ext xmlns:c16="http://schemas.microsoft.com/office/drawing/2014/chart" uri="{C3380CC4-5D6E-409C-BE32-E72D297353CC}">
                  <c16:uniqueId val="{000000F5-82AB-4A75-BFE3-F4379168D272}"/>
                </c:ext>
              </c:extLst>
            </c:dLbl>
            <c:dLbl>
              <c:idx val="23"/>
              <c:layout>
                <c:manualLayout>
                  <c:x val="-4.8060439202699139E-2"/>
                  <c:y val="1.4823176266636963E-2"/>
                </c:manualLayout>
              </c:layout>
              <c:numFmt formatCode="#,##0.0_);[Red]\(#,##0.0\)" sourceLinked="0"/>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6-82AB-4A75-BFE3-F4379168D272}"/>
                </c:ext>
              </c:extLst>
            </c:dLbl>
            <c:dLbl>
              <c:idx val="24"/>
              <c:delete val="1"/>
              <c:extLst>
                <c:ext xmlns:c15="http://schemas.microsoft.com/office/drawing/2012/chart" uri="{CE6537A1-D6FC-4f65-9D91-7224C49458BB}"/>
                <c:ext xmlns:c16="http://schemas.microsoft.com/office/drawing/2014/chart" uri="{C3380CC4-5D6E-409C-BE32-E72D297353CC}">
                  <c16:uniqueId val="{000000F7-82AB-4A75-BFE3-F4379168D272}"/>
                </c:ext>
              </c:extLst>
            </c:dLbl>
            <c:dLbl>
              <c:idx val="25"/>
              <c:delete val="1"/>
              <c:extLst>
                <c:ext xmlns:c15="http://schemas.microsoft.com/office/drawing/2012/chart" uri="{CE6537A1-D6FC-4f65-9D91-7224C49458BB}"/>
                <c:ext xmlns:c16="http://schemas.microsoft.com/office/drawing/2014/chart" uri="{C3380CC4-5D6E-409C-BE32-E72D297353CC}">
                  <c16:uniqueId val="{000000F8-82AB-4A75-BFE3-F4379168D272}"/>
                </c:ext>
              </c:extLst>
            </c:dLbl>
            <c:dLbl>
              <c:idx val="26"/>
              <c:delete val="1"/>
              <c:extLst>
                <c:ext xmlns:c15="http://schemas.microsoft.com/office/drawing/2012/chart" uri="{CE6537A1-D6FC-4f65-9D91-7224C49458BB}"/>
                <c:ext xmlns:c16="http://schemas.microsoft.com/office/drawing/2014/chart" uri="{C3380CC4-5D6E-409C-BE32-E72D297353CC}">
                  <c16:uniqueId val="{000000F9-82AB-4A75-BFE3-F4379168D272}"/>
                </c:ext>
              </c:extLst>
            </c:dLbl>
            <c:dLbl>
              <c:idx val="27"/>
              <c:delete val="1"/>
              <c:extLst>
                <c:ext xmlns:c15="http://schemas.microsoft.com/office/drawing/2012/chart" uri="{CE6537A1-D6FC-4f65-9D91-7224C49458BB}"/>
                <c:ext xmlns:c16="http://schemas.microsoft.com/office/drawing/2014/chart" uri="{C3380CC4-5D6E-409C-BE32-E72D297353CC}">
                  <c16:uniqueId val="{000000FA-82AB-4A75-BFE3-F4379168D272}"/>
                </c:ext>
              </c:extLst>
            </c:dLbl>
            <c:dLbl>
              <c:idx val="28"/>
              <c:delete val="1"/>
              <c:extLst>
                <c:ext xmlns:c15="http://schemas.microsoft.com/office/drawing/2012/chart" uri="{CE6537A1-D6FC-4f65-9D91-7224C49458BB}"/>
                <c:ext xmlns:c16="http://schemas.microsoft.com/office/drawing/2014/chart" uri="{C3380CC4-5D6E-409C-BE32-E72D297353CC}">
                  <c16:uniqueId val="{000000FB-82AB-4A75-BFE3-F4379168D272}"/>
                </c:ext>
              </c:extLst>
            </c:dLbl>
            <c:dLbl>
              <c:idx val="29"/>
              <c:delete val="1"/>
              <c:extLst>
                <c:ext xmlns:c15="http://schemas.microsoft.com/office/drawing/2012/chart" uri="{CE6537A1-D6FC-4f65-9D91-7224C49458BB}"/>
                <c:ext xmlns:c16="http://schemas.microsoft.com/office/drawing/2014/chart" uri="{C3380CC4-5D6E-409C-BE32-E72D297353CC}">
                  <c16:uniqueId val="{000000FC-82AB-4A75-BFE3-F4379168D272}"/>
                </c:ext>
              </c:extLst>
            </c:dLbl>
            <c:dLbl>
              <c:idx val="30"/>
              <c:delete val="1"/>
              <c:extLst>
                <c:ext xmlns:c15="http://schemas.microsoft.com/office/drawing/2012/chart" uri="{CE6537A1-D6FC-4f65-9D91-7224C49458BB}"/>
                <c:ext xmlns:c16="http://schemas.microsoft.com/office/drawing/2014/chart" uri="{C3380CC4-5D6E-409C-BE32-E72D297353CC}">
                  <c16:uniqueId val="{000000FD-82AB-4A75-BFE3-F4379168D272}"/>
                </c:ext>
              </c:extLst>
            </c:dLbl>
            <c:dLbl>
              <c:idx val="31"/>
              <c:delete val="1"/>
              <c:extLst>
                <c:ext xmlns:c15="http://schemas.microsoft.com/office/drawing/2012/chart" uri="{CE6537A1-D6FC-4f65-9D91-7224C49458BB}"/>
                <c:ext xmlns:c16="http://schemas.microsoft.com/office/drawing/2014/chart" uri="{C3380CC4-5D6E-409C-BE32-E72D297353CC}">
                  <c16:uniqueId val="{000000FE-82AB-4A75-BFE3-F4379168D272}"/>
                </c:ext>
              </c:extLst>
            </c:dLbl>
            <c:dLbl>
              <c:idx val="32"/>
              <c:delete val="1"/>
              <c:extLst>
                <c:ext xmlns:c15="http://schemas.microsoft.com/office/drawing/2012/chart" uri="{CE6537A1-D6FC-4f65-9D91-7224C49458BB}">
                  <c15:layout>
                    <c:manualLayout>
                      <c:w val="4.048884256981021E-2"/>
                      <c:h val="3.0050901017819147E-2"/>
                    </c:manualLayout>
                  </c15:layout>
                </c:ext>
                <c:ext xmlns:c16="http://schemas.microsoft.com/office/drawing/2014/chart" uri="{C3380CC4-5D6E-409C-BE32-E72D297353CC}">
                  <c16:uniqueId val="{000000FF-82AB-4A75-BFE3-F4379168D272}"/>
                </c:ext>
              </c:extLst>
            </c:dLbl>
            <c:dLbl>
              <c:idx val="33"/>
              <c:layout>
                <c:manualLayout>
                  <c:x val="-0.11248176409633147"/>
                  <c:y val="-1.1881175967426794E-2"/>
                </c:manualLayout>
              </c:layout>
              <c:tx>
                <c:rich>
                  <a:bodyPr wrap="square" lIns="38100" tIns="19050" rIns="38100" bIns="19050" anchor="ctr">
                    <a:noAutofit/>
                  </a:bodyPr>
                  <a:lstStyle/>
                  <a:p>
                    <a:pPr>
                      <a:defRPr sz="1000" baseline="0">
                        <a:solidFill>
                          <a:srgbClr val="8EA5CB"/>
                        </a:solidFill>
                      </a:defRPr>
                    </a:pPr>
                    <a:fld id="{8D1C7585-49CD-4C41-9DDC-1851FFF9661C}" type="VALUE">
                      <a:rPr lang="en-US" altLang="ja-JP" sz="1000" baseline="0"/>
                      <a:pPr>
                        <a:defRPr sz="1000" baseline="0">
                          <a:solidFill>
                            <a:srgbClr val="8EA5CB"/>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4153291053080981E-2"/>
                      <c:h val="3.405384376748144E-2"/>
                    </c:manualLayout>
                  </c15:layout>
                  <c15:dlblFieldTable/>
                  <c15:showDataLabelsRange val="0"/>
                </c:ext>
                <c:ext xmlns:c16="http://schemas.microsoft.com/office/drawing/2014/chart" uri="{C3380CC4-5D6E-409C-BE32-E72D297353CC}">
                  <c16:uniqueId val="{00000100-82AB-4A75-BFE3-F4379168D272}"/>
                </c:ext>
              </c:extLst>
            </c:dLbl>
            <c:dLbl>
              <c:idx val="34"/>
              <c:layout>
                <c:manualLayout>
                  <c:x val="3.0405390987200902E-2"/>
                  <c:y val="-5.933566481485404E-3"/>
                </c:manualLayout>
              </c:layout>
              <c:numFmt formatCode="###.0&quot; Mt&quot;" sourceLinked="0"/>
              <c:spPr>
                <a:noFill/>
                <a:ln>
                  <a:noFill/>
                </a:ln>
                <a:effectLst/>
              </c:spPr>
              <c:txPr>
                <a:bodyPr wrap="square" lIns="38100" tIns="19050" rIns="38100" bIns="19050" anchor="ctr">
                  <a:spAutoFit/>
                </a:bodyPr>
                <a:lstStyle/>
                <a:p>
                  <a:pPr>
                    <a:defRPr sz="12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1-82AB-4A75-BFE3-F4379168D272}"/>
                </c:ext>
              </c:extLst>
            </c:dLbl>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9999FF"/>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'2.CO2-sector'!$AA$83:$BI$83</c:f>
              <c:numCache>
                <c:formatCode>#,##0.0_ </c:formatCode>
                <c:ptCount val="35"/>
                <c:pt idx="0">
                  <c:v>20.634684278924013</c:v>
                </c:pt>
                <c:pt idx="1">
                  <c:v>20.84544776608875</c:v>
                </c:pt>
                <c:pt idx="2">
                  <c:v>21.672236737684326</c:v>
                </c:pt>
                <c:pt idx="3">
                  <c:v>21.52649312958669</c:v>
                </c:pt>
                <c:pt idx="4">
                  <c:v>23.576078928415257</c:v>
                </c:pt>
                <c:pt idx="5">
                  <c:v>24.306286910374524</c:v>
                </c:pt>
                <c:pt idx="6">
                  <c:v>25.124142854355565</c:v>
                </c:pt>
                <c:pt idx="7">
                  <c:v>26.032940360303847</c:v>
                </c:pt>
                <c:pt idx="8">
                  <c:v>26.275165798647613</c:v>
                </c:pt>
                <c:pt idx="9">
                  <c:v>26.493204415054588</c:v>
                </c:pt>
                <c:pt idx="10">
                  <c:v>27.34504634046516</c:v>
                </c:pt>
                <c:pt idx="11">
                  <c:v>27.303871953899581</c:v>
                </c:pt>
                <c:pt idx="12">
                  <c:v>27.512551540754426</c:v>
                </c:pt>
                <c:pt idx="13">
                  <c:v>28.086204624646193</c:v>
                </c:pt>
                <c:pt idx="14">
                  <c:v>27.246824070422935</c:v>
                </c:pt>
                <c:pt idx="15">
                  <c:v>26.352974920986664</c:v>
                </c:pt>
                <c:pt idx="16">
                  <c:v>24.993545603015836</c:v>
                </c:pt>
                <c:pt idx="17">
                  <c:v>25.206128045539554</c:v>
                </c:pt>
                <c:pt idx="18">
                  <c:v>26.786052350605576</c:v>
                </c:pt>
                <c:pt idx="19">
                  <c:v>23.969971689353802</c:v>
                </c:pt>
                <c:pt idx="20">
                  <c:v>23.840828178879558</c:v>
                </c:pt>
                <c:pt idx="21">
                  <c:v>23.348655366003452</c:v>
                </c:pt>
                <c:pt idx="22">
                  <c:v>24.643855634021339</c:v>
                </c:pt>
                <c:pt idx="23">
                  <c:v>24.476171400570355</c:v>
                </c:pt>
                <c:pt idx="24">
                  <c:v>23.707312920919676</c:v>
                </c:pt>
                <c:pt idx="25">
                  <c:v>24.10175326820757</c:v>
                </c:pt>
                <c:pt idx="26">
                  <c:v>24.178201579526519</c:v>
                </c:pt>
                <c:pt idx="27">
                  <c:v>24.525145223074244</c:v>
                </c:pt>
                <c:pt idx="28">
                  <c:v>24.938819302442916</c:v>
                </c:pt>
                <c:pt idx="29">
                  <c:v>25.510792927455601</c:v>
                </c:pt>
                <c:pt idx="30">
                  <c:v>24.531081658557788</c:v>
                </c:pt>
                <c:pt idx="31">
                  <c:v>25.258904794101234</c:v>
                </c:pt>
                <c:pt idx="32">
                  <c:v>25.412053547681893</c:v>
                </c:pt>
                <c:pt idx="33">
                  <c:v>25.932797653652102</c:v>
                </c:pt>
                <c:pt idx="34">
                  <c:v>25.450583025623985</c:v>
                </c:pt>
              </c:numCache>
            </c:numRef>
          </c:val>
          <c:smooth val="0"/>
          <c:extLst>
            <c:ext xmlns:c16="http://schemas.microsoft.com/office/drawing/2014/chart" uri="{C3380CC4-5D6E-409C-BE32-E72D297353CC}">
              <c16:uniqueId val="{00000102-82AB-4A75-BFE3-F4379168D272}"/>
            </c:ext>
          </c:extLst>
        </c:ser>
        <c:ser>
          <c:idx val="0"/>
          <c:order val="8"/>
          <c:tx>
            <c:strRef>
              <c:f>'2.CO2-sector'!$S$84</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3-82AB-4A75-BFE3-F4379168D272}"/>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4-82AB-4A75-BFE3-F4379168D272}"/>
                </c:ext>
              </c:extLst>
            </c:dLbl>
            <c:dLbl>
              <c:idx val="29"/>
              <c:delete val="1"/>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105-82AB-4A75-BFE3-F4379168D272}"/>
                </c:ext>
              </c:extLst>
            </c:dLbl>
            <c:dLbl>
              <c:idx val="33"/>
              <c:layout>
                <c:manualLayout>
                  <c:x val="5.1364267296473611E-3"/>
                  <c:y val="-1.4175975039098504E-2"/>
                </c:manualLayout>
              </c:layout>
              <c:tx>
                <c:rich>
                  <a:bodyPr wrap="square" lIns="38100" tIns="19050" rIns="38100" bIns="19050" anchor="ctr">
                    <a:spAutoFit/>
                  </a:bodyPr>
                  <a:lstStyle/>
                  <a:p>
                    <a:pPr>
                      <a:defRPr sz="1000" baseline="0">
                        <a:solidFill>
                          <a:srgbClr val="4A452A"/>
                        </a:solidFill>
                      </a:defRPr>
                    </a:pPr>
                    <a:fld id="{FA8AFE03-CAB2-48FC-927C-651FF24AEBE4}" type="VALUE">
                      <a:rPr lang="en-US" altLang="ja-JP" sz="1000" baseline="0"/>
                      <a:pPr>
                        <a:defRPr sz="1000" baseline="0">
                          <a:solidFill>
                            <a:srgbClr val="4A452A"/>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106-82AB-4A75-BFE3-F4379168D272}"/>
                </c:ext>
              </c:extLst>
            </c:dLbl>
            <c:dLbl>
              <c:idx val="34"/>
              <c:layout>
                <c:manualLayout>
                  <c:x val="3.68297659305356E-2"/>
                  <c:y val="4.1356958375953261E-2"/>
                </c:manualLayout>
              </c:layout>
              <c:numFmt formatCode="###.0&quot; Mt&quot;" sourceLinked="0"/>
              <c:spPr>
                <a:noFill/>
                <a:ln>
                  <a:noFill/>
                </a:ln>
                <a:effectLst/>
              </c:spPr>
              <c:txPr>
                <a:bodyPr wrap="square" lIns="38100" tIns="19050" rIns="38100" bIns="19050" anchor="ctr">
                  <a:spAutoFit/>
                </a:bodyPr>
                <a:lstStyle/>
                <a:p>
                  <a:pPr>
                    <a:defRPr sz="12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7-82AB-4A75-BFE3-F4379168D272}"/>
                </c:ext>
              </c:extLst>
            </c:dLbl>
            <c:spPr>
              <a:noFill/>
              <a:ln>
                <a:noFill/>
              </a:ln>
              <a:effectLst/>
            </c:spPr>
            <c:txPr>
              <a:bodyPr wrap="square" lIns="38100" tIns="19050" rIns="38100" bIns="19050" anchor="ctr">
                <a:spAutoFit/>
              </a:bodyPr>
              <a:lstStyle/>
              <a:p>
                <a:pPr>
                  <a:defRPr sz="1000" baseline="0">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'2.CO2-sector'!$AA$84:$BI$84</c:f>
              <c:numCache>
                <c:formatCode>#,##0.0_ </c:formatCode>
                <c:ptCount val="35"/>
                <c:pt idx="0">
                  <c:v>6.4430616767730333</c:v>
                </c:pt>
                <c:pt idx="1">
                  <c:v>6.2347004310158285</c:v>
                </c:pt>
                <c:pt idx="2">
                  <c:v>5.9131900952201342</c:v>
                </c:pt>
                <c:pt idx="3">
                  <c:v>5.7054899376088324</c:v>
                </c:pt>
                <c:pt idx="4">
                  <c:v>5.494013811626079</c:v>
                </c:pt>
                <c:pt idx="5">
                  <c:v>5.6671315208106678</c:v>
                </c:pt>
                <c:pt idx="6">
                  <c:v>5.7648935657783591</c:v>
                </c:pt>
                <c:pt idx="7">
                  <c:v>5.6209080114044898</c:v>
                </c:pt>
                <c:pt idx="8">
                  <c:v>5.2116042027240148</c:v>
                </c:pt>
                <c:pt idx="9">
                  <c:v>5.2478021481100834</c:v>
                </c:pt>
                <c:pt idx="10">
                  <c:v>5.311014443566803</c:v>
                </c:pt>
                <c:pt idx="11">
                  <c:v>4.8290213039643639</c:v>
                </c:pt>
                <c:pt idx="12">
                  <c:v>4.5723745506958773</c:v>
                </c:pt>
                <c:pt idx="13">
                  <c:v>4.3734691199572513</c:v>
                </c:pt>
                <c:pt idx="14">
                  <c:v>4.2221033112237238</c:v>
                </c:pt>
                <c:pt idx="15">
                  <c:v>4.1325242948107928</c:v>
                </c:pt>
                <c:pt idx="16">
                  <c:v>4.0510336535580134</c:v>
                </c:pt>
                <c:pt idx="17">
                  <c:v>4.0564103514359449</c:v>
                </c:pt>
                <c:pt idx="18">
                  <c:v>3.6335013135857279</c:v>
                </c:pt>
                <c:pt idx="19">
                  <c:v>3.3159398850212103</c:v>
                </c:pt>
                <c:pt idx="20">
                  <c:v>3.1804561179479722</c:v>
                </c:pt>
                <c:pt idx="21">
                  <c:v>3.0796682322193272</c:v>
                </c:pt>
                <c:pt idx="22">
                  <c:v>3.1067390003150903</c:v>
                </c:pt>
                <c:pt idx="23">
                  <c:v>3.0841215673988587</c:v>
                </c:pt>
                <c:pt idx="24">
                  <c:v>2.9647009983733543</c:v>
                </c:pt>
                <c:pt idx="25">
                  <c:v>2.8120161738526614</c:v>
                </c:pt>
                <c:pt idx="26">
                  <c:v>2.7325466685005977</c:v>
                </c:pt>
                <c:pt idx="27">
                  <c:v>2.5258549584778667</c:v>
                </c:pt>
                <c:pt idx="28">
                  <c:v>2.4827887926417422</c:v>
                </c:pt>
                <c:pt idx="29">
                  <c:v>2.403638790457864</c:v>
                </c:pt>
                <c:pt idx="30">
                  <c:v>2.3170331448839216</c:v>
                </c:pt>
                <c:pt idx="31">
                  <c:v>2.1977351941517296</c:v>
                </c:pt>
                <c:pt idx="32">
                  <c:v>2.0887233509629906</c:v>
                </c:pt>
                <c:pt idx="33">
                  <c:v>2.1031252420190452</c:v>
                </c:pt>
                <c:pt idx="34">
                  <c:v>2.0996681386962779</c:v>
                </c:pt>
              </c:numCache>
            </c:numRef>
          </c:val>
          <c:smooth val="0"/>
          <c:extLst>
            <c:ext xmlns:c16="http://schemas.microsoft.com/office/drawing/2014/chart" uri="{C3380CC4-5D6E-409C-BE32-E72D297353CC}">
              <c16:uniqueId val="{00000108-82AB-4A75-BFE3-F4379168D272}"/>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'2.CO2-sector'!$S$87</c:f>
              <c:strCache>
                <c:ptCount val="1"/>
                <c:pt idx="0">
                  <c:v>■前年度比</c:v>
                </c:pt>
              </c:strCache>
            </c:strRef>
          </c:tx>
          <c:spPr>
            <a:ln>
              <a:noFill/>
            </a:ln>
          </c:spPr>
          <c:marker>
            <c:symbol val="none"/>
          </c:marker>
          <c:dLbls>
            <c:dLbl>
              <c:idx val="0"/>
              <c:layout>
                <c:manualLayout>
                  <c:x val="0.71703671874294206"/>
                  <c:y val="6.7074189052667321E-2"/>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9-82AB-4A75-BFE3-F4379168D272}"/>
                </c:ext>
              </c:extLst>
            </c:dLbl>
            <c:dLbl>
              <c:idx val="1"/>
              <c:layout>
                <c:manualLayout>
                  <c:x val="0.69501469412227845"/>
                  <c:y val="0.16674379950619447"/>
                </c:manualLayout>
              </c:layout>
              <c:numFmt formatCode="\(\+#,##0.0%\);[Black]\(\-#,##0.0%\)" sourceLinked="0"/>
              <c:spPr>
                <a:noFill/>
                <a:ln>
                  <a:noFill/>
                </a:ln>
                <a:effectLst/>
              </c:spPr>
              <c:txPr>
                <a:bodyPr vertOverflow="overflow" horzOverflow="overflow" wrap="square" lIns="38100" tIns="19050" rIns="38100" bIns="19050" anchor="ctr">
                  <a:noAutofit/>
                </a:bodyPr>
                <a:lstStyle/>
                <a:p>
                  <a:pPr>
                    <a:defRPr sz="1200">
                      <a:solidFill>
                        <a:srgbClr val="A8423F"/>
                      </a:solidFil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7.339646840548239E-2"/>
                      <c:h val="4.2322392898372474E-2"/>
                    </c:manualLayout>
                  </c15:layout>
                </c:ext>
                <c:ext xmlns:c16="http://schemas.microsoft.com/office/drawing/2014/chart" uri="{C3380CC4-5D6E-409C-BE32-E72D297353CC}">
                  <c16:uniqueId val="{0000010A-82AB-4A75-BFE3-F4379168D272}"/>
                </c:ext>
              </c:extLst>
            </c:dLbl>
            <c:dLbl>
              <c:idx val="2"/>
              <c:layout>
                <c:manualLayout>
                  <c:x val="0.6765395910567773"/>
                  <c:y val="0.27074574328482115"/>
                </c:manualLayout>
              </c:layout>
              <c:numFmt formatCode="\(\+#,##0.0%\);[Black]\(\-#,##0.0%\)" sourceLinked="0"/>
              <c:spPr>
                <a:noFill/>
                <a:ln>
                  <a:noFill/>
                </a:ln>
                <a:effectLst/>
              </c:spPr>
              <c:txPr>
                <a:bodyPr vertOverflow="overflow" horzOverflow="overflow" wrap="square" lIns="38100" tIns="19050" rIns="38100" bIns="19050" anchor="ctr">
                  <a:no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9295551285814883E-2"/>
                      <c:h val="3.435790290024137E-2"/>
                    </c:manualLayout>
                  </c15:layout>
                </c:ext>
                <c:ext xmlns:c16="http://schemas.microsoft.com/office/drawing/2014/chart" uri="{C3380CC4-5D6E-409C-BE32-E72D297353CC}">
                  <c16:uniqueId val="{0000010B-82AB-4A75-BFE3-F4379168D272}"/>
                </c:ext>
              </c:extLst>
            </c:dLbl>
            <c:dLbl>
              <c:idx val="3"/>
              <c:layout>
                <c:manualLayout>
                  <c:x val="0.6615862798507296"/>
                  <c:y val="0.34166119435191872"/>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C-82AB-4A75-BFE3-F4379168D272}"/>
                </c:ext>
              </c:extLst>
            </c:dLbl>
            <c:dLbl>
              <c:idx val="4"/>
              <c:layout>
                <c:manualLayout>
                  <c:x val="0.64610244130840144"/>
                  <c:y val="0.45598278189955566"/>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31859C"/>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D-82AB-4A75-BFE3-F4379168D272}"/>
                </c:ext>
              </c:extLst>
            </c:dLbl>
            <c:dLbl>
              <c:idx val="5"/>
              <c:layout>
                <c:manualLayout>
                  <c:x val="0.62980536635306117"/>
                  <c:y val="0.50851809095212364"/>
                </c:manualLayout>
              </c:layout>
              <c:numFmt formatCode="\(\+#,##0.0%\);[Black]\(\-#,##0.0%\)" sourceLinked="0"/>
              <c:spPr>
                <a:noFill/>
                <a:ln>
                  <a:noFill/>
                </a:ln>
                <a:effectLst/>
              </c:spPr>
              <c:txPr>
                <a:bodyPr vertOverflow="overflow" horzOverflow="overflow" wrap="square" lIns="38100" tIns="19050" rIns="38100" bIns="19050" anchor="ctr">
                  <a:no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6978365683156548E-2"/>
                      <c:h val="3.8412655558132933E-2"/>
                    </c:manualLayout>
                  </c15:layout>
                </c:ext>
                <c:ext xmlns:c16="http://schemas.microsoft.com/office/drawing/2014/chart" uri="{C3380CC4-5D6E-409C-BE32-E72D297353CC}">
                  <c16:uniqueId val="{0000010E-82AB-4A75-BFE3-F4379168D272}"/>
                </c:ext>
              </c:extLst>
            </c:dLbl>
            <c:dLbl>
              <c:idx val="6"/>
              <c:layout>
                <c:manualLayout>
                  <c:x val="0.60447240048095319"/>
                  <c:y val="0.58565271704116872"/>
                </c:manualLayout>
              </c:layout>
              <c:numFmt formatCode="\(\+#,##0.0%\);[Black]\(\-#,##0.0%\)" sourceLinked="0"/>
              <c:spPr>
                <a:noFill/>
                <a:ln>
                  <a:noFill/>
                </a:ln>
                <a:effectLst/>
              </c:spPr>
              <c:txPr>
                <a:bodyPr vertOverflow="overflow" horzOverflow="overflow" wrap="square" lIns="38100" tIns="19050" rIns="38100" bIns="19050" anchor="ctr">
                  <a:no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ext>
                <c:ext xmlns:c16="http://schemas.microsoft.com/office/drawing/2014/chart" uri="{C3380CC4-5D6E-409C-BE32-E72D297353CC}">
                  <c16:uniqueId val="{0000010F-82AB-4A75-BFE3-F4379168D272}"/>
                </c:ext>
              </c:extLst>
            </c:dLbl>
            <c:dLbl>
              <c:idx val="7"/>
              <c:layout>
                <c:manualLayout>
                  <c:x val="0.59621636086492258"/>
                  <c:y val="0.67991394056840904"/>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0-82AB-4A75-BFE3-F4379168D272}"/>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1-82AB-4A75-BFE3-F4379168D272}"/>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'2.CO2-sector'!$AA$76:$BE$76</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'2.CO2-sector'!$BI$89:$BI$96</c:f>
              <c:numCache>
                <c:formatCode>#,##0.0%;[Red]\-#,##0.0%</c:formatCode>
                <c:ptCount val="8"/>
                <c:pt idx="0">
                  <c:v>-7.2690512631506943E-3</c:v>
                </c:pt>
                <c:pt idx="1">
                  <c:v>-2.7237884919704802E-2</c:v>
                </c:pt>
                <c:pt idx="2">
                  <c:v>-1.5964323308814587E-2</c:v>
                </c:pt>
                <c:pt idx="3">
                  <c:v>-4.1505238566024727E-2</c:v>
                </c:pt>
                <c:pt idx="4">
                  <c:v>-1.0064869326664505E-2</c:v>
                </c:pt>
                <c:pt idx="5">
                  <c:v>-2.9314401827294612E-2</c:v>
                </c:pt>
                <c:pt idx="6">
                  <c:v>-1.8594778491251907E-2</c:v>
                </c:pt>
                <c:pt idx="7">
                  <c:v>-1.6437933669838367E-3</c:v>
                </c:pt>
              </c:numCache>
            </c:numRef>
          </c:val>
          <c:smooth val="0"/>
          <c:extLst>
            <c:ext xmlns:c16="http://schemas.microsoft.com/office/drawing/2014/chart" uri="{C3380CC4-5D6E-409C-BE32-E72D297353CC}">
              <c16:uniqueId val="{00000112-82AB-4A75-BFE3-F4379168D272}"/>
            </c:ext>
          </c:extLst>
        </c:ser>
        <c:ser>
          <c:idx val="10"/>
          <c:order val="10"/>
          <c:tx>
            <c:strRef>
              <c:f>'2.CO2-sector'!$S$99</c:f>
              <c:strCache>
                <c:ptCount val="1"/>
                <c:pt idx="0">
                  <c:v>■2013年度比</c:v>
                </c:pt>
              </c:strCache>
            </c:strRef>
          </c:tx>
          <c:spPr>
            <a:ln>
              <a:noFill/>
            </a:ln>
          </c:spPr>
          <c:marker>
            <c:symbol val="none"/>
          </c:marker>
          <c:dLbls>
            <c:dLbl>
              <c:idx val="0"/>
              <c:layout>
                <c:manualLayout>
                  <c:x val="0.71176872455683216"/>
                  <c:y val="-0.22260770517451833"/>
                </c:manualLayout>
              </c:layout>
              <c:numFmt formatCode="&quot;&lt;&quot;##0.0%;[Black]\&lt;\-##0.0%&quot;&gt;&quot;" sourceLinked="0"/>
              <c:spPr>
                <a:noFill/>
                <a:ln>
                  <a:noFill/>
                </a:ln>
                <a:effectLst/>
              </c:spPr>
              <c:txPr>
                <a:bodyPr wrap="square" lIns="38100" tIns="19050" rIns="38100" bIns="19050" anchor="ctr">
                  <a:spAutoFit/>
                </a:bodyPr>
                <a:lstStyle/>
                <a:p>
                  <a:pPr>
                    <a:defRPr sz="12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3-82AB-4A75-BFE3-F4379168D272}"/>
                </c:ext>
              </c:extLst>
            </c:dLbl>
            <c:dLbl>
              <c:idx val="1"/>
              <c:layout>
                <c:manualLayout>
                  <c:x val="0.69665637975996142"/>
                  <c:y val="-0.13290376633518966"/>
                </c:manualLayout>
              </c:layout>
              <c:numFmt formatCode="&quot;&lt;&quot;##0.0%;[Black]\&lt;\-##0.0%&quot;&gt;&quot;" sourceLinked="0"/>
              <c:spPr>
                <a:noFill/>
                <a:ln>
                  <a:noFill/>
                </a:ln>
                <a:effectLst/>
              </c:spPr>
              <c:txPr>
                <a:bodyPr wrap="square" lIns="38100" tIns="19050" rIns="38100" bIns="19050" anchor="ctr" anchorCtr="0">
                  <a:noAutofit/>
                </a:bodyPr>
                <a:lstStyle/>
                <a:p>
                  <a:pPr algn="l">
                    <a:defRPr sz="12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ext>
                <c:ext xmlns:c16="http://schemas.microsoft.com/office/drawing/2014/chart" uri="{C3380CC4-5D6E-409C-BE32-E72D297353CC}">
                  <c16:uniqueId val="{00000114-82AB-4A75-BFE3-F4379168D272}"/>
                </c:ext>
              </c:extLst>
            </c:dLbl>
            <c:dLbl>
              <c:idx val="2"/>
              <c:layout>
                <c:manualLayout>
                  <c:x val="0.67855121281415109"/>
                  <c:y val="8.4873776341486115E-2"/>
                </c:manualLayout>
              </c:layout>
              <c:numFmt formatCode="&quot;&lt;&quot;##0.0%;[Black]\&lt;\-##0.0%&quot;&gt;&quot;" sourceLinked="0"/>
              <c:spPr>
                <a:noFill/>
                <a:ln>
                  <a:noFill/>
                </a:ln>
                <a:effectLst/>
              </c:spPr>
              <c:txPr>
                <a:bodyPr wrap="square" lIns="38100" tIns="19050" rIns="38100" bIns="19050" anchor="ctr">
                  <a:spAutoFit/>
                </a:bodyPr>
                <a:lstStyle/>
                <a:p>
                  <a:pPr>
                    <a:defRPr sz="1200">
                      <a:solidFill>
                        <a:srgbClr val="669900"/>
                      </a:solidFill>
                      <a:latin typeface="+mn-lt"/>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5-82AB-4A75-BFE3-F4379168D272}"/>
                </c:ext>
              </c:extLst>
            </c:dLbl>
            <c:dLbl>
              <c:idx val="3"/>
              <c:layout>
                <c:manualLayout>
                  <c:x val="0.65366398751573329"/>
                  <c:y val="-0.18552180094072562"/>
                </c:manualLayout>
              </c:layout>
              <c:numFmt formatCode="&quot;&lt;&quot;##0.0%;[Black]\&lt;\-##0.0%&quot;&gt;&quot;" sourceLinked="0"/>
              <c:spPr>
                <a:noFill/>
                <a:ln>
                  <a:noFill/>
                </a:ln>
                <a:effectLst/>
              </c:spPr>
              <c:txPr>
                <a:bodyPr wrap="square" lIns="38100" tIns="19050" rIns="38100" bIns="19050" anchor="ctr">
                  <a:noAutofit/>
                </a:bodyPr>
                <a:lstStyle/>
                <a:p>
                  <a:pPr>
                    <a:defRPr sz="1200">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ext>
                <c:ext xmlns:c16="http://schemas.microsoft.com/office/drawing/2014/chart" uri="{C3380CC4-5D6E-409C-BE32-E72D297353CC}">
                  <c16:uniqueId val="{00000116-82AB-4A75-BFE3-F4379168D272}"/>
                </c:ext>
              </c:extLst>
            </c:dLbl>
            <c:dLbl>
              <c:idx val="4"/>
              <c:layout>
                <c:manualLayout>
                  <c:x val="0.63968699614051494"/>
                  <c:y val="0.18987106775929644"/>
                </c:manualLayout>
              </c:layout>
              <c:numFmt formatCode="&quot;&lt;&quot;##0.0%;[Black]\&lt;\-##0.0%&quot;&gt;&quot;" sourceLinked="0"/>
              <c:spPr>
                <a:noFill/>
                <a:ln>
                  <a:noFill/>
                </a:ln>
                <a:effectLst/>
              </c:spPr>
              <c:txPr>
                <a:bodyPr wrap="square" lIns="38100" tIns="19050" rIns="38100" bIns="19050" anchor="ctr">
                  <a:spAutoFit/>
                </a:bodyPr>
                <a:lstStyle/>
                <a:p>
                  <a:pPr>
                    <a:defRPr sz="1200">
                      <a:solidFill>
                        <a:srgbClr val="31859C"/>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7-82AB-4A75-BFE3-F4379168D272}"/>
                </c:ext>
              </c:extLst>
            </c:dLbl>
            <c:dLbl>
              <c:idx val="5"/>
              <c:layout>
                <c:manualLayout>
                  <c:x val="0.6237135438987228"/>
                  <c:y val="0.25160110841366257"/>
                </c:manualLayout>
              </c:layout>
              <c:numFmt formatCode="&quot;&lt;&quot;##0.0%;[Black]\&lt;\-##0.0%&quot;&gt;&quot;" sourceLinked="0"/>
              <c:spPr>
                <a:noFill/>
                <a:ln>
                  <a:noFill/>
                </a:ln>
                <a:effectLst/>
              </c:spPr>
              <c:txPr>
                <a:bodyPr wrap="square" lIns="38100" tIns="19050" rIns="38100" bIns="19050" anchor="ctr">
                  <a:no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ext>
                <c:ext xmlns:c16="http://schemas.microsoft.com/office/drawing/2014/chart" uri="{C3380CC4-5D6E-409C-BE32-E72D297353CC}">
                  <c16:uniqueId val="{00000118-82AB-4A75-BFE3-F4379168D272}"/>
                </c:ext>
              </c:extLst>
            </c:dLbl>
            <c:dLbl>
              <c:idx val="6"/>
              <c:layout>
                <c:manualLayout>
                  <c:x val="0.58909712845459317"/>
                  <c:y val="0.62097761563051557"/>
                </c:manualLayout>
              </c:layout>
              <c:numFmt formatCode="&quot;&lt;&quot;\+#,##0.0%&quot;&gt;&quot;;[Black]&quot;&lt;&quot;\-#,##0.0%&quot;&gt;&quot;" sourceLinked="0"/>
              <c:spPr>
                <a:noFill/>
                <a:ln>
                  <a:noFill/>
                </a:ln>
                <a:effectLst/>
              </c:spPr>
              <c:txPr>
                <a:bodyPr wrap="square" lIns="38100" tIns="19050" rIns="38100" bIns="19050" anchor="ctr">
                  <a:noAutofit/>
                </a:bodyPr>
                <a:lstStyle/>
                <a:p>
                  <a:pPr>
                    <a:defRPr sz="1200">
                      <a:solidFill>
                        <a:schemeClr val="tx1"/>
                      </a:solidFill>
                      <a:latin typeface="+mn-lt"/>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3616722919438E-2"/>
                      <c:h val="3.9138119360000945E-2"/>
                    </c:manualLayout>
                  </c15:layout>
                </c:ext>
                <c:ext xmlns:c16="http://schemas.microsoft.com/office/drawing/2014/chart" uri="{C3380CC4-5D6E-409C-BE32-E72D297353CC}">
                  <c16:uniqueId val="{00000119-82AB-4A75-BFE3-F4379168D272}"/>
                </c:ext>
              </c:extLst>
            </c:dLbl>
            <c:dLbl>
              <c:idx val="7"/>
              <c:layout>
                <c:manualLayout>
                  <c:x val="0.58930995205524062"/>
                  <c:y val="0.31726313732270905"/>
                </c:manualLayout>
              </c:layout>
              <c:numFmt formatCode="&quot;&lt;&quot;##0.0%;[Black]\&lt;\-##0.0%&quot;&gt;&quot;" sourceLinked="0"/>
              <c:spPr>
                <a:noFill/>
                <a:ln>
                  <a:noFill/>
                </a:ln>
                <a:effectLst/>
              </c:spPr>
              <c:txPr>
                <a:bodyPr wrap="square" lIns="38100" tIns="19050" rIns="38100" bIns="19050" anchor="ctr">
                  <a:spAutoFit/>
                </a:bodyPr>
                <a:lstStyle/>
                <a:p>
                  <a:pPr>
                    <a:defRPr sz="1200">
                      <a:solidFill>
                        <a:srgbClr val="4A452A"/>
                      </a:solidFill>
                      <a:latin typeface="+mn-lt"/>
                    </a:defRPr>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11A-82AB-4A75-BFE3-F4379168D272}"/>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B-82AB-4A75-BFE3-F4379168D272}"/>
                </c:ext>
              </c:extLst>
            </c:dLbl>
            <c:numFmt formatCode="&quot;&lt;&quot;##0.0%;[Black]\&lt;\-##0.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'2.CO2-sector'!$AA$76:$BE$76</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'2.CO2-sector'!$BI$101:$BI$108</c:f>
              <c:numCache>
                <c:formatCode>#,##0.0%;[Red]\-#,##0.0%</c:formatCode>
                <c:ptCount val="8"/>
                <c:pt idx="0">
                  <c:v>-0.25375548072008847</c:v>
                </c:pt>
                <c:pt idx="1">
                  <c:v>-0.2820650331092619</c:v>
                </c:pt>
                <c:pt idx="2">
                  <c:v>-0.1600604490401808</c:v>
                </c:pt>
                <c:pt idx="3">
                  <c:v>-0.51474636257108264</c:v>
                </c:pt>
                <c:pt idx="4">
                  <c:v>-0.23528851997564726</c:v>
                </c:pt>
                <c:pt idx="5">
                  <c:v>-0.24540890446632535</c:v>
                </c:pt>
                <c:pt idx="6">
                  <c:v>3.9810622711643706E-2</c:v>
                </c:pt>
                <c:pt idx="7">
                  <c:v>-0.31920059154246205</c:v>
                </c:pt>
              </c:numCache>
            </c:numRef>
          </c:val>
          <c:smooth val="0"/>
          <c:extLst>
            <c:ext xmlns:c16="http://schemas.microsoft.com/office/drawing/2014/chart" uri="{C3380CC4-5D6E-409C-BE32-E72D297353CC}">
              <c16:uniqueId val="{0000011C-82AB-4A75-BFE3-F4379168D272}"/>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majorGridlines>
          <c:spPr>
            <a:ln>
              <a:noFill/>
            </a:ln>
          </c:spPr>
        </c:majorGridlines>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spPr>
        <a:noFill/>
        <a:ln w="25400">
          <a:noFill/>
        </a:ln>
      </c:spPr>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日本語用のフォントを使用)"/>
              </a:defRPr>
            </a:pPr>
            <a:r>
              <a:rPr lang="en-US" altLang="ja-JP" sz="1600" b="1" i="0" baseline="0">
                <a:latin typeface="+mn-lt"/>
              </a:rPr>
              <a:t>CO</a:t>
            </a:r>
            <a:r>
              <a:rPr lang="en-US" altLang="ja-JP" sz="1600" b="1" i="0" baseline="-25000">
                <a:latin typeface="+mn-lt"/>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c:rich>
      </c:tx>
      <c:layout>
        <c:manualLayout>
          <c:xMode val="edge"/>
          <c:yMode val="edge"/>
          <c:x val="0.23216689840131427"/>
          <c:y val="2.5576717901582838E-2"/>
        </c:manualLayout>
      </c:layout>
      <c:overlay val="0"/>
    </c:title>
    <c:autoTitleDeleted val="0"/>
    <c:plotArea>
      <c:layout>
        <c:manualLayout>
          <c:layoutTarget val="inner"/>
          <c:xMode val="edge"/>
          <c:yMode val="edge"/>
          <c:x val="9.2744814723875454E-2"/>
          <c:y val="0.1745220717336062"/>
          <c:w val="0.63537899433997547"/>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val>
          <c:smooth val="0"/>
          <c:extLst>
            <c:ext xmlns:c16="http://schemas.microsoft.com/office/drawing/2014/chart" uri="{C3380CC4-5D6E-409C-BE32-E72D297353CC}">
              <c16:uniqueId val="{00000006-C815-4E68-9FD0-039C897DAEB1}"/>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5"/>
            <c:spPr>
              <a:solidFill>
                <a:srgbClr val="4572A7"/>
              </a:solidFill>
              <a:ln>
                <a:solidFill>
                  <a:srgbClr val="416FA6"/>
                </a:solidFill>
              </a:ln>
            </c:spPr>
          </c:marker>
          <c:dLbls>
            <c:dLbl>
              <c:idx val="0"/>
              <c:layout>
                <c:manualLayout>
                  <c:x val="-1.8269833434355079E-2"/>
                  <c:y val="1.6452929242721744E-2"/>
                </c:manualLayout>
              </c:layout>
              <c:numFmt formatCode="#,##0.0_);[Red]\(#,##0.0\)" sourceLinked="0"/>
              <c:spPr>
                <a:noFill/>
                <a:ln>
                  <a:noFill/>
                </a:ln>
                <a:effectLst/>
              </c:spPr>
              <c:txPr>
                <a:bodyPr wrap="square" lIns="38100" tIns="19050" rIns="38100" bIns="19050" anchor="ctr">
                  <a:no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4583185447336774E-2"/>
                      <c:h val="3.1138956466112217E-2"/>
                    </c:manualLayout>
                  </c15:layout>
                </c:ext>
                <c:ext xmlns:c16="http://schemas.microsoft.com/office/drawing/2014/chart" uri="{C3380CC4-5D6E-409C-BE32-E72D297353CC}">
                  <c16:uniqueId val="{00000007-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31-BAF3-4CE4-A260-87728E5EBD1A}"/>
                </c:ext>
              </c:extLst>
            </c:dLbl>
            <c:dLbl>
              <c:idx val="2"/>
              <c:delete val="1"/>
              <c:extLst>
                <c:ext xmlns:c15="http://schemas.microsoft.com/office/drawing/2012/chart" uri="{CE6537A1-D6FC-4f65-9D91-7224C49458BB}"/>
                <c:ext xmlns:c16="http://schemas.microsoft.com/office/drawing/2014/chart" uri="{C3380CC4-5D6E-409C-BE32-E72D297353CC}">
                  <c16:uniqueId val="{00000030-BAF3-4CE4-A260-87728E5EBD1A}"/>
                </c:ext>
              </c:extLst>
            </c:dLbl>
            <c:dLbl>
              <c:idx val="3"/>
              <c:delete val="1"/>
              <c:extLst>
                <c:ext xmlns:c15="http://schemas.microsoft.com/office/drawing/2012/chart" uri="{CE6537A1-D6FC-4f65-9D91-7224C49458BB}"/>
                <c:ext xmlns:c16="http://schemas.microsoft.com/office/drawing/2014/chart" uri="{C3380CC4-5D6E-409C-BE32-E72D297353CC}">
                  <c16:uniqueId val="{0000002F-BAF3-4CE4-A260-87728E5EBD1A}"/>
                </c:ext>
              </c:extLst>
            </c:dLbl>
            <c:dLbl>
              <c:idx val="4"/>
              <c:delete val="1"/>
              <c:extLst>
                <c:ext xmlns:c15="http://schemas.microsoft.com/office/drawing/2012/chart" uri="{CE6537A1-D6FC-4f65-9D91-7224C49458BB}"/>
                <c:ext xmlns:c16="http://schemas.microsoft.com/office/drawing/2014/chart" uri="{C3380CC4-5D6E-409C-BE32-E72D297353CC}">
                  <c16:uniqueId val="{0000002E-BAF3-4CE4-A260-87728E5EBD1A}"/>
                </c:ext>
              </c:extLst>
            </c:dLbl>
            <c:dLbl>
              <c:idx val="5"/>
              <c:delete val="1"/>
              <c:extLst>
                <c:ext xmlns:c15="http://schemas.microsoft.com/office/drawing/2012/chart" uri="{CE6537A1-D6FC-4f65-9D91-7224C49458BB}"/>
                <c:ext xmlns:c16="http://schemas.microsoft.com/office/drawing/2014/chart" uri="{C3380CC4-5D6E-409C-BE32-E72D297353CC}">
                  <c16:uniqueId val="{0000003B-BAF3-4CE4-A260-87728E5EBD1A}"/>
                </c:ext>
              </c:extLst>
            </c:dLbl>
            <c:dLbl>
              <c:idx val="6"/>
              <c:delete val="1"/>
              <c:extLst>
                <c:ext xmlns:c15="http://schemas.microsoft.com/office/drawing/2012/chart" uri="{CE6537A1-D6FC-4f65-9D91-7224C49458BB}"/>
                <c:ext xmlns:c16="http://schemas.microsoft.com/office/drawing/2014/chart" uri="{C3380CC4-5D6E-409C-BE32-E72D297353CC}">
                  <c16:uniqueId val="{00000039-BAF3-4CE4-A260-87728E5EBD1A}"/>
                </c:ext>
              </c:extLst>
            </c:dLbl>
            <c:dLbl>
              <c:idx val="7"/>
              <c:delete val="1"/>
              <c:extLst>
                <c:ext xmlns:c15="http://schemas.microsoft.com/office/drawing/2012/chart" uri="{CE6537A1-D6FC-4f65-9D91-7224C49458BB}"/>
                <c:ext xmlns:c16="http://schemas.microsoft.com/office/drawing/2014/chart" uri="{C3380CC4-5D6E-409C-BE32-E72D297353CC}">
                  <c16:uniqueId val="{0000003A-BAF3-4CE4-A260-87728E5EBD1A}"/>
                </c:ext>
              </c:extLst>
            </c:dLbl>
            <c:dLbl>
              <c:idx val="8"/>
              <c:delete val="1"/>
              <c:extLst>
                <c:ext xmlns:c15="http://schemas.microsoft.com/office/drawing/2012/chart" uri="{CE6537A1-D6FC-4f65-9D91-7224C49458BB}"/>
                <c:ext xmlns:c16="http://schemas.microsoft.com/office/drawing/2014/chart" uri="{C3380CC4-5D6E-409C-BE32-E72D297353CC}">
                  <c16:uniqueId val="{0000003C-BAF3-4CE4-A260-87728E5EBD1A}"/>
                </c:ext>
              </c:extLst>
            </c:dLbl>
            <c:dLbl>
              <c:idx val="9"/>
              <c:delete val="1"/>
              <c:extLst>
                <c:ext xmlns:c15="http://schemas.microsoft.com/office/drawing/2012/chart" uri="{CE6537A1-D6FC-4f65-9D91-7224C49458BB}"/>
                <c:ext xmlns:c16="http://schemas.microsoft.com/office/drawing/2014/chart" uri="{C3380CC4-5D6E-409C-BE32-E72D297353CC}">
                  <c16:uniqueId val="{0000003E-BAF3-4CE4-A260-87728E5EBD1A}"/>
                </c:ext>
              </c:extLst>
            </c:dLbl>
            <c:dLbl>
              <c:idx val="10"/>
              <c:delete val="1"/>
              <c:extLst>
                <c:ext xmlns:c15="http://schemas.microsoft.com/office/drawing/2012/chart" uri="{CE6537A1-D6FC-4f65-9D91-7224C49458BB}"/>
                <c:ext xmlns:c16="http://schemas.microsoft.com/office/drawing/2014/chart" uri="{C3380CC4-5D6E-409C-BE32-E72D297353CC}">
                  <c16:uniqueId val="{0000003D-BAF3-4CE4-A260-87728E5EBD1A}"/>
                </c:ext>
              </c:extLst>
            </c:dLbl>
            <c:dLbl>
              <c:idx val="11"/>
              <c:delete val="1"/>
              <c:extLst>
                <c:ext xmlns:c15="http://schemas.microsoft.com/office/drawing/2012/chart" uri="{CE6537A1-D6FC-4f65-9D91-7224C49458BB}"/>
                <c:ext xmlns:c16="http://schemas.microsoft.com/office/drawing/2014/chart" uri="{C3380CC4-5D6E-409C-BE32-E72D297353CC}">
                  <c16:uniqueId val="{0000003F-BAF3-4CE4-A260-87728E5EBD1A}"/>
                </c:ext>
              </c:extLst>
            </c:dLbl>
            <c:dLbl>
              <c:idx val="12"/>
              <c:delete val="1"/>
              <c:extLst>
                <c:ext xmlns:c15="http://schemas.microsoft.com/office/drawing/2012/chart" uri="{CE6537A1-D6FC-4f65-9D91-7224C49458BB}"/>
                <c:ext xmlns:c16="http://schemas.microsoft.com/office/drawing/2014/chart" uri="{C3380CC4-5D6E-409C-BE32-E72D297353CC}">
                  <c16:uniqueId val="{00000040-BAF3-4CE4-A260-87728E5EBD1A}"/>
                </c:ext>
              </c:extLst>
            </c:dLbl>
            <c:dLbl>
              <c:idx val="13"/>
              <c:delete val="1"/>
              <c:extLst>
                <c:ext xmlns:c15="http://schemas.microsoft.com/office/drawing/2012/chart" uri="{CE6537A1-D6FC-4f65-9D91-7224C49458BB}"/>
                <c:ext xmlns:c16="http://schemas.microsoft.com/office/drawing/2014/chart" uri="{C3380CC4-5D6E-409C-BE32-E72D297353CC}">
                  <c16:uniqueId val="{00000041-BAF3-4CE4-A260-87728E5EBD1A}"/>
                </c:ext>
              </c:extLst>
            </c:dLbl>
            <c:dLbl>
              <c:idx val="14"/>
              <c:delete val="1"/>
              <c:extLst>
                <c:ext xmlns:c15="http://schemas.microsoft.com/office/drawing/2012/chart" uri="{CE6537A1-D6FC-4f65-9D91-7224C49458BB}"/>
                <c:ext xmlns:c16="http://schemas.microsoft.com/office/drawing/2014/chart" uri="{C3380CC4-5D6E-409C-BE32-E72D297353CC}">
                  <c16:uniqueId val="{00000042-BAF3-4CE4-A260-87728E5EBD1A}"/>
                </c:ext>
              </c:extLst>
            </c:dLbl>
            <c:dLbl>
              <c:idx val="15"/>
              <c:delete val="1"/>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43-BAF3-4CE4-A260-87728E5EBD1A}"/>
                </c:ext>
              </c:extLst>
            </c:dLbl>
            <c:dLbl>
              <c:idx val="17"/>
              <c:delete val="1"/>
              <c:extLst>
                <c:ext xmlns:c15="http://schemas.microsoft.com/office/drawing/2012/chart" uri="{CE6537A1-D6FC-4f65-9D91-7224C49458BB}"/>
                <c:ext xmlns:c16="http://schemas.microsoft.com/office/drawing/2014/chart" uri="{C3380CC4-5D6E-409C-BE32-E72D297353CC}">
                  <c16:uniqueId val="{00000044-BAF3-4CE4-A260-87728E5EBD1A}"/>
                </c:ext>
              </c:extLst>
            </c:dLbl>
            <c:dLbl>
              <c:idx val="18"/>
              <c:delete val="1"/>
              <c:extLst>
                <c:ext xmlns:c15="http://schemas.microsoft.com/office/drawing/2012/chart" uri="{CE6537A1-D6FC-4f65-9D91-7224C49458BB}"/>
                <c:ext xmlns:c16="http://schemas.microsoft.com/office/drawing/2014/chart" uri="{C3380CC4-5D6E-409C-BE32-E72D297353CC}">
                  <c16:uniqueId val="{00000045-BAF3-4CE4-A260-87728E5EBD1A}"/>
                </c:ext>
              </c:extLst>
            </c:dLbl>
            <c:dLbl>
              <c:idx val="19"/>
              <c:delete val="1"/>
              <c:extLst>
                <c:ext xmlns:c15="http://schemas.microsoft.com/office/drawing/2012/chart" uri="{CE6537A1-D6FC-4f65-9D91-7224C49458BB}"/>
                <c:ext xmlns:c16="http://schemas.microsoft.com/office/drawing/2014/chart" uri="{C3380CC4-5D6E-409C-BE32-E72D297353CC}">
                  <c16:uniqueId val="{00000046-BAF3-4CE4-A260-87728E5EBD1A}"/>
                </c:ext>
              </c:extLst>
            </c:dLbl>
            <c:dLbl>
              <c:idx val="20"/>
              <c:delete val="1"/>
              <c:extLst>
                <c:ext xmlns:c15="http://schemas.microsoft.com/office/drawing/2012/chart" uri="{CE6537A1-D6FC-4f65-9D91-7224C49458BB}"/>
                <c:ext xmlns:c16="http://schemas.microsoft.com/office/drawing/2014/chart" uri="{C3380CC4-5D6E-409C-BE32-E72D297353CC}">
                  <c16:uniqueId val="{00000047-BAF3-4CE4-A260-87728E5EBD1A}"/>
                </c:ext>
              </c:extLst>
            </c:dLbl>
            <c:dLbl>
              <c:idx val="21"/>
              <c:delete val="1"/>
              <c:extLst>
                <c:ext xmlns:c15="http://schemas.microsoft.com/office/drawing/2012/chart" uri="{CE6537A1-D6FC-4f65-9D91-7224C49458BB}"/>
                <c:ext xmlns:c16="http://schemas.microsoft.com/office/drawing/2014/chart" uri="{C3380CC4-5D6E-409C-BE32-E72D297353CC}">
                  <c16:uniqueId val="{00000048-BAF3-4CE4-A260-87728E5EBD1A}"/>
                </c:ext>
              </c:extLst>
            </c:dLbl>
            <c:dLbl>
              <c:idx val="22"/>
              <c:delete val="1"/>
              <c:extLst>
                <c:ext xmlns:c15="http://schemas.microsoft.com/office/drawing/2012/chart" uri="{CE6537A1-D6FC-4f65-9D91-7224C49458BB}"/>
                <c:ext xmlns:c16="http://schemas.microsoft.com/office/drawing/2014/chart" uri="{C3380CC4-5D6E-409C-BE32-E72D297353CC}">
                  <c16:uniqueId val="{00000049-BAF3-4CE4-A260-87728E5EBD1A}"/>
                </c:ext>
              </c:extLst>
            </c:dLbl>
            <c:dLbl>
              <c:idx val="23"/>
              <c:layout>
                <c:manualLayout>
                  <c:x val="-2.4610786313587783E-2"/>
                  <c:y val="-3.2242593086881086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BAF3-4CE4-A260-87728E5EBD1A}"/>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A-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5-E90F-4E9A-9A26-C06E674C5B3F}"/>
                </c:ext>
              </c:extLst>
            </c:dLbl>
            <c:dLbl>
              <c:idx val="31"/>
              <c:delete val="1"/>
              <c:extLst>
                <c:ext xmlns:c15="http://schemas.microsoft.com/office/drawing/2012/chart" uri="{CE6537A1-D6FC-4f65-9D91-7224C49458BB}">
                  <c15:layout>
                    <c:manualLayout>
                      <c:w val="3.5166683674713053E-2"/>
                      <c:h val="2.8119481124616277E-2"/>
                    </c:manualLayout>
                  </c15:layout>
                </c:ext>
                <c:ext xmlns:c16="http://schemas.microsoft.com/office/drawing/2014/chart" uri="{C3380CC4-5D6E-409C-BE32-E72D297353CC}">
                  <c16:uniqueId val="{0000001C-AE87-46AE-85A8-E8F70B098202}"/>
                </c:ext>
              </c:extLst>
            </c:dLbl>
            <c:dLbl>
              <c:idx val="32"/>
              <c:delete val="1"/>
              <c:extLst>
                <c:ext xmlns:c15="http://schemas.microsoft.com/office/drawing/2012/chart" uri="{CE6537A1-D6FC-4f65-9D91-7224C49458BB}"/>
                <c:ext xmlns:c16="http://schemas.microsoft.com/office/drawing/2014/chart" uri="{C3380CC4-5D6E-409C-BE32-E72D297353CC}">
                  <c16:uniqueId val="{00000004-DAAD-4111-8AAE-F537411FD0E9}"/>
                </c:ext>
              </c:extLst>
            </c:dLbl>
            <c:dLbl>
              <c:idx val="33"/>
              <c:layout>
                <c:manualLayout>
                  <c:x val="-2.1529780810831328E-2"/>
                  <c:y val="-1.7466301881756307E-2"/>
                </c:manualLayout>
              </c:layout>
              <c:numFmt formatCode="#,##0.0_);[Red]\(#,##0.0\)" sourceLinked="0"/>
              <c:spPr>
                <a:noFill/>
                <a:ln>
                  <a:noFill/>
                </a:ln>
                <a:effectLst/>
              </c:spPr>
              <c:txPr>
                <a:bodyPr wrap="square" lIns="38100" tIns="19050" rIns="38100" bIns="19050" anchor="ctr">
                  <a:spAutoFit/>
                </a:bodyPr>
                <a:lstStyle/>
                <a:p>
                  <a:pPr>
                    <a:defRPr sz="1000" baseline="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E-4FCA-B47C-3C179F401EAD}"/>
                </c:ext>
              </c:extLst>
            </c:dLbl>
            <c:dLbl>
              <c:idx val="34"/>
              <c:layout>
                <c:manualLayout>
                  <c:x val="2.4464677205278798E-2"/>
                  <c:y val="-7.9660811065304787E-2"/>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BAF3-4CE4-A260-87728E5EBD1A}"/>
                </c:ext>
              </c:extLst>
            </c:dLbl>
            <c:numFmt formatCode="#,##0.0_);[Red]\(#,##0.0\)" sourceLinked="0"/>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4F81BD"/>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'3.Allocated_CO2-sector'!$AA$143:$BI$143</c:f>
              <c:numCache>
                <c:formatCode>#,##0.0_ </c:formatCode>
                <c:ptCount val="35"/>
                <c:pt idx="0">
                  <c:v>96.228369484187724</c:v>
                </c:pt>
                <c:pt idx="1">
                  <c:v>95.410779517421844</c:v>
                </c:pt>
                <c:pt idx="2">
                  <c:v>94.329933777017942</c:v>
                </c:pt>
                <c:pt idx="3">
                  <c:v>94.435407461189399</c:v>
                </c:pt>
                <c:pt idx="4">
                  <c:v>94.571836251985573</c:v>
                </c:pt>
                <c:pt idx="5">
                  <c:v>93.217769644311318</c:v>
                </c:pt>
                <c:pt idx="6">
                  <c:v>93.508925446644128</c:v>
                </c:pt>
                <c:pt idx="7">
                  <c:v>95.872260436261016</c:v>
                </c:pt>
                <c:pt idx="8">
                  <c:v>91.585536189983031</c:v>
                </c:pt>
                <c:pt idx="9">
                  <c:v>95.230202650794567</c:v>
                </c:pt>
                <c:pt idx="10">
                  <c:v>95.266379243643144</c:v>
                </c:pt>
                <c:pt idx="11">
                  <c:v>93.018051407422817</c:v>
                </c:pt>
                <c:pt idx="12">
                  <c:v>95.53831637995367</c:v>
                </c:pt>
                <c:pt idx="13">
                  <c:v>96.848868101008904</c:v>
                </c:pt>
                <c:pt idx="14">
                  <c:v>96.968689023196845</c:v>
                </c:pt>
                <c:pt idx="15" formatCode="#,##0_ ">
                  <c:v>102.43871148975917</c:v>
                </c:pt>
                <c:pt idx="16" formatCode="#,##0_ ">
                  <c:v>100.677817627005</c:v>
                </c:pt>
                <c:pt idx="17" formatCode="#,##0_ ">
                  <c:v>105.64913029638939</c:v>
                </c:pt>
                <c:pt idx="18" formatCode="#,##0_ ">
                  <c:v>103.51690277359104</c:v>
                </c:pt>
                <c:pt idx="19" formatCode="#,##0_ ">
                  <c:v>100.72595843517938</c:v>
                </c:pt>
                <c:pt idx="20" formatCode="#,##0_ ">
                  <c:v>104.10321800401999</c:v>
                </c:pt>
                <c:pt idx="21" formatCode="#,##0_ ">
                  <c:v>105.16521513510186</c:v>
                </c:pt>
                <c:pt idx="22" formatCode="#,##0_ ">
                  <c:v>107.07477510194828</c:v>
                </c:pt>
                <c:pt idx="23" formatCode="#,##0_ ">
                  <c:v>106.20299349761167</c:v>
                </c:pt>
                <c:pt idx="24">
                  <c:v>99.661003485494064</c:v>
                </c:pt>
                <c:pt idx="25">
                  <c:v>96.905371274693763</c:v>
                </c:pt>
                <c:pt idx="26" formatCode="#,##0_ ">
                  <c:v>101.47789782828013</c:v>
                </c:pt>
                <c:pt idx="27">
                  <c:v>95.758844348586052</c:v>
                </c:pt>
                <c:pt idx="28">
                  <c:v>93.859388163830388</c:v>
                </c:pt>
                <c:pt idx="29">
                  <c:v>89.467958073277288</c:v>
                </c:pt>
                <c:pt idx="30">
                  <c:v>82.033642291197353</c:v>
                </c:pt>
                <c:pt idx="31">
                  <c:v>87.119753862486519</c:v>
                </c:pt>
                <c:pt idx="32">
                  <c:v>84.147306171978798</c:v>
                </c:pt>
                <c:pt idx="33">
                  <c:v>81.17335782969775</c:v>
                </c:pt>
                <c:pt idx="34">
                  <c:v>79.103814943912482</c:v>
                </c:pt>
              </c:numCache>
            </c:numRef>
          </c:val>
          <c:smooth val="0"/>
          <c:extLst>
            <c:ext xmlns:c16="http://schemas.microsoft.com/office/drawing/2014/chart" uri="{C3380CC4-5D6E-409C-BE32-E72D297353CC}">
              <c16:uniqueId val="{0000000E-C815-4E68-9FD0-039C897DAEB1}"/>
            </c:ext>
          </c:extLst>
        </c:ser>
        <c:ser>
          <c:idx val="3"/>
          <c:order val="2"/>
          <c:tx>
            <c:strRef>
              <c:f>'3.Allocated_CO2-sector'!$T$144</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7.9194684188135592E-3"/>
                  <c:y val="-2.6876514308972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03-BAF3-4CE4-A260-87728E5EBD1A}"/>
                </c:ext>
              </c:extLst>
            </c:dLbl>
            <c:dLbl>
              <c:idx val="2"/>
              <c:delete val="1"/>
              <c:extLst>
                <c:ext xmlns:c15="http://schemas.microsoft.com/office/drawing/2012/chart" uri="{CE6537A1-D6FC-4f65-9D91-7224C49458BB}"/>
                <c:ext xmlns:c16="http://schemas.microsoft.com/office/drawing/2014/chart" uri="{C3380CC4-5D6E-409C-BE32-E72D297353CC}">
                  <c16:uniqueId val="{00000002-BAF3-4CE4-A260-87728E5EBD1A}"/>
                </c:ext>
              </c:extLst>
            </c:dLbl>
            <c:dLbl>
              <c:idx val="3"/>
              <c:delete val="1"/>
              <c:extLst>
                <c:ext xmlns:c15="http://schemas.microsoft.com/office/drawing/2012/chart" uri="{CE6537A1-D6FC-4f65-9D91-7224C49458BB}"/>
                <c:ext xmlns:c16="http://schemas.microsoft.com/office/drawing/2014/chart" uri="{C3380CC4-5D6E-409C-BE32-E72D297353CC}">
                  <c16:uniqueId val="{00000004-BAF3-4CE4-A260-87728E5EBD1A}"/>
                </c:ext>
              </c:extLst>
            </c:dLbl>
            <c:dLbl>
              <c:idx val="4"/>
              <c:delete val="1"/>
              <c:extLst>
                <c:ext xmlns:c15="http://schemas.microsoft.com/office/drawing/2012/chart" uri="{CE6537A1-D6FC-4f65-9D91-7224C49458BB}"/>
                <c:ext xmlns:c16="http://schemas.microsoft.com/office/drawing/2014/chart" uri="{C3380CC4-5D6E-409C-BE32-E72D297353CC}">
                  <c16:uniqueId val="{00000005-BAF3-4CE4-A260-87728E5EBD1A}"/>
                </c:ext>
              </c:extLst>
            </c:dLbl>
            <c:dLbl>
              <c:idx val="5"/>
              <c:delete val="1"/>
              <c:extLst>
                <c:ext xmlns:c15="http://schemas.microsoft.com/office/drawing/2012/chart" uri="{CE6537A1-D6FC-4f65-9D91-7224C49458BB}"/>
                <c:ext xmlns:c16="http://schemas.microsoft.com/office/drawing/2014/chart" uri="{C3380CC4-5D6E-409C-BE32-E72D297353CC}">
                  <c16:uniqueId val="{00000008-BAF3-4CE4-A260-87728E5EBD1A}"/>
                </c:ext>
              </c:extLst>
            </c:dLbl>
            <c:dLbl>
              <c:idx val="6"/>
              <c:delete val="1"/>
              <c:extLst>
                <c:ext xmlns:c15="http://schemas.microsoft.com/office/drawing/2012/chart" uri="{CE6537A1-D6FC-4f65-9D91-7224C49458BB}"/>
                <c:ext xmlns:c16="http://schemas.microsoft.com/office/drawing/2014/chart" uri="{C3380CC4-5D6E-409C-BE32-E72D297353CC}">
                  <c16:uniqueId val="{00000006-BAF3-4CE4-A260-87728E5EBD1A}"/>
                </c:ext>
              </c:extLst>
            </c:dLbl>
            <c:dLbl>
              <c:idx val="7"/>
              <c:delete val="1"/>
              <c:extLst>
                <c:ext xmlns:c15="http://schemas.microsoft.com/office/drawing/2012/chart" uri="{CE6537A1-D6FC-4f65-9D91-7224C49458BB}"/>
                <c:ext xmlns:c16="http://schemas.microsoft.com/office/drawing/2014/chart" uri="{C3380CC4-5D6E-409C-BE32-E72D297353CC}">
                  <c16:uniqueId val="{00000007-BAF3-4CE4-A260-87728E5EBD1A}"/>
                </c:ext>
              </c:extLst>
            </c:dLbl>
            <c:dLbl>
              <c:idx val="8"/>
              <c:delete val="1"/>
              <c:extLst>
                <c:ext xmlns:c15="http://schemas.microsoft.com/office/drawing/2012/chart" uri="{CE6537A1-D6FC-4f65-9D91-7224C49458BB}"/>
                <c:ext xmlns:c16="http://schemas.microsoft.com/office/drawing/2014/chart" uri="{C3380CC4-5D6E-409C-BE32-E72D297353CC}">
                  <c16:uniqueId val="{00000009-BAF3-4CE4-A260-87728E5EBD1A}"/>
                </c:ext>
              </c:extLst>
            </c:dLbl>
            <c:dLbl>
              <c:idx val="9"/>
              <c:delete val="1"/>
              <c:extLst>
                <c:ext xmlns:c15="http://schemas.microsoft.com/office/drawing/2012/chart" uri="{CE6537A1-D6FC-4f65-9D91-7224C49458BB}"/>
                <c:ext xmlns:c16="http://schemas.microsoft.com/office/drawing/2014/chart" uri="{C3380CC4-5D6E-409C-BE32-E72D297353CC}">
                  <c16:uniqueId val="{0000000A-BAF3-4CE4-A260-87728E5EBD1A}"/>
                </c:ext>
              </c:extLst>
            </c:dLbl>
            <c:dLbl>
              <c:idx val="10"/>
              <c:delete val="1"/>
              <c:extLst>
                <c:ext xmlns:c15="http://schemas.microsoft.com/office/drawing/2012/chart" uri="{CE6537A1-D6FC-4f65-9D91-7224C49458BB}"/>
                <c:ext xmlns:c16="http://schemas.microsoft.com/office/drawing/2014/chart" uri="{C3380CC4-5D6E-409C-BE32-E72D297353CC}">
                  <c16:uniqueId val="{0000000B-BAF3-4CE4-A260-87728E5EBD1A}"/>
                </c:ext>
              </c:extLst>
            </c:dLbl>
            <c:dLbl>
              <c:idx val="11"/>
              <c:delete val="1"/>
              <c:extLst>
                <c:ext xmlns:c15="http://schemas.microsoft.com/office/drawing/2012/chart" uri="{CE6537A1-D6FC-4f65-9D91-7224C49458BB}"/>
                <c:ext xmlns:c16="http://schemas.microsoft.com/office/drawing/2014/chart" uri="{C3380CC4-5D6E-409C-BE32-E72D297353CC}">
                  <c16:uniqueId val="{0000000C-BAF3-4CE4-A260-87728E5EBD1A}"/>
                </c:ext>
              </c:extLst>
            </c:dLbl>
            <c:dLbl>
              <c:idx val="12"/>
              <c:delete val="1"/>
              <c:extLst>
                <c:ext xmlns:c15="http://schemas.microsoft.com/office/drawing/2012/chart" uri="{CE6537A1-D6FC-4f65-9D91-7224C49458BB}"/>
                <c:ext xmlns:c16="http://schemas.microsoft.com/office/drawing/2014/chart" uri="{C3380CC4-5D6E-409C-BE32-E72D297353CC}">
                  <c16:uniqueId val="{0000000F-BAF3-4CE4-A260-87728E5EBD1A}"/>
                </c:ext>
              </c:extLst>
            </c:dLbl>
            <c:dLbl>
              <c:idx val="13"/>
              <c:delete val="1"/>
              <c:extLst>
                <c:ext xmlns:c15="http://schemas.microsoft.com/office/drawing/2012/chart" uri="{CE6537A1-D6FC-4f65-9D91-7224C49458BB}"/>
                <c:ext xmlns:c16="http://schemas.microsoft.com/office/drawing/2014/chart" uri="{C3380CC4-5D6E-409C-BE32-E72D297353CC}">
                  <c16:uniqueId val="{0000000D-BAF3-4CE4-A260-87728E5EBD1A}"/>
                </c:ext>
              </c:extLst>
            </c:dLbl>
            <c:dLbl>
              <c:idx val="14"/>
              <c:delete val="1"/>
              <c:extLst>
                <c:ext xmlns:c15="http://schemas.microsoft.com/office/drawing/2012/chart" uri="{CE6537A1-D6FC-4f65-9D91-7224C49458BB}"/>
                <c:ext xmlns:c16="http://schemas.microsoft.com/office/drawing/2014/chart" uri="{C3380CC4-5D6E-409C-BE32-E72D297353CC}">
                  <c16:uniqueId val="{0000000E-BAF3-4CE4-A260-87728E5EBD1A}"/>
                </c:ext>
              </c:extLst>
            </c:dLbl>
            <c:dLbl>
              <c:idx val="15"/>
              <c:delete val="1"/>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10-BAF3-4CE4-A260-87728E5EBD1A}"/>
                </c:ext>
              </c:extLst>
            </c:dLbl>
            <c:dLbl>
              <c:idx val="17"/>
              <c:delete val="1"/>
              <c:extLst>
                <c:ext xmlns:c15="http://schemas.microsoft.com/office/drawing/2012/chart" uri="{CE6537A1-D6FC-4f65-9D91-7224C49458BB}"/>
                <c:ext xmlns:c16="http://schemas.microsoft.com/office/drawing/2014/chart" uri="{C3380CC4-5D6E-409C-BE32-E72D297353CC}">
                  <c16:uniqueId val="{00000011-BAF3-4CE4-A260-87728E5EBD1A}"/>
                </c:ext>
              </c:extLst>
            </c:dLbl>
            <c:dLbl>
              <c:idx val="18"/>
              <c:delete val="1"/>
              <c:extLst>
                <c:ext xmlns:c15="http://schemas.microsoft.com/office/drawing/2012/chart" uri="{CE6537A1-D6FC-4f65-9D91-7224C49458BB}"/>
                <c:ext xmlns:c16="http://schemas.microsoft.com/office/drawing/2014/chart" uri="{C3380CC4-5D6E-409C-BE32-E72D297353CC}">
                  <c16:uniqueId val="{00000012-BAF3-4CE4-A260-87728E5EBD1A}"/>
                </c:ext>
              </c:extLst>
            </c:dLbl>
            <c:dLbl>
              <c:idx val="19"/>
              <c:delete val="1"/>
              <c:extLst>
                <c:ext xmlns:c15="http://schemas.microsoft.com/office/drawing/2012/chart" uri="{CE6537A1-D6FC-4f65-9D91-7224C49458BB}"/>
                <c:ext xmlns:c16="http://schemas.microsoft.com/office/drawing/2014/chart" uri="{C3380CC4-5D6E-409C-BE32-E72D297353CC}">
                  <c16:uniqueId val="{00000013-BAF3-4CE4-A260-87728E5EBD1A}"/>
                </c:ext>
              </c:extLst>
            </c:dLbl>
            <c:dLbl>
              <c:idx val="20"/>
              <c:delete val="1"/>
              <c:extLst>
                <c:ext xmlns:c15="http://schemas.microsoft.com/office/drawing/2012/chart" uri="{CE6537A1-D6FC-4f65-9D91-7224C49458BB}"/>
                <c:ext xmlns:c16="http://schemas.microsoft.com/office/drawing/2014/chart" uri="{C3380CC4-5D6E-409C-BE32-E72D297353CC}">
                  <c16:uniqueId val="{00000014-BAF3-4CE4-A260-87728E5EBD1A}"/>
                </c:ext>
              </c:extLst>
            </c:dLbl>
            <c:dLbl>
              <c:idx val="21"/>
              <c:delete val="1"/>
              <c:extLst>
                <c:ext xmlns:c15="http://schemas.microsoft.com/office/drawing/2012/chart" uri="{CE6537A1-D6FC-4f65-9D91-7224C49458BB}"/>
                <c:ext xmlns:c16="http://schemas.microsoft.com/office/drawing/2014/chart" uri="{C3380CC4-5D6E-409C-BE32-E72D297353CC}">
                  <c16:uniqueId val="{00000015-BAF3-4CE4-A260-87728E5EBD1A}"/>
                </c:ext>
              </c:extLst>
            </c:dLbl>
            <c:dLbl>
              <c:idx val="22"/>
              <c:delete val="1"/>
              <c:extLst>
                <c:ext xmlns:c15="http://schemas.microsoft.com/office/drawing/2012/chart" uri="{CE6537A1-D6FC-4f65-9D91-7224C49458BB}"/>
                <c:ext xmlns:c16="http://schemas.microsoft.com/office/drawing/2014/chart" uri="{C3380CC4-5D6E-409C-BE32-E72D297353CC}">
                  <c16:uniqueId val="{00000016-BAF3-4CE4-A260-87728E5EBD1A}"/>
                </c:ext>
              </c:extLst>
            </c:dLbl>
            <c:dLbl>
              <c:idx val="23"/>
              <c:layout>
                <c:manualLayout>
                  <c:x val="-2.1616159654738034E-2"/>
                  <c:y val="-2.0935663266969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3-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9-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02-AE87-46AE-85A8-E8F70B098202}"/>
                </c:ext>
              </c:extLst>
            </c:dLbl>
            <c:dLbl>
              <c:idx val="32"/>
              <c:delete val="1"/>
              <c:extLst>
                <c:ext xmlns:c15="http://schemas.microsoft.com/office/drawing/2012/chart" uri="{CE6537A1-D6FC-4f65-9D91-7224C49458BB}"/>
                <c:ext xmlns:c16="http://schemas.microsoft.com/office/drawing/2014/chart" uri="{C3380CC4-5D6E-409C-BE32-E72D297353CC}">
                  <c16:uniqueId val="{00000002-DAAD-4111-8AAE-F537411FD0E9}"/>
                </c:ext>
              </c:extLst>
            </c:dLbl>
            <c:dLbl>
              <c:idx val="33"/>
              <c:layout>
                <c:manualLayout>
                  <c:x val="-1.5590902081567376E-2"/>
                  <c:y val="-2.2631241539722791E-2"/>
                </c:manualLayout>
              </c:layout>
              <c:numFmt formatCode="#,##0_);[Red]\(#,##0\)" sourceLinked="0"/>
              <c:spPr>
                <a:noFill/>
                <a:ln>
                  <a:noFill/>
                </a:ln>
                <a:effectLst/>
              </c:spPr>
              <c:txPr>
                <a:bodyPr wrap="square" lIns="38100" tIns="19050" rIns="38100" bIns="19050" anchor="ctr">
                  <a:spAutoFit/>
                </a:bodyPr>
                <a:lstStyle/>
                <a:p>
                  <a:pPr>
                    <a:defRPr sz="10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7E-4FCA-B47C-3C179F401EAD}"/>
                </c:ext>
              </c:extLst>
            </c:dLbl>
            <c:dLbl>
              <c:idx val="34"/>
              <c:layout>
                <c:manualLayout>
                  <c:x val="3.1124918416240828E-2"/>
                  <c:y val="-0.13175759666756309"/>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AF3-4CE4-A260-87728E5EBD1A}"/>
                </c:ext>
              </c:extLst>
            </c:dLbl>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A8423F"/>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'3.Allocated_CO2-sector'!$AA$144:$BI$144</c:f>
              <c:numCache>
                <c:formatCode>#,##0_ </c:formatCode>
                <c:ptCount val="35"/>
                <c:pt idx="0">
                  <c:v>505.3447787536702</c:v>
                </c:pt>
                <c:pt idx="1">
                  <c:v>498.54854159100063</c:v>
                </c:pt>
                <c:pt idx="2">
                  <c:v>490.44518483099199</c:v>
                </c:pt>
                <c:pt idx="3">
                  <c:v>477.79978981181955</c:v>
                </c:pt>
                <c:pt idx="4">
                  <c:v>495.34032369970936</c:v>
                </c:pt>
                <c:pt idx="5">
                  <c:v>491.79437043926816</c:v>
                </c:pt>
                <c:pt idx="6">
                  <c:v>495.90267206911278</c:v>
                </c:pt>
                <c:pt idx="7">
                  <c:v>485.78477721797367</c:v>
                </c:pt>
                <c:pt idx="8">
                  <c:v>455.54442967236122</c:v>
                </c:pt>
                <c:pt idx="9">
                  <c:v>466.46352480986468</c:v>
                </c:pt>
                <c:pt idx="10">
                  <c:v>479.15282155571538</c:v>
                </c:pt>
                <c:pt idx="11">
                  <c:v>467.01829223651328</c:v>
                </c:pt>
                <c:pt idx="12">
                  <c:v>475.50482848535199</c:v>
                </c:pt>
                <c:pt idx="13">
                  <c:v>477.43025487803448</c:v>
                </c:pt>
                <c:pt idx="14">
                  <c:v>472.78916577944136</c:v>
                </c:pt>
                <c:pt idx="15">
                  <c:v>470.20366391156983</c:v>
                </c:pt>
                <c:pt idx="16">
                  <c:v>463.85571082697385</c:v>
                </c:pt>
                <c:pt idx="17">
                  <c:v>475.01751848921668</c:v>
                </c:pt>
                <c:pt idx="18">
                  <c:v>430.80710768046441</c:v>
                </c:pt>
                <c:pt idx="19">
                  <c:v>404.79907396833431</c:v>
                </c:pt>
                <c:pt idx="20">
                  <c:v>432.4577633913193</c:v>
                </c:pt>
                <c:pt idx="21">
                  <c:v>448.18945738482586</c:v>
                </c:pt>
                <c:pt idx="22">
                  <c:v>459.22025813565955</c:v>
                </c:pt>
                <c:pt idx="23">
                  <c:v>463.59404822629932</c:v>
                </c:pt>
                <c:pt idx="24">
                  <c:v>445.76206955630988</c:v>
                </c:pt>
                <c:pt idx="25">
                  <c:v>430.69415172571496</c:v>
                </c:pt>
                <c:pt idx="26">
                  <c:v>419.9601176822805</c:v>
                </c:pt>
                <c:pt idx="27">
                  <c:v>412.07107496385237</c:v>
                </c:pt>
                <c:pt idx="28">
                  <c:v>403.3220325032969</c:v>
                </c:pt>
                <c:pt idx="29">
                  <c:v>388.09342783801497</c:v>
                </c:pt>
                <c:pt idx="30">
                  <c:v>356.21140172601406</c:v>
                </c:pt>
                <c:pt idx="31">
                  <c:v>373.32447580268405</c:v>
                </c:pt>
                <c:pt idx="32">
                  <c:v>352.6460822093423</c:v>
                </c:pt>
                <c:pt idx="33">
                  <c:v>342.63943611473439</c:v>
                </c:pt>
                <c:pt idx="34">
                  <c:v>334.14825200494028</c:v>
                </c:pt>
              </c:numCache>
            </c:numRef>
          </c:val>
          <c:smooth val="0"/>
          <c:extLst>
            <c:ext xmlns:c16="http://schemas.microsoft.com/office/drawing/2014/chart" uri="{C3380CC4-5D6E-409C-BE32-E72D297353CC}">
              <c16:uniqueId val="{00000017-C815-4E68-9FD0-039C897DAEB1}"/>
            </c:ext>
          </c:extLst>
        </c:ser>
        <c:ser>
          <c:idx val="4"/>
          <c:order val="3"/>
          <c:tx>
            <c:strRef>
              <c:f>'3.Allocated_CO2-sector'!$T$145</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19-BAF3-4CE4-A260-87728E5EBD1A}"/>
                </c:ext>
              </c:extLst>
            </c:dLbl>
            <c:dLbl>
              <c:idx val="2"/>
              <c:delete val="1"/>
              <c:extLst>
                <c:ext xmlns:c15="http://schemas.microsoft.com/office/drawing/2012/chart" uri="{CE6537A1-D6FC-4f65-9D91-7224C49458BB}"/>
                <c:ext xmlns:c16="http://schemas.microsoft.com/office/drawing/2014/chart" uri="{C3380CC4-5D6E-409C-BE32-E72D297353CC}">
                  <c16:uniqueId val="{00000018-BAF3-4CE4-A260-87728E5EBD1A}"/>
                </c:ext>
              </c:extLst>
            </c:dLbl>
            <c:dLbl>
              <c:idx val="3"/>
              <c:delete val="1"/>
              <c:extLst>
                <c:ext xmlns:c15="http://schemas.microsoft.com/office/drawing/2012/chart" uri="{CE6537A1-D6FC-4f65-9D91-7224C49458BB}"/>
                <c:ext xmlns:c16="http://schemas.microsoft.com/office/drawing/2014/chart" uri="{C3380CC4-5D6E-409C-BE32-E72D297353CC}">
                  <c16:uniqueId val="{0000001A-BAF3-4CE4-A260-87728E5EBD1A}"/>
                </c:ext>
              </c:extLst>
            </c:dLbl>
            <c:dLbl>
              <c:idx val="4"/>
              <c:delete val="1"/>
              <c:extLst>
                <c:ext xmlns:c15="http://schemas.microsoft.com/office/drawing/2012/chart" uri="{CE6537A1-D6FC-4f65-9D91-7224C49458BB}"/>
                <c:ext xmlns:c16="http://schemas.microsoft.com/office/drawing/2014/chart" uri="{C3380CC4-5D6E-409C-BE32-E72D297353CC}">
                  <c16:uniqueId val="{0000001D-BAF3-4CE4-A260-87728E5EBD1A}"/>
                </c:ext>
              </c:extLst>
            </c:dLbl>
            <c:dLbl>
              <c:idx val="5"/>
              <c:delete val="1"/>
              <c:extLst>
                <c:ext xmlns:c15="http://schemas.microsoft.com/office/drawing/2012/chart" uri="{CE6537A1-D6FC-4f65-9D91-7224C49458BB}"/>
                <c:ext xmlns:c16="http://schemas.microsoft.com/office/drawing/2014/chart" uri="{C3380CC4-5D6E-409C-BE32-E72D297353CC}">
                  <c16:uniqueId val="{0000001B-BAF3-4CE4-A260-87728E5EBD1A}"/>
                </c:ext>
              </c:extLst>
            </c:dLbl>
            <c:dLbl>
              <c:idx val="6"/>
              <c:delete val="1"/>
              <c:extLst>
                <c:ext xmlns:c15="http://schemas.microsoft.com/office/drawing/2012/chart" uri="{CE6537A1-D6FC-4f65-9D91-7224C49458BB}"/>
                <c:ext xmlns:c16="http://schemas.microsoft.com/office/drawing/2014/chart" uri="{C3380CC4-5D6E-409C-BE32-E72D297353CC}">
                  <c16:uniqueId val="{0000001C-BAF3-4CE4-A260-87728E5EBD1A}"/>
                </c:ext>
              </c:extLst>
            </c:dLbl>
            <c:dLbl>
              <c:idx val="7"/>
              <c:delete val="1"/>
              <c:extLst>
                <c:ext xmlns:c15="http://schemas.microsoft.com/office/drawing/2012/chart" uri="{CE6537A1-D6FC-4f65-9D91-7224C49458BB}"/>
                <c:ext xmlns:c16="http://schemas.microsoft.com/office/drawing/2014/chart" uri="{C3380CC4-5D6E-409C-BE32-E72D297353CC}">
                  <c16:uniqueId val="{0000001E-BAF3-4CE4-A260-87728E5EBD1A}"/>
                </c:ext>
              </c:extLst>
            </c:dLbl>
            <c:dLbl>
              <c:idx val="8"/>
              <c:delete val="1"/>
              <c:extLst>
                <c:ext xmlns:c15="http://schemas.microsoft.com/office/drawing/2012/chart" uri="{CE6537A1-D6FC-4f65-9D91-7224C49458BB}"/>
                <c:ext xmlns:c16="http://schemas.microsoft.com/office/drawing/2014/chart" uri="{C3380CC4-5D6E-409C-BE32-E72D297353CC}">
                  <c16:uniqueId val="{0000001F-BAF3-4CE4-A260-87728E5EBD1A}"/>
                </c:ext>
              </c:extLst>
            </c:dLbl>
            <c:dLbl>
              <c:idx val="9"/>
              <c:delete val="1"/>
              <c:extLst>
                <c:ext xmlns:c15="http://schemas.microsoft.com/office/drawing/2012/chart" uri="{CE6537A1-D6FC-4f65-9D91-7224C49458BB}"/>
                <c:ext xmlns:c16="http://schemas.microsoft.com/office/drawing/2014/chart" uri="{C3380CC4-5D6E-409C-BE32-E72D297353CC}">
                  <c16:uniqueId val="{00000021-BAF3-4CE4-A260-87728E5EBD1A}"/>
                </c:ext>
              </c:extLst>
            </c:dLbl>
            <c:dLbl>
              <c:idx val="10"/>
              <c:delete val="1"/>
              <c:extLst>
                <c:ext xmlns:c15="http://schemas.microsoft.com/office/drawing/2012/chart" uri="{CE6537A1-D6FC-4f65-9D91-7224C49458BB}"/>
                <c:ext xmlns:c16="http://schemas.microsoft.com/office/drawing/2014/chart" uri="{C3380CC4-5D6E-409C-BE32-E72D297353CC}">
                  <c16:uniqueId val="{00000022-BAF3-4CE4-A260-87728E5EBD1A}"/>
                </c:ext>
              </c:extLst>
            </c:dLbl>
            <c:dLbl>
              <c:idx val="11"/>
              <c:delete val="1"/>
              <c:extLst>
                <c:ext xmlns:c15="http://schemas.microsoft.com/office/drawing/2012/chart" uri="{CE6537A1-D6FC-4f65-9D91-7224C49458BB}"/>
                <c:ext xmlns:c16="http://schemas.microsoft.com/office/drawing/2014/chart" uri="{C3380CC4-5D6E-409C-BE32-E72D297353CC}">
                  <c16:uniqueId val="{00000020-BAF3-4CE4-A260-87728E5EBD1A}"/>
                </c:ext>
              </c:extLst>
            </c:dLbl>
            <c:dLbl>
              <c:idx val="12"/>
              <c:delete val="1"/>
              <c:extLst>
                <c:ext xmlns:c15="http://schemas.microsoft.com/office/drawing/2012/chart" uri="{CE6537A1-D6FC-4f65-9D91-7224C49458BB}"/>
                <c:ext xmlns:c16="http://schemas.microsoft.com/office/drawing/2014/chart" uri="{C3380CC4-5D6E-409C-BE32-E72D297353CC}">
                  <c16:uniqueId val="{00000025-BAF3-4CE4-A260-87728E5EBD1A}"/>
                </c:ext>
              </c:extLst>
            </c:dLbl>
            <c:dLbl>
              <c:idx val="13"/>
              <c:delete val="1"/>
              <c:extLst>
                <c:ext xmlns:c15="http://schemas.microsoft.com/office/drawing/2012/chart" uri="{CE6537A1-D6FC-4f65-9D91-7224C49458BB}"/>
                <c:ext xmlns:c16="http://schemas.microsoft.com/office/drawing/2014/chart" uri="{C3380CC4-5D6E-409C-BE32-E72D297353CC}">
                  <c16:uniqueId val="{00000023-BAF3-4CE4-A260-87728E5EBD1A}"/>
                </c:ext>
              </c:extLst>
            </c:dLbl>
            <c:dLbl>
              <c:idx val="14"/>
              <c:delete val="1"/>
              <c:extLst>
                <c:ext xmlns:c15="http://schemas.microsoft.com/office/drawing/2012/chart" uri="{CE6537A1-D6FC-4f65-9D91-7224C49458BB}"/>
                <c:ext xmlns:c16="http://schemas.microsoft.com/office/drawing/2014/chart" uri="{C3380CC4-5D6E-409C-BE32-E72D297353CC}">
                  <c16:uniqueId val="{00000024-BAF3-4CE4-A260-87728E5EBD1A}"/>
                </c:ext>
              </c:extLst>
            </c:dLbl>
            <c:dLbl>
              <c:idx val="15"/>
              <c:delete val="1"/>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26-BAF3-4CE4-A260-87728E5EBD1A}"/>
                </c:ext>
              </c:extLst>
            </c:dLbl>
            <c:dLbl>
              <c:idx val="17"/>
              <c:delete val="1"/>
              <c:extLst>
                <c:ext xmlns:c15="http://schemas.microsoft.com/office/drawing/2012/chart" uri="{CE6537A1-D6FC-4f65-9D91-7224C49458BB}"/>
                <c:ext xmlns:c16="http://schemas.microsoft.com/office/drawing/2014/chart" uri="{C3380CC4-5D6E-409C-BE32-E72D297353CC}">
                  <c16:uniqueId val="{00000029-BAF3-4CE4-A260-87728E5EBD1A}"/>
                </c:ext>
              </c:extLst>
            </c:dLbl>
            <c:dLbl>
              <c:idx val="18"/>
              <c:delete val="1"/>
              <c:extLst>
                <c:ext xmlns:c15="http://schemas.microsoft.com/office/drawing/2012/chart" uri="{CE6537A1-D6FC-4f65-9D91-7224C49458BB}"/>
                <c:ext xmlns:c16="http://schemas.microsoft.com/office/drawing/2014/chart" uri="{C3380CC4-5D6E-409C-BE32-E72D297353CC}">
                  <c16:uniqueId val="{00000027-BAF3-4CE4-A260-87728E5EBD1A}"/>
                </c:ext>
              </c:extLst>
            </c:dLbl>
            <c:dLbl>
              <c:idx val="19"/>
              <c:delete val="1"/>
              <c:extLst>
                <c:ext xmlns:c15="http://schemas.microsoft.com/office/drawing/2012/chart" uri="{CE6537A1-D6FC-4f65-9D91-7224C49458BB}"/>
                <c:ext xmlns:c16="http://schemas.microsoft.com/office/drawing/2014/chart" uri="{C3380CC4-5D6E-409C-BE32-E72D297353CC}">
                  <c16:uniqueId val="{00000028-BAF3-4CE4-A260-87728E5EBD1A}"/>
                </c:ext>
              </c:extLst>
            </c:dLbl>
            <c:dLbl>
              <c:idx val="20"/>
              <c:delete val="1"/>
              <c:extLst>
                <c:ext xmlns:c15="http://schemas.microsoft.com/office/drawing/2012/chart" uri="{CE6537A1-D6FC-4f65-9D91-7224C49458BB}"/>
                <c:ext xmlns:c16="http://schemas.microsoft.com/office/drawing/2014/chart" uri="{C3380CC4-5D6E-409C-BE32-E72D297353CC}">
                  <c16:uniqueId val="{0000002B-BAF3-4CE4-A260-87728E5EBD1A}"/>
                </c:ext>
              </c:extLst>
            </c:dLbl>
            <c:dLbl>
              <c:idx val="21"/>
              <c:delete val="1"/>
              <c:extLst>
                <c:ext xmlns:c15="http://schemas.microsoft.com/office/drawing/2012/chart" uri="{CE6537A1-D6FC-4f65-9D91-7224C49458BB}"/>
                <c:ext xmlns:c16="http://schemas.microsoft.com/office/drawing/2014/chart" uri="{C3380CC4-5D6E-409C-BE32-E72D297353CC}">
                  <c16:uniqueId val="{0000002A-BAF3-4CE4-A260-87728E5EBD1A}"/>
                </c:ext>
              </c:extLst>
            </c:dLbl>
            <c:dLbl>
              <c:idx val="22"/>
              <c:delete val="1"/>
              <c:extLst>
                <c:ext xmlns:c15="http://schemas.microsoft.com/office/drawing/2012/chart" uri="{CE6537A1-D6FC-4f65-9D91-7224C49458BB}"/>
                <c:ext xmlns:c16="http://schemas.microsoft.com/office/drawing/2014/chart" uri="{C3380CC4-5D6E-409C-BE32-E72D297353CC}">
                  <c16:uniqueId val="{0000002C-BAF3-4CE4-A260-87728E5EBD1A}"/>
                </c:ext>
              </c:extLst>
            </c:dLbl>
            <c:dLbl>
              <c:idx val="23"/>
              <c:layout>
                <c:manualLayout>
                  <c:x val="1.6171854502959576E-2"/>
                  <c:y val="-2.2850088967904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5-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A-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1B-AE87-46AE-85A8-E8F70B098202}"/>
                </c:ext>
              </c:extLst>
            </c:dLbl>
            <c:dLbl>
              <c:idx val="32"/>
              <c:delete val="1"/>
              <c:extLst>
                <c:ext xmlns:c15="http://schemas.microsoft.com/office/drawing/2012/chart" uri="{CE6537A1-D6FC-4f65-9D91-7224C49458BB}"/>
                <c:ext xmlns:c16="http://schemas.microsoft.com/office/drawing/2014/chart" uri="{C3380CC4-5D6E-409C-BE32-E72D297353CC}">
                  <c16:uniqueId val="{00000003-DAAD-4111-8AAE-F537411FD0E9}"/>
                </c:ext>
              </c:extLst>
            </c:dLbl>
            <c:dLbl>
              <c:idx val="33"/>
              <c:layout>
                <c:manualLayout>
                  <c:x val="-1.9873572175943318E-2"/>
                  <c:y val="-2.3672242902899848E-2"/>
                </c:manualLayout>
              </c:layout>
              <c:numFmt formatCode="#,##0_);[Red]\(#,##0\)" sourceLinked="0"/>
              <c:spPr>
                <a:noFill/>
                <a:ln>
                  <a:noFill/>
                </a:ln>
                <a:effectLst/>
              </c:spPr>
              <c:txPr>
                <a:bodyPr wrap="square" lIns="38100" tIns="19050" rIns="38100" bIns="19050" anchor="ctr">
                  <a:spAutoFit/>
                </a:bodyPr>
                <a:lstStyle/>
                <a:p>
                  <a:pPr>
                    <a:defRPr sz="1000" baseline="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E-4FCA-B47C-3C179F401EAD}"/>
                </c:ext>
              </c:extLst>
            </c:dLbl>
            <c:dLbl>
              <c:idx val="34"/>
              <c:layout>
                <c:manualLayout>
                  <c:x val="3.0055153143745666E-2"/>
                  <c:y val="-0.17444780472401653"/>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AF3-4CE4-A260-87728E5EBD1A}"/>
                </c:ext>
              </c:extLst>
            </c:dLbl>
            <c:numFmt formatCode="#,##0_ " sourceLinked="0"/>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'3.Allocated_CO2-sector'!$AA$145:$BI$145</c:f>
              <c:numCache>
                <c:formatCode>#,##0_ </c:formatCode>
                <c:ptCount val="35"/>
                <c:pt idx="0">
                  <c:v>208.42858553710366</c:v>
                </c:pt>
                <c:pt idx="1">
                  <c:v>220.42644009783837</c:v>
                </c:pt>
                <c:pt idx="2">
                  <c:v>227.05339388868046</c:v>
                </c:pt>
                <c:pt idx="3">
                  <c:v>230.46035138536641</c:v>
                </c:pt>
                <c:pt idx="4">
                  <c:v>240.15414110422094</c:v>
                </c:pt>
                <c:pt idx="5">
                  <c:v>249.21941486979108</c:v>
                </c:pt>
                <c:pt idx="6">
                  <c:v>255.82934071600926</c:v>
                </c:pt>
                <c:pt idx="7">
                  <c:v>257.30826739900363</c:v>
                </c:pt>
                <c:pt idx="8">
                  <c:v>255.05114267369774</c:v>
                </c:pt>
                <c:pt idx="9">
                  <c:v>259.40589355234431</c:v>
                </c:pt>
                <c:pt idx="10">
                  <c:v>258.75578152380746</c:v>
                </c:pt>
                <c:pt idx="11">
                  <c:v>262.83409668401021</c:v>
                </c:pt>
                <c:pt idx="12">
                  <c:v>259.60942433427618</c:v>
                </c:pt>
                <c:pt idx="13">
                  <c:v>255.96744511905035</c:v>
                </c:pt>
                <c:pt idx="14">
                  <c:v>249.83493284422102</c:v>
                </c:pt>
                <c:pt idx="15">
                  <c:v>244.44936175979447</c:v>
                </c:pt>
                <c:pt idx="16">
                  <c:v>241.47329932555544</c:v>
                </c:pt>
                <c:pt idx="17">
                  <c:v>239.40060941327127</c:v>
                </c:pt>
                <c:pt idx="18">
                  <c:v>231.6554729235412</c:v>
                </c:pt>
                <c:pt idx="19">
                  <c:v>227.02622924744168</c:v>
                </c:pt>
                <c:pt idx="20">
                  <c:v>228.46909575192444</c:v>
                </c:pt>
                <c:pt idx="21">
                  <c:v>225.17693956666406</c:v>
                </c:pt>
                <c:pt idx="22">
                  <c:v>226.97100922099534</c:v>
                </c:pt>
                <c:pt idx="23">
                  <c:v>224.24379827183176</c:v>
                </c:pt>
                <c:pt idx="24">
                  <c:v>218.89188965871116</c:v>
                </c:pt>
                <c:pt idx="25">
                  <c:v>217.41915794732509</c:v>
                </c:pt>
                <c:pt idx="26">
                  <c:v>215.39102092710749</c:v>
                </c:pt>
                <c:pt idx="27">
                  <c:v>213.30085309993709</c:v>
                </c:pt>
                <c:pt idx="28">
                  <c:v>210.21300923576629</c:v>
                </c:pt>
                <c:pt idx="29">
                  <c:v>205.88690091065672</c:v>
                </c:pt>
                <c:pt idx="30">
                  <c:v>183.35870549183414</c:v>
                </c:pt>
                <c:pt idx="31">
                  <c:v>184.75505942117653</c:v>
                </c:pt>
                <c:pt idx="32">
                  <c:v>191.51146700191114</c:v>
                </c:pt>
                <c:pt idx="33">
                  <c:v>190.18730901445898</c:v>
                </c:pt>
                <c:pt idx="34">
                  <c:v>187.18517541509891</c:v>
                </c:pt>
              </c:numCache>
            </c:numRef>
          </c:val>
          <c:smooth val="0"/>
          <c:extLst>
            <c:ext xmlns:c16="http://schemas.microsoft.com/office/drawing/2014/chart" uri="{C3380CC4-5D6E-409C-BE32-E72D297353CC}">
              <c16:uniqueId val="{00000020-C815-4E68-9FD0-039C897DAEB1}"/>
            </c:ext>
          </c:extLst>
        </c:ser>
        <c:ser>
          <c:idx val="5"/>
          <c:order val="4"/>
          <c:tx>
            <c:strRef>
              <c:f>'3.Allocated_CO2-sector'!$T$146</c:f>
              <c:strCache>
                <c:ptCount val="1"/>
                <c:pt idx="0">
                  <c:v>業務他部門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2.0883480834026462E-2"/>
                  <c:y val="-2.0632199815444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1.6727171094834504E-2"/>
                  <c:y val="-2.8724467364586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4-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8-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03-AE87-46AE-85A8-E8F70B098202}"/>
                </c:ext>
              </c:extLst>
            </c:dLbl>
            <c:dLbl>
              <c:idx val="32"/>
              <c:delete val="1"/>
              <c:extLst>
                <c:ext xmlns:c15="http://schemas.microsoft.com/office/drawing/2012/chart" uri="{CE6537A1-D6FC-4f65-9D91-7224C49458BB}"/>
                <c:ext xmlns:c16="http://schemas.microsoft.com/office/drawing/2014/chart" uri="{C3380CC4-5D6E-409C-BE32-E72D297353CC}">
                  <c16:uniqueId val="{00000008-DAAD-4111-8AAE-F537411FD0E9}"/>
                </c:ext>
              </c:extLst>
            </c:dLbl>
            <c:dLbl>
              <c:idx val="33"/>
              <c:layout>
                <c:manualLayout>
                  <c:x val="-1.6086015629608798E-2"/>
                  <c:y val="-1.4449796000076261E-2"/>
                </c:manualLayout>
              </c:layout>
              <c:numFmt formatCode="#,##0_);[Red]\(#,##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7E-4FCA-B47C-3C179F401EAD}"/>
                </c:ext>
              </c:extLst>
            </c:dLbl>
            <c:dLbl>
              <c:idx val="34"/>
              <c:layout>
                <c:manualLayout>
                  <c:x val="2.8754961049321327E-2"/>
                  <c:y val="-0.11952956815549304"/>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BAF3-4CE4-A260-87728E5EBD1A}"/>
                </c:ext>
              </c:extLst>
            </c:dLbl>
            <c:numFmt formatCode="#,##0_ "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'3.Allocated_CO2-sector'!$AA$146:$BI$146</c:f>
              <c:numCache>
                <c:formatCode>#,##0_ </c:formatCode>
                <c:ptCount val="35"/>
                <c:pt idx="0">
                  <c:v>131.52672976841177</c:v>
                </c:pt>
                <c:pt idx="1">
                  <c:v>135.47740704063116</c:v>
                </c:pt>
                <c:pt idx="2">
                  <c:v>140.15993913907445</c:v>
                </c:pt>
                <c:pt idx="3">
                  <c:v>144.28702091402928</c:v>
                </c:pt>
                <c:pt idx="4">
                  <c:v>159.00337528604339</c:v>
                </c:pt>
                <c:pt idx="5">
                  <c:v>164.03536848148264</c:v>
                </c:pt>
                <c:pt idx="6">
                  <c:v>161.98528924820047</c:v>
                </c:pt>
                <c:pt idx="7">
                  <c:v>166.51528877490401</c:v>
                </c:pt>
                <c:pt idx="8">
                  <c:v>173.95477536124801</c:v>
                </c:pt>
                <c:pt idx="9">
                  <c:v>184.27535107295367</c:v>
                </c:pt>
                <c:pt idx="10">
                  <c:v>190.71884883726776</c:v>
                </c:pt>
                <c:pt idx="11">
                  <c:v>190.67451876813351</c:v>
                </c:pt>
                <c:pt idx="12">
                  <c:v>200.93428363667542</c:v>
                </c:pt>
                <c:pt idx="13">
                  <c:v>207.78599713288548</c:v>
                </c:pt>
                <c:pt idx="14">
                  <c:v>213.86658563965111</c:v>
                </c:pt>
                <c:pt idx="15">
                  <c:v>222.2310545767798</c:v>
                </c:pt>
                <c:pt idx="16">
                  <c:v>218.7403852262135</c:v>
                </c:pt>
                <c:pt idx="17">
                  <c:v>227.78366896725831</c:v>
                </c:pt>
                <c:pt idx="18">
                  <c:v>221.19011201602058</c:v>
                </c:pt>
                <c:pt idx="19">
                  <c:v>197.81878686099185</c:v>
                </c:pt>
                <c:pt idx="20">
                  <c:v>200.87256910676453</c:v>
                </c:pt>
                <c:pt idx="21">
                  <c:v>225.2926703197399</c:v>
                </c:pt>
                <c:pt idx="22">
                  <c:v>228.98976879159142</c:v>
                </c:pt>
                <c:pt idx="23">
                  <c:v>235.22769227077745</c:v>
                </c:pt>
                <c:pt idx="24">
                  <c:v>225.58843016233629</c:v>
                </c:pt>
                <c:pt idx="25">
                  <c:v>217.34891116685401</c:v>
                </c:pt>
                <c:pt idx="26">
                  <c:v>212.3683213863554</c:v>
                </c:pt>
                <c:pt idx="27">
                  <c:v>207.65432829927067</c:v>
                </c:pt>
                <c:pt idx="28">
                  <c:v>200.62802358342626</c:v>
                </c:pt>
                <c:pt idx="29">
                  <c:v>191.24148599650803</c:v>
                </c:pt>
                <c:pt idx="30">
                  <c:v>181.74124654671866</c:v>
                </c:pt>
                <c:pt idx="31">
                  <c:v>186.90955615468548</c:v>
                </c:pt>
                <c:pt idx="32">
                  <c:v>177.18899575580571</c:v>
                </c:pt>
                <c:pt idx="33">
                  <c:v>161.97082574782971</c:v>
                </c:pt>
                <c:pt idx="34">
                  <c:v>162.21803977468775</c:v>
                </c:pt>
              </c:numCache>
            </c:numRef>
          </c:val>
          <c:smooth val="0"/>
          <c:extLst>
            <c:ext xmlns:c16="http://schemas.microsoft.com/office/drawing/2014/chart" uri="{C3380CC4-5D6E-409C-BE32-E72D297353CC}">
              <c16:uniqueId val="{0000003E-C815-4E68-9FD0-039C897DAEB1}"/>
            </c:ext>
          </c:extLst>
        </c:ser>
        <c:ser>
          <c:idx val="6"/>
          <c:order val="5"/>
          <c:tx>
            <c:strRef>
              <c:f>'3.Allocated_CO2-sector'!$T$147</c:f>
              <c:strCache>
                <c:ptCount val="1"/>
                <c:pt idx="0">
                  <c:v>家庭部門</c:v>
                </c:pt>
              </c:strCache>
            </c:strRef>
          </c:tx>
          <c:spPr>
            <a:ln w="19050">
              <a:solidFill>
                <a:srgbClr val="3D96AE"/>
              </a:solidFill>
            </a:ln>
          </c:spPr>
          <c:marker>
            <c:symbol val="x"/>
            <c:size val="5"/>
            <c:spPr>
              <a:noFill/>
              <a:ln>
                <a:solidFill>
                  <a:srgbClr val="3D96AE"/>
                </a:solidFill>
              </a:ln>
            </c:spPr>
          </c:marker>
          <c:dLbls>
            <c:dLbl>
              <c:idx val="0"/>
              <c:layout>
                <c:manualLayout>
                  <c:x val="-1.9201734525998847E-2"/>
                  <c:y val="1.5440205484603833E-2"/>
                </c:manualLayout>
              </c:layout>
              <c:numFmt formatCode="#,##0_ " sourceLinked="0"/>
              <c:spPr>
                <a:noFill/>
                <a:ln>
                  <a:noFill/>
                </a:ln>
                <a:effectLst/>
              </c:spPr>
              <c:txPr>
                <a:bodyPr wrap="square" lIns="38100" tIns="19050" rIns="38100" bIns="19050" anchor="ctr">
                  <a:spAutoFit/>
                </a:bodyPr>
                <a:lstStyle/>
                <a:p>
                  <a:pPr>
                    <a:defRPr baseline="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04-AE87-46AE-85A8-E8F70B098202}"/>
                </c:ext>
              </c:extLst>
            </c:dLbl>
            <c:dLbl>
              <c:idx val="2"/>
              <c:delete val="1"/>
              <c:extLst>
                <c:ext xmlns:c15="http://schemas.microsoft.com/office/drawing/2012/chart" uri="{CE6537A1-D6FC-4f65-9D91-7224C49458BB}"/>
                <c:ext xmlns:c16="http://schemas.microsoft.com/office/drawing/2014/chart" uri="{C3380CC4-5D6E-409C-BE32-E72D297353CC}">
                  <c16:uniqueId val="{00000006-AE87-46AE-85A8-E8F70B098202}"/>
                </c:ext>
              </c:extLst>
            </c:dLbl>
            <c:dLbl>
              <c:idx val="3"/>
              <c:delete val="1"/>
              <c:extLst>
                <c:ext xmlns:c15="http://schemas.microsoft.com/office/drawing/2012/chart" uri="{CE6537A1-D6FC-4f65-9D91-7224C49458BB}"/>
                <c:ext xmlns:c16="http://schemas.microsoft.com/office/drawing/2014/chart" uri="{C3380CC4-5D6E-409C-BE32-E72D297353CC}">
                  <c16:uniqueId val="{00000005-AE87-46AE-85A8-E8F70B098202}"/>
                </c:ext>
              </c:extLst>
            </c:dLbl>
            <c:dLbl>
              <c:idx val="4"/>
              <c:delete val="1"/>
              <c:extLst>
                <c:ext xmlns:c15="http://schemas.microsoft.com/office/drawing/2012/chart" uri="{CE6537A1-D6FC-4f65-9D91-7224C49458BB}"/>
                <c:ext xmlns:c16="http://schemas.microsoft.com/office/drawing/2014/chart" uri="{C3380CC4-5D6E-409C-BE32-E72D297353CC}">
                  <c16:uniqueId val="{00000007-AE87-46AE-85A8-E8F70B098202}"/>
                </c:ext>
              </c:extLst>
            </c:dLbl>
            <c:dLbl>
              <c:idx val="5"/>
              <c:delete val="1"/>
              <c:extLst>
                <c:ext xmlns:c15="http://schemas.microsoft.com/office/drawing/2012/chart" uri="{CE6537A1-D6FC-4f65-9D91-7224C49458BB}"/>
                <c:ext xmlns:c16="http://schemas.microsoft.com/office/drawing/2014/chart" uri="{C3380CC4-5D6E-409C-BE32-E72D297353CC}">
                  <c16:uniqueId val="{00000008-AE87-46AE-85A8-E8F70B098202}"/>
                </c:ext>
              </c:extLst>
            </c:dLbl>
            <c:dLbl>
              <c:idx val="6"/>
              <c:delete val="1"/>
              <c:extLst>
                <c:ext xmlns:c15="http://schemas.microsoft.com/office/drawing/2012/chart" uri="{CE6537A1-D6FC-4f65-9D91-7224C49458BB}"/>
                <c:ext xmlns:c16="http://schemas.microsoft.com/office/drawing/2014/chart" uri="{C3380CC4-5D6E-409C-BE32-E72D297353CC}">
                  <c16:uniqueId val="{0000000A-AE87-46AE-85A8-E8F70B098202}"/>
                </c:ext>
              </c:extLst>
            </c:dLbl>
            <c:dLbl>
              <c:idx val="7"/>
              <c:delete val="1"/>
              <c:extLst>
                <c:ext xmlns:c15="http://schemas.microsoft.com/office/drawing/2012/chart" uri="{CE6537A1-D6FC-4f65-9D91-7224C49458BB}"/>
                <c:ext xmlns:c16="http://schemas.microsoft.com/office/drawing/2014/chart" uri="{C3380CC4-5D6E-409C-BE32-E72D297353CC}">
                  <c16:uniqueId val="{00000009-AE87-46AE-85A8-E8F70B098202}"/>
                </c:ext>
              </c:extLst>
            </c:dLbl>
            <c:dLbl>
              <c:idx val="8"/>
              <c:delete val="1"/>
              <c:extLst>
                <c:ext xmlns:c15="http://schemas.microsoft.com/office/drawing/2012/chart" uri="{CE6537A1-D6FC-4f65-9D91-7224C49458BB}"/>
                <c:ext xmlns:c16="http://schemas.microsoft.com/office/drawing/2014/chart" uri="{C3380CC4-5D6E-409C-BE32-E72D297353CC}">
                  <c16:uniqueId val="{0000000B-AE87-46AE-85A8-E8F70B098202}"/>
                </c:ext>
              </c:extLst>
            </c:dLbl>
            <c:dLbl>
              <c:idx val="9"/>
              <c:delete val="1"/>
              <c:extLst>
                <c:ext xmlns:c15="http://schemas.microsoft.com/office/drawing/2012/chart" uri="{CE6537A1-D6FC-4f65-9D91-7224C49458BB}"/>
                <c:ext xmlns:c16="http://schemas.microsoft.com/office/drawing/2014/chart" uri="{C3380CC4-5D6E-409C-BE32-E72D297353CC}">
                  <c16:uniqueId val="{0000000D-AE87-46AE-85A8-E8F70B098202}"/>
                </c:ext>
              </c:extLst>
            </c:dLbl>
            <c:dLbl>
              <c:idx val="10"/>
              <c:delete val="1"/>
              <c:extLst>
                <c:ext xmlns:c15="http://schemas.microsoft.com/office/drawing/2012/chart" uri="{CE6537A1-D6FC-4f65-9D91-7224C49458BB}"/>
                <c:ext xmlns:c16="http://schemas.microsoft.com/office/drawing/2014/chart" uri="{C3380CC4-5D6E-409C-BE32-E72D297353CC}">
                  <c16:uniqueId val="{0000000C-AE87-46AE-85A8-E8F70B098202}"/>
                </c:ext>
              </c:extLst>
            </c:dLbl>
            <c:dLbl>
              <c:idx val="11"/>
              <c:delete val="1"/>
              <c:extLst>
                <c:ext xmlns:c15="http://schemas.microsoft.com/office/drawing/2012/chart" uri="{CE6537A1-D6FC-4f65-9D91-7224C49458BB}"/>
                <c:ext xmlns:c16="http://schemas.microsoft.com/office/drawing/2014/chart" uri="{C3380CC4-5D6E-409C-BE32-E72D297353CC}">
                  <c16:uniqueId val="{0000000E-AE87-46AE-85A8-E8F70B098202}"/>
                </c:ext>
              </c:extLst>
            </c:dLbl>
            <c:dLbl>
              <c:idx val="12"/>
              <c:delete val="1"/>
              <c:extLst>
                <c:ext xmlns:c15="http://schemas.microsoft.com/office/drawing/2012/chart" uri="{CE6537A1-D6FC-4f65-9D91-7224C49458BB}"/>
                <c:ext xmlns:c16="http://schemas.microsoft.com/office/drawing/2014/chart" uri="{C3380CC4-5D6E-409C-BE32-E72D297353CC}">
                  <c16:uniqueId val="{0000000F-AE87-46AE-85A8-E8F70B098202}"/>
                </c:ext>
              </c:extLst>
            </c:dLbl>
            <c:dLbl>
              <c:idx val="13"/>
              <c:delete val="1"/>
              <c:extLst>
                <c:ext xmlns:c15="http://schemas.microsoft.com/office/drawing/2012/chart" uri="{CE6537A1-D6FC-4f65-9D91-7224C49458BB}"/>
                <c:ext xmlns:c16="http://schemas.microsoft.com/office/drawing/2014/chart" uri="{C3380CC4-5D6E-409C-BE32-E72D297353CC}">
                  <c16:uniqueId val="{00000010-AE87-46AE-85A8-E8F70B098202}"/>
                </c:ext>
              </c:extLst>
            </c:dLbl>
            <c:dLbl>
              <c:idx val="14"/>
              <c:delete val="1"/>
              <c:extLst>
                <c:ext xmlns:c15="http://schemas.microsoft.com/office/drawing/2012/chart" uri="{CE6537A1-D6FC-4f65-9D91-7224C49458BB}"/>
                <c:ext xmlns:c16="http://schemas.microsoft.com/office/drawing/2014/chart" uri="{C3380CC4-5D6E-409C-BE32-E72D297353CC}">
                  <c16:uniqueId val="{00000011-AE87-46AE-85A8-E8F70B098202}"/>
                </c:ext>
              </c:extLst>
            </c:dLbl>
            <c:dLbl>
              <c:idx val="15"/>
              <c:delete val="1"/>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12-AE87-46AE-85A8-E8F70B098202}"/>
                </c:ext>
              </c:extLst>
            </c:dLbl>
            <c:dLbl>
              <c:idx val="17"/>
              <c:delete val="1"/>
              <c:extLst>
                <c:ext xmlns:c15="http://schemas.microsoft.com/office/drawing/2012/chart" uri="{CE6537A1-D6FC-4f65-9D91-7224C49458BB}"/>
                <c:ext xmlns:c16="http://schemas.microsoft.com/office/drawing/2014/chart" uri="{C3380CC4-5D6E-409C-BE32-E72D297353CC}">
                  <c16:uniqueId val="{00000013-AE87-46AE-85A8-E8F70B098202}"/>
                </c:ext>
              </c:extLst>
            </c:dLbl>
            <c:dLbl>
              <c:idx val="18"/>
              <c:delete val="1"/>
              <c:extLst>
                <c:ext xmlns:c15="http://schemas.microsoft.com/office/drawing/2012/chart" uri="{CE6537A1-D6FC-4f65-9D91-7224C49458BB}"/>
                <c:ext xmlns:c16="http://schemas.microsoft.com/office/drawing/2014/chart" uri="{C3380CC4-5D6E-409C-BE32-E72D297353CC}">
                  <c16:uniqueId val="{00000014-AE87-46AE-85A8-E8F70B098202}"/>
                </c:ext>
              </c:extLst>
            </c:dLbl>
            <c:dLbl>
              <c:idx val="19"/>
              <c:delete val="1"/>
              <c:extLst>
                <c:ext xmlns:c15="http://schemas.microsoft.com/office/drawing/2012/chart" uri="{CE6537A1-D6FC-4f65-9D91-7224C49458BB}"/>
                <c:ext xmlns:c16="http://schemas.microsoft.com/office/drawing/2014/chart" uri="{C3380CC4-5D6E-409C-BE32-E72D297353CC}">
                  <c16:uniqueId val="{00000016-AE87-46AE-85A8-E8F70B098202}"/>
                </c:ext>
              </c:extLst>
            </c:dLbl>
            <c:dLbl>
              <c:idx val="20"/>
              <c:delete val="1"/>
              <c:extLst>
                <c:ext xmlns:c15="http://schemas.microsoft.com/office/drawing/2012/chart" uri="{CE6537A1-D6FC-4f65-9D91-7224C49458BB}"/>
                <c:ext xmlns:c16="http://schemas.microsoft.com/office/drawing/2014/chart" uri="{C3380CC4-5D6E-409C-BE32-E72D297353CC}">
                  <c16:uniqueId val="{00000015-AE87-46AE-85A8-E8F70B098202}"/>
                </c:ext>
              </c:extLst>
            </c:dLbl>
            <c:dLbl>
              <c:idx val="21"/>
              <c:delete val="1"/>
              <c:extLst>
                <c:ext xmlns:c15="http://schemas.microsoft.com/office/drawing/2012/chart" uri="{CE6537A1-D6FC-4f65-9D91-7224C49458BB}"/>
                <c:ext xmlns:c16="http://schemas.microsoft.com/office/drawing/2014/chart" uri="{C3380CC4-5D6E-409C-BE32-E72D297353CC}">
                  <c16:uniqueId val="{00000017-AE87-46AE-85A8-E8F70B098202}"/>
                </c:ext>
              </c:extLst>
            </c:dLbl>
            <c:dLbl>
              <c:idx val="22"/>
              <c:delete val="1"/>
              <c:extLst>
                <c:ext xmlns:c15="http://schemas.microsoft.com/office/drawing/2012/chart" uri="{CE6537A1-D6FC-4f65-9D91-7224C49458BB}"/>
                <c:ext xmlns:c16="http://schemas.microsoft.com/office/drawing/2014/chart" uri="{C3380CC4-5D6E-409C-BE32-E72D297353CC}">
                  <c16:uniqueId val="{00000018-AE87-46AE-85A8-E8F70B098202}"/>
                </c:ext>
              </c:extLst>
            </c:dLbl>
            <c:dLbl>
              <c:idx val="23"/>
              <c:layout>
                <c:manualLayout>
                  <c:x val="-3.3186244718381969E-2"/>
                  <c:y val="3.6433631053334893E-2"/>
                </c:manualLayout>
              </c:layout>
              <c:numFmt formatCode="#,##0_ " sourceLinked="0"/>
              <c:spPr>
                <a:noFill/>
                <a:ln>
                  <a:noFill/>
                </a:ln>
                <a:effectLst/>
              </c:spPr>
              <c:txPr>
                <a:bodyPr wrap="square" lIns="38100" tIns="19050" rIns="38100" bIns="19050" anchor="ctr">
                  <a:spAutoFit/>
                </a:bodyPr>
                <a:lstStyle/>
                <a:p>
                  <a:pPr>
                    <a:defRPr baseline="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9-AE87-46AE-85A8-E8F70B098202}"/>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6-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7-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1A-AE87-46AE-85A8-E8F70B098202}"/>
                </c:ext>
              </c:extLst>
            </c:dLbl>
            <c:dLbl>
              <c:idx val="32"/>
              <c:delete val="1"/>
              <c:extLst>
                <c:ext xmlns:c15="http://schemas.microsoft.com/office/drawing/2012/chart" uri="{CE6537A1-D6FC-4f65-9D91-7224C49458BB}"/>
                <c:ext xmlns:c16="http://schemas.microsoft.com/office/drawing/2014/chart" uri="{C3380CC4-5D6E-409C-BE32-E72D297353CC}">
                  <c16:uniqueId val="{00000009-DAAD-4111-8AAE-F537411FD0E9}"/>
                </c:ext>
              </c:extLst>
            </c:dLbl>
            <c:dLbl>
              <c:idx val="33"/>
              <c:layout>
                <c:manualLayout>
                  <c:x val="-2.5125667145842193E-2"/>
                  <c:y val="2.218618329488475E-2"/>
                </c:manualLayout>
              </c:layout>
              <c:numFmt formatCode="#,##0_);[Red]\(#,##0\)" sourceLinked="0"/>
              <c:spPr>
                <a:noFill/>
                <a:ln>
                  <a:noFill/>
                </a:ln>
                <a:effectLst/>
              </c:spPr>
              <c:txPr>
                <a:bodyPr wrap="square" lIns="38100" tIns="19050" rIns="38100" bIns="19050" anchor="ctr">
                  <a:spAutoFit/>
                </a:bodyPr>
                <a:lstStyle/>
                <a:p>
                  <a:pPr>
                    <a:defRPr sz="1000" baseline="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E-4FCA-B47C-3C179F401EAD}"/>
                </c:ext>
              </c:extLst>
            </c:dLbl>
            <c:dLbl>
              <c:idx val="34"/>
              <c:layout>
                <c:manualLayout>
                  <c:x val="2.88907666695736E-2"/>
                  <c:y val="-6.2514978745477207E-2"/>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BAF3-4CE4-A260-87728E5EBD1A}"/>
                </c:ext>
              </c:extLst>
            </c:dLbl>
            <c:numFmt formatCode="#,##0.0_ " sourceLinked="0"/>
            <c:spPr>
              <a:noFill/>
              <a:ln>
                <a:noFill/>
              </a:ln>
              <a:effectLst/>
            </c:spPr>
            <c:txPr>
              <a:bodyPr wrap="square" lIns="38100" tIns="19050" rIns="38100" bIns="19050" anchor="ctr">
                <a:spAutoFit/>
              </a:bodyPr>
              <a:lstStyle/>
              <a:p>
                <a:pPr>
                  <a:defRPr baseline="0">
                    <a:solidFill>
                      <a:srgbClr val="3D96AE"/>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'3.Allocated_CO2-sector'!$AA$147:$BI$147</c:f>
              <c:numCache>
                <c:formatCode>#,##0_ </c:formatCode>
                <c:ptCount val="35"/>
                <c:pt idx="0">
                  <c:v>125.62712837133272</c:v>
                </c:pt>
                <c:pt idx="1">
                  <c:v>127.88394021690024</c:v>
                </c:pt>
                <c:pt idx="2">
                  <c:v>134.03828153940759</c:v>
                </c:pt>
                <c:pt idx="3">
                  <c:v>134.12045431567344</c:v>
                </c:pt>
                <c:pt idx="4">
                  <c:v>142.3370275889755</c:v>
                </c:pt>
                <c:pt idx="5">
                  <c:v>144.54205221812882</c:v>
                </c:pt>
                <c:pt idx="6">
                  <c:v>146.99819821234425</c:v>
                </c:pt>
                <c:pt idx="7">
                  <c:v>142.5176425380125</c:v>
                </c:pt>
                <c:pt idx="8">
                  <c:v>140.86553515649231</c:v>
                </c:pt>
                <c:pt idx="9">
                  <c:v>148.07222538234004</c:v>
                </c:pt>
                <c:pt idx="10">
                  <c:v>151.30426247717932</c:v>
                </c:pt>
                <c:pt idx="11">
                  <c:v>148.94900807029603</c:v>
                </c:pt>
                <c:pt idx="12">
                  <c:v>158.65529498297963</c:v>
                </c:pt>
                <c:pt idx="13">
                  <c:v>160.33588240712663</c:v>
                </c:pt>
                <c:pt idx="14">
                  <c:v>160.81790455833823</c:v>
                </c:pt>
                <c:pt idx="15">
                  <c:v>164.56397057874818</c:v>
                </c:pt>
                <c:pt idx="16">
                  <c:v>156.41201124216542</c:v>
                </c:pt>
                <c:pt idx="17">
                  <c:v>168.17462678769732</c:v>
                </c:pt>
                <c:pt idx="18">
                  <c:v>163.13560900743062</c:v>
                </c:pt>
                <c:pt idx="19">
                  <c:v>158.68036699741802</c:v>
                </c:pt>
                <c:pt idx="20">
                  <c:v>175.24753571626493</c:v>
                </c:pt>
                <c:pt idx="21">
                  <c:v>187.57127665884568</c:v>
                </c:pt>
                <c:pt idx="22">
                  <c:v>207.35502840093901</c:v>
                </c:pt>
                <c:pt idx="23">
                  <c:v>208.70928132918274</c:v>
                </c:pt>
                <c:pt idx="24">
                  <c:v>197.17324530220543</c:v>
                </c:pt>
                <c:pt idx="25">
                  <c:v>186.06636987399472</c:v>
                </c:pt>
                <c:pt idx="26">
                  <c:v>180.14365359467934</c:v>
                </c:pt>
                <c:pt idx="27">
                  <c:v>184.08651827054865</c:v>
                </c:pt>
                <c:pt idx="28">
                  <c:v>159.66670424279309</c:v>
                </c:pt>
                <c:pt idx="29">
                  <c:v>156.53166164364558</c:v>
                </c:pt>
                <c:pt idx="30">
                  <c:v>166.95222725467781</c:v>
                </c:pt>
                <c:pt idx="31">
                  <c:v>159.77474470823242</c:v>
                </c:pt>
                <c:pt idx="32">
                  <c:v>157.82994326932814</c:v>
                </c:pt>
                <c:pt idx="33">
                  <c:v>147.20702844664316</c:v>
                </c:pt>
                <c:pt idx="34">
                  <c:v>146.24213895250901</c:v>
                </c:pt>
              </c:numCache>
            </c:numRef>
          </c:val>
          <c:smooth val="0"/>
          <c:extLst>
            <c:ext xmlns:c16="http://schemas.microsoft.com/office/drawing/2014/chart" uri="{C3380CC4-5D6E-409C-BE32-E72D297353CC}">
              <c16:uniqueId val="{00000046-C815-4E68-9FD0-039C897DAEB1}"/>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1.8894283022371096E-2"/>
                  <c:y val="1.637681608024376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1945026556523551E-2"/>
                      <c:h val="2.3542593688349642E-2"/>
                    </c:manualLayout>
                  </c15:layout>
                </c:ext>
                <c:ext xmlns:c16="http://schemas.microsoft.com/office/drawing/2014/chart" uri="{C3380CC4-5D6E-409C-BE32-E72D297353CC}">
                  <c16:uniqueId val="{00000047-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32-BAF3-4CE4-A260-87728E5EBD1A}"/>
                </c:ext>
              </c:extLst>
            </c:dLbl>
            <c:dLbl>
              <c:idx val="2"/>
              <c:delete val="1"/>
              <c:extLst>
                <c:ext xmlns:c15="http://schemas.microsoft.com/office/drawing/2012/chart" uri="{CE6537A1-D6FC-4f65-9D91-7224C49458BB}"/>
                <c:ext xmlns:c16="http://schemas.microsoft.com/office/drawing/2014/chart" uri="{C3380CC4-5D6E-409C-BE32-E72D297353CC}">
                  <c16:uniqueId val="{00000033-BAF3-4CE4-A260-87728E5EBD1A}"/>
                </c:ext>
              </c:extLst>
            </c:dLbl>
            <c:dLbl>
              <c:idx val="3"/>
              <c:delete val="1"/>
              <c:extLst>
                <c:ext xmlns:c15="http://schemas.microsoft.com/office/drawing/2012/chart" uri="{CE6537A1-D6FC-4f65-9D91-7224C49458BB}"/>
                <c:ext xmlns:c16="http://schemas.microsoft.com/office/drawing/2014/chart" uri="{C3380CC4-5D6E-409C-BE32-E72D297353CC}">
                  <c16:uniqueId val="{00000034-BAF3-4CE4-A260-87728E5EBD1A}"/>
                </c:ext>
              </c:extLst>
            </c:dLbl>
            <c:dLbl>
              <c:idx val="4"/>
              <c:delete val="1"/>
              <c:extLst>
                <c:ext xmlns:c15="http://schemas.microsoft.com/office/drawing/2012/chart" uri="{CE6537A1-D6FC-4f65-9D91-7224C49458BB}"/>
                <c:ext xmlns:c16="http://schemas.microsoft.com/office/drawing/2014/chart" uri="{C3380CC4-5D6E-409C-BE32-E72D297353CC}">
                  <c16:uniqueId val="{00000035-BAF3-4CE4-A260-87728E5EBD1A}"/>
                </c:ext>
              </c:extLst>
            </c:dLbl>
            <c:dLbl>
              <c:idx val="5"/>
              <c:delete val="1"/>
              <c:extLst>
                <c:ext xmlns:c15="http://schemas.microsoft.com/office/drawing/2012/chart" uri="{CE6537A1-D6FC-4f65-9D91-7224C49458BB}"/>
                <c:ext xmlns:c16="http://schemas.microsoft.com/office/drawing/2014/chart" uri="{C3380CC4-5D6E-409C-BE32-E72D297353CC}">
                  <c16:uniqueId val="{00000036-BAF3-4CE4-A260-87728E5EBD1A}"/>
                </c:ext>
              </c:extLst>
            </c:dLbl>
            <c:dLbl>
              <c:idx val="6"/>
              <c:delete val="1"/>
              <c:extLst>
                <c:ext xmlns:c15="http://schemas.microsoft.com/office/drawing/2012/chart" uri="{CE6537A1-D6FC-4f65-9D91-7224C49458BB}"/>
                <c:ext xmlns:c16="http://schemas.microsoft.com/office/drawing/2014/chart" uri="{C3380CC4-5D6E-409C-BE32-E72D297353CC}">
                  <c16:uniqueId val="{00000037-BAF3-4CE4-A260-87728E5EBD1A}"/>
                </c:ext>
              </c:extLst>
            </c:dLbl>
            <c:dLbl>
              <c:idx val="7"/>
              <c:delete val="1"/>
              <c:extLst>
                <c:ext xmlns:c15="http://schemas.microsoft.com/office/drawing/2012/chart" uri="{CE6537A1-D6FC-4f65-9D91-7224C49458BB}"/>
                <c:ext xmlns:c16="http://schemas.microsoft.com/office/drawing/2014/chart" uri="{C3380CC4-5D6E-409C-BE32-E72D297353CC}">
                  <c16:uniqueId val="{00000038-BAF3-4CE4-A260-87728E5EBD1A}"/>
                </c:ext>
              </c:extLst>
            </c:dLbl>
            <c:dLbl>
              <c:idx val="8"/>
              <c:delete val="1"/>
              <c:extLst>
                <c:ext xmlns:c15="http://schemas.microsoft.com/office/drawing/2012/chart" uri="{CE6537A1-D6FC-4f65-9D91-7224C49458BB}"/>
                <c:ext xmlns:c16="http://schemas.microsoft.com/office/drawing/2014/chart" uri="{C3380CC4-5D6E-409C-BE32-E72D297353CC}">
                  <c16:uniqueId val="{00000050-BAF3-4CE4-A260-87728E5EBD1A}"/>
                </c:ext>
              </c:extLst>
            </c:dLbl>
            <c:dLbl>
              <c:idx val="9"/>
              <c:delete val="1"/>
              <c:extLst>
                <c:ext xmlns:c15="http://schemas.microsoft.com/office/drawing/2012/chart" uri="{CE6537A1-D6FC-4f65-9D91-7224C49458BB}"/>
                <c:ext xmlns:c16="http://schemas.microsoft.com/office/drawing/2014/chart" uri="{C3380CC4-5D6E-409C-BE32-E72D297353CC}">
                  <c16:uniqueId val="{0000004B-BAF3-4CE4-A260-87728E5EBD1A}"/>
                </c:ext>
              </c:extLst>
            </c:dLbl>
            <c:dLbl>
              <c:idx val="10"/>
              <c:delete val="1"/>
              <c:extLst>
                <c:ext xmlns:c15="http://schemas.microsoft.com/office/drawing/2012/chart" uri="{CE6537A1-D6FC-4f65-9D91-7224C49458BB}"/>
                <c:ext xmlns:c16="http://schemas.microsoft.com/office/drawing/2014/chart" uri="{C3380CC4-5D6E-409C-BE32-E72D297353CC}">
                  <c16:uniqueId val="{0000004C-BAF3-4CE4-A260-87728E5EBD1A}"/>
                </c:ext>
              </c:extLst>
            </c:dLbl>
            <c:dLbl>
              <c:idx val="11"/>
              <c:delete val="1"/>
              <c:extLst>
                <c:ext xmlns:c15="http://schemas.microsoft.com/office/drawing/2012/chart" uri="{CE6537A1-D6FC-4f65-9D91-7224C49458BB}"/>
                <c:ext xmlns:c16="http://schemas.microsoft.com/office/drawing/2014/chart" uri="{C3380CC4-5D6E-409C-BE32-E72D297353CC}">
                  <c16:uniqueId val="{0000004D-BAF3-4CE4-A260-87728E5EBD1A}"/>
                </c:ext>
              </c:extLst>
            </c:dLbl>
            <c:dLbl>
              <c:idx val="12"/>
              <c:delete val="1"/>
              <c:extLst>
                <c:ext xmlns:c15="http://schemas.microsoft.com/office/drawing/2012/chart" uri="{CE6537A1-D6FC-4f65-9D91-7224C49458BB}"/>
                <c:ext xmlns:c16="http://schemas.microsoft.com/office/drawing/2014/chart" uri="{C3380CC4-5D6E-409C-BE32-E72D297353CC}">
                  <c16:uniqueId val="{0000004E-BAF3-4CE4-A260-87728E5EBD1A}"/>
                </c:ext>
              </c:extLst>
            </c:dLbl>
            <c:dLbl>
              <c:idx val="13"/>
              <c:delete val="1"/>
              <c:extLst>
                <c:ext xmlns:c15="http://schemas.microsoft.com/office/drawing/2012/chart" uri="{CE6537A1-D6FC-4f65-9D91-7224C49458BB}"/>
                <c:ext xmlns:c16="http://schemas.microsoft.com/office/drawing/2014/chart" uri="{C3380CC4-5D6E-409C-BE32-E72D297353CC}">
                  <c16:uniqueId val="{0000004F-BAF3-4CE4-A260-87728E5EBD1A}"/>
                </c:ext>
              </c:extLst>
            </c:dLbl>
            <c:dLbl>
              <c:idx val="14"/>
              <c:delete val="1"/>
              <c:extLst>
                <c:ext xmlns:c15="http://schemas.microsoft.com/office/drawing/2012/chart" uri="{CE6537A1-D6FC-4f65-9D91-7224C49458BB}"/>
                <c:ext xmlns:c16="http://schemas.microsoft.com/office/drawing/2014/chart" uri="{C3380CC4-5D6E-409C-BE32-E72D297353CC}">
                  <c16:uniqueId val="{00000051-BAF3-4CE4-A260-87728E5EBD1A}"/>
                </c:ext>
              </c:extLst>
            </c:dLbl>
            <c:dLbl>
              <c:idx val="15"/>
              <c:delete val="1"/>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52-BAF3-4CE4-A260-87728E5EBD1A}"/>
                </c:ext>
              </c:extLst>
            </c:dLbl>
            <c:dLbl>
              <c:idx val="17"/>
              <c:delete val="1"/>
              <c:extLst>
                <c:ext xmlns:c15="http://schemas.microsoft.com/office/drawing/2012/chart" uri="{CE6537A1-D6FC-4f65-9D91-7224C49458BB}"/>
                <c:ext xmlns:c16="http://schemas.microsoft.com/office/drawing/2014/chart" uri="{C3380CC4-5D6E-409C-BE32-E72D297353CC}">
                  <c16:uniqueId val="{00000055-BAF3-4CE4-A260-87728E5EBD1A}"/>
                </c:ext>
              </c:extLst>
            </c:dLbl>
            <c:dLbl>
              <c:idx val="18"/>
              <c:delete val="1"/>
              <c:extLst>
                <c:ext xmlns:c15="http://schemas.microsoft.com/office/drawing/2012/chart" uri="{CE6537A1-D6FC-4f65-9D91-7224C49458BB}"/>
                <c:ext xmlns:c16="http://schemas.microsoft.com/office/drawing/2014/chart" uri="{C3380CC4-5D6E-409C-BE32-E72D297353CC}">
                  <c16:uniqueId val="{00000053-BAF3-4CE4-A260-87728E5EBD1A}"/>
                </c:ext>
              </c:extLst>
            </c:dLbl>
            <c:dLbl>
              <c:idx val="19"/>
              <c:delete val="1"/>
              <c:extLst>
                <c:ext xmlns:c15="http://schemas.microsoft.com/office/drawing/2012/chart" uri="{CE6537A1-D6FC-4f65-9D91-7224C49458BB}"/>
                <c:ext xmlns:c16="http://schemas.microsoft.com/office/drawing/2014/chart" uri="{C3380CC4-5D6E-409C-BE32-E72D297353CC}">
                  <c16:uniqueId val="{00000054-BAF3-4CE4-A260-87728E5EBD1A}"/>
                </c:ext>
              </c:extLst>
            </c:dLbl>
            <c:dLbl>
              <c:idx val="20"/>
              <c:delete val="1"/>
              <c:extLst>
                <c:ext xmlns:c15="http://schemas.microsoft.com/office/drawing/2012/chart" uri="{CE6537A1-D6FC-4f65-9D91-7224C49458BB}"/>
                <c:ext xmlns:c16="http://schemas.microsoft.com/office/drawing/2014/chart" uri="{C3380CC4-5D6E-409C-BE32-E72D297353CC}">
                  <c16:uniqueId val="{00000056-BAF3-4CE4-A260-87728E5EBD1A}"/>
                </c:ext>
              </c:extLst>
            </c:dLbl>
            <c:dLbl>
              <c:idx val="21"/>
              <c:delete val="1"/>
              <c:extLst>
                <c:ext xmlns:c15="http://schemas.microsoft.com/office/drawing/2012/chart" uri="{CE6537A1-D6FC-4f65-9D91-7224C49458BB}"/>
                <c:ext xmlns:c16="http://schemas.microsoft.com/office/drawing/2014/chart" uri="{C3380CC4-5D6E-409C-BE32-E72D297353CC}">
                  <c16:uniqueId val="{00000057-BAF3-4CE4-A260-87728E5EBD1A}"/>
                </c:ext>
              </c:extLst>
            </c:dLbl>
            <c:dLbl>
              <c:idx val="22"/>
              <c:delete val="1"/>
              <c:extLst>
                <c:ext xmlns:c15="http://schemas.microsoft.com/office/drawing/2012/chart" uri="{CE6537A1-D6FC-4f65-9D91-7224C49458BB}"/>
                <c:ext xmlns:c16="http://schemas.microsoft.com/office/drawing/2014/chart" uri="{C3380CC4-5D6E-409C-BE32-E72D297353CC}">
                  <c16:uniqueId val="{00000058-BAF3-4CE4-A260-87728E5EBD1A}"/>
                </c:ext>
              </c:extLst>
            </c:dLbl>
            <c:dLbl>
              <c:idx val="23"/>
              <c:layout>
                <c:manualLayout>
                  <c:x val="-2.549917567320022E-2"/>
                  <c:y val="-2.6954175087224405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9-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6-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1D-AE87-46AE-85A8-E8F70B098202}"/>
                </c:ext>
              </c:extLst>
            </c:dLbl>
            <c:dLbl>
              <c:idx val="32"/>
              <c:delete val="1"/>
              <c:extLst>
                <c:ext xmlns:c15="http://schemas.microsoft.com/office/drawing/2012/chart" uri="{CE6537A1-D6FC-4f65-9D91-7224C49458BB}"/>
                <c:ext xmlns:c16="http://schemas.microsoft.com/office/drawing/2014/chart" uri="{C3380CC4-5D6E-409C-BE32-E72D297353CC}">
                  <c16:uniqueId val="{00000007-DAAD-4111-8AAE-F537411FD0E9}"/>
                </c:ext>
              </c:extLst>
            </c:dLbl>
            <c:dLbl>
              <c:idx val="33"/>
              <c:layout>
                <c:manualLayout>
                  <c:x val="-2.0480044874839974E-2"/>
                  <c:y val="-1.7398977140569292E-2"/>
                </c:manualLayout>
              </c:layout>
              <c:numFmt formatCode="#,##0.0_);[Red]\(#,##0.0\)" sourceLinked="0"/>
              <c:spPr>
                <a:noFill/>
                <a:ln>
                  <a:noFill/>
                </a:ln>
                <a:effectLst/>
              </c:spPr>
              <c:txPr>
                <a:bodyPr wrap="square" lIns="38100" tIns="19050" rIns="38100" bIns="19050" anchor="ctr">
                  <a:spAutoFit/>
                </a:bodyPr>
                <a:lstStyle/>
                <a:p>
                  <a:pPr>
                    <a:defRPr sz="10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E-4FCA-B47C-3C179F401EAD}"/>
                </c:ext>
              </c:extLst>
            </c:dLbl>
            <c:dLbl>
              <c:idx val="34"/>
              <c:layout>
                <c:manualLayout>
                  <c:x val="2.551065847604678E-2"/>
                  <c:y val="-6.2614364493799729E-2"/>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BAF3-4CE4-A260-87728E5EBD1A}"/>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'3.Allocated_CO2-sector'!$AA$148:$BI$148</c:f>
              <c:numCache>
                <c:formatCode>#,##0.0_ </c:formatCode>
                <c:ptCount val="35"/>
                <c:pt idx="0">
                  <c:v>65.161974696369697</c:v>
                </c:pt>
                <c:pt idx="1">
                  <c:v>66.471388275116169</c:v>
                </c:pt>
                <c:pt idx="2">
                  <c:v>66.456264105329623</c:v>
                </c:pt>
                <c:pt idx="3">
                  <c:v>65.168815521459024</c:v>
                </c:pt>
                <c:pt idx="4">
                  <c:v>66.870061190482133</c:v>
                </c:pt>
                <c:pt idx="5">
                  <c:v>67.174267126252573</c:v>
                </c:pt>
                <c:pt idx="6">
                  <c:v>67.764445656733869</c:v>
                </c:pt>
                <c:pt idx="7">
                  <c:v>65.252665238911646</c:v>
                </c:pt>
                <c:pt idx="8">
                  <c:v>59.203979890111192</c:v>
                </c:pt>
                <c:pt idx="9">
                  <c:v>59.575490944651634</c:v>
                </c:pt>
                <c:pt idx="10">
                  <c:v>60.102180649636743</c:v>
                </c:pt>
                <c:pt idx="11">
                  <c:v>58.847526939695278</c:v>
                </c:pt>
                <c:pt idx="12">
                  <c:v>56.522277226371564</c:v>
                </c:pt>
                <c:pt idx="13">
                  <c:v>55.923111386561622</c:v>
                </c:pt>
                <c:pt idx="14">
                  <c:v>55.911205737508432</c:v>
                </c:pt>
                <c:pt idx="15">
                  <c:v>57.016496081314628</c:v>
                </c:pt>
                <c:pt idx="16">
                  <c:v>57.281219123138186</c:v>
                </c:pt>
                <c:pt idx="17">
                  <c:v>56.472712349126844</c:v>
                </c:pt>
                <c:pt idx="18">
                  <c:v>52.12209051595832</c:v>
                </c:pt>
                <c:pt idx="19">
                  <c:v>46.6927212611686</c:v>
                </c:pt>
                <c:pt idx="20">
                  <c:v>47.815439663273452</c:v>
                </c:pt>
                <c:pt idx="21">
                  <c:v>47.531257883627326</c:v>
                </c:pt>
                <c:pt idx="22">
                  <c:v>47.71363156121987</c:v>
                </c:pt>
                <c:pt idx="23">
                  <c:v>49.437026391933102</c:v>
                </c:pt>
                <c:pt idx="24">
                  <c:v>48.899554699718436</c:v>
                </c:pt>
                <c:pt idx="25">
                  <c:v>47.566905866175254</c:v>
                </c:pt>
                <c:pt idx="26">
                  <c:v>47.17399977496229</c:v>
                </c:pt>
                <c:pt idx="27">
                  <c:v>47.935506175996949</c:v>
                </c:pt>
                <c:pt idx="28">
                  <c:v>47.214160883696714</c:v>
                </c:pt>
                <c:pt idx="29">
                  <c:v>45.557070804833543</c:v>
                </c:pt>
                <c:pt idx="30">
                  <c:v>42.600340611412328</c:v>
                </c:pt>
                <c:pt idx="31">
                  <c:v>44.05915414968306</c:v>
                </c:pt>
                <c:pt idx="32">
                  <c:v>40.991606396353625</c:v>
                </c:pt>
                <c:pt idx="33">
                  <c:v>38.431331396325803</c:v>
                </c:pt>
                <c:pt idx="34">
                  <c:v>37.304739905015985</c:v>
                </c:pt>
              </c:numCache>
            </c:numRef>
          </c:val>
          <c:smooth val="0"/>
          <c:extLst>
            <c:ext xmlns:c16="http://schemas.microsoft.com/office/drawing/2014/chart" uri="{C3380CC4-5D6E-409C-BE32-E72D297353CC}">
              <c16:uniqueId val="{0000004F-C815-4E68-9FD0-039C897DAEB1}"/>
            </c:ext>
          </c:extLst>
        </c:ser>
        <c:ser>
          <c:idx val="9"/>
          <c:order val="7"/>
          <c:tx>
            <c:strRef>
              <c:f>'3.Allocated_CO2-sector'!$T$149</c:f>
              <c:strCache>
                <c:ptCount val="1"/>
                <c:pt idx="0">
                  <c:v>廃棄物</c:v>
                </c:pt>
              </c:strCache>
            </c:strRef>
          </c:tx>
          <c:spPr>
            <a:ln w="19050">
              <a:solidFill>
                <a:srgbClr val="8EA5CB"/>
              </a:solidFill>
            </a:ln>
          </c:spPr>
          <c:marker>
            <c:symbol val="plus"/>
            <c:size val="5"/>
            <c:spPr>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59-BAF3-4CE4-A260-87728E5EBD1A}"/>
                </c:ext>
              </c:extLst>
            </c:dLbl>
            <c:dLbl>
              <c:idx val="2"/>
              <c:delete val="1"/>
              <c:extLst>
                <c:ext xmlns:c15="http://schemas.microsoft.com/office/drawing/2012/chart" uri="{CE6537A1-D6FC-4f65-9D91-7224C49458BB}"/>
                <c:ext xmlns:c16="http://schemas.microsoft.com/office/drawing/2014/chart" uri="{C3380CC4-5D6E-409C-BE32-E72D297353CC}">
                  <c16:uniqueId val="{0000005A-BAF3-4CE4-A260-87728E5EBD1A}"/>
                </c:ext>
              </c:extLst>
            </c:dLbl>
            <c:dLbl>
              <c:idx val="3"/>
              <c:delete val="1"/>
              <c:extLst>
                <c:ext xmlns:c15="http://schemas.microsoft.com/office/drawing/2012/chart" uri="{CE6537A1-D6FC-4f65-9D91-7224C49458BB}"/>
                <c:ext xmlns:c16="http://schemas.microsoft.com/office/drawing/2014/chart" uri="{C3380CC4-5D6E-409C-BE32-E72D297353CC}">
                  <c16:uniqueId val="{0000005B-BAF3-4CE4-A260-87728E5EBD1A}"/>
                </c:ext>
              </c:extLst>
            </c:dLbl>
            <c:dLbl>
              <c:idx val="4"/>
              <c:delete val="1"/>
              <c:extLst>
                <c:ext xmlns:c15="http://schemas.microsoft.com/office/drawing/2012/chart" uri="{CE6537A1-D6FC-4f65-9D91-7224C49458BB}"/>
                <c:ext xmlns:c16="http://schemas.microsoft.com/office/drawing/2014/chart" uri="{C3380CC4-5D6E-409C-BE32-E72D297353CC}">
                  <c16:uniqueId val="{0000005C-BAF3-4CE4-A260-87728E5EBD1A}"/>
                </c:ext>
              </c:extLst>
            </c:dLbl>
            <c:dLbl>
              <c:idx val="5"/>
              <c:delete val="1"/>
              <c:extLst>
                <c:ext xmlns:c15="http://schemas.microsoft.com/office/drawing/2012/chart" uri="{CE6537A1-D6FC-4f65-9D91-7224C49458BB}"/>
                <c:ext xmlns:c16="http://schemas.microsoft.com/office/drawing/2014/chart" uri="{C3380CC4-5D6E-409C-BE32-E72D297353CC}">
                  <c16:uniqueId val="{0000005D-BAF3-4CE4-A260-87728E5EBD1A}"/>
                </c:ext>
              </c:extLst>
            </c:dLbl>
            <c:dLbl>
              <c:idx val="6"/>
              <c:delete val="1"/>
              <c:extLst>
                <c:ext xmlns:c15="http://schemas.microsoft.com/office/drawing/2012/chart" uri="{CE6537A1-D6FC-4f65-9D91-7224C49458BB}"/>
                <c:ext xmlns:c16="http://schemas.microsoft.com/office/drawing/2014/chart" uri="{C3380CC4-5D6E-409C-BE32-E72D297353CC}">
                  <c16:uniqueId val="{0000005F-BAF3-4CE4-A260-87728E5EBD1A}"/>
                </c:ext>
              </c:extLst>
            </c:dLbl>
            <c:dLbl>
              <c:idx val="7"/>
              <c:delete val="1"/>
              <c:extLst>
                <c:ext xmlns:c15="http://schemas.microsoft.com/office/drawing/2012/chart" uri="{CE6537A1-D6FC-4f65-9D91-7224C49458BB}"/>
                <c:ext xmlns:c16="http://schemas.microsoft.com/office/drawing/2014/chart" uri="{C3380CC4-5D6E-409C-BE32-E72D297353CC}">
                  <c16:uniqueId val="{0000005E-BAF3-4CE4-A260-87728E5EBD1A}"/>
                </c:ext>
              </c:extLst>
            </c:dLbl>
            <c:dLbl>
              <c:idx val="8"/>
              <c:delete val="1"/>
              <c:extLst>
                <c:ext xmlns:c15="http://schemas.microsoft.com/office/drawing/2012/chart" uri="{CE6537A1-D6FC-4f65-9D91-7224C49458BB}"/>
                <c:ext xmlns:c16="http://schemas.microsoft.com/office/drawing/2014/chart" uri="{C3380CC4-5D6E-409C-BE32-E72D297353CC}">
                  <c16:uniqueId val="{00000060-BAF3-4CE4-A260-87728E5EBD1A}"/>
                </c:ext>
              </c:extLst>
            </c:dLbl>
            <c:dLbl>
              <c:idx val="9"/>
              <c:delete val="1"/>
              <c:extLst>
                <c:ext xmlns:c15="http://schemas.microsoft.com/office/drawing/2012/chart" uri="{CE6537A1-D6FC-4f65-9D91-7224C49458BB}"/>
                <c:ext xmlns:c16="http://schemas.microsoft.com/office/drawing/2014/chart" uri="{C3380CC4-5D6E-409C-BE32-E72D297353CC}">
                  <c16:uniqueId val="{00000062-BAF3-4CE4-A260-87728E5EBD1A}"/>
                </c:ext>
              </c:extLst>
            </c:dLbl>
            <c:dLbl>
              <c:idx val="10"/>
              <c:delete val="1"/>
              <c:extLst>
                <c:ext xmlns:c15="http://schemas.microsoft.com/office/drawing/2012/chart" uri="{CE6537A1-D6FC-4f65-9D91-7224C49458BB}"/>
                <c:ext xmlns:c16="http://schemas.microsoft.com/office/drawing/2014/chart" uri="{C3380CC4-5D6E-409C-BE32-E72D297353CC}">
                  <c16:uniqueId val="{00000061-BAF3-4CE4-A260-87728E5EBD1A}"/>
                </c:ext>
              </c:extLst>
            </c:dLbl>
            <c:dLbl>
              <c:idx val="11"/>
              <c:delete val="1"/>
              <c:extLst>
                <c:ext xmlns:c15="http://schemas.microsoft.com/office/drawing/2012/chart" uri="{CE6537A1-D6FC-4f65-9D91-7224C49458BB}"/>
                <c:ext xmlns:c16="http://schemas.microsoft.com/office/drawing/2014/chart" uri="{C3380CC4-5D6E-409C-BE32-E72D297353CC}">
                  <c16:uniqueId val="{00000063-BAF3-4CE4-A260-87728E5EBD1A}"/>
                </c:ext>
              </c:extLst>
            </c:dLbl>
            <c:dLbl>
              <c:idx val="12"/>
              <c:delete val="1"/>
              <c:extLst>
                <c:ext xmlns:c15="http://schemas.microsoft.com/office/drawing/2012/chart" uri="{CE6537A1-D6FC-4f65-9D91-7224C49458BB}"/>
                <c:ext xmlns:c16="http://schemas.microsoft.com/office/drawing/2014/chart" uri="{C3380CC4-5D6E-409C-BE32-E72D297353CC}">
                  <c16:uniqueId val="{00000064-BAF3-4CE4-A260-87728E5EBD1A}"/>
                </c:ext>
              </c:extLst>
            </c:dLbl>
            <c:dLbl>
              <c:idx val="13"/>
              <c:delete val="1"/>
              <c:extLst>
                <c:ext xmlns:c15="http://schemas.microsoft.com/office/drawing/2012/chart" uri="{CE6537A1-D6FC-4f65-9D91-7224C49458BB}"/>
                <c:ext xmlns:c16="http://schemas.microsoft.com/office/drawing/2014/chart" uri="{C3380CC4-5D6E-409C-BE32-E72D297353CC}">
                  <c16:uniqueId val="{00000066-BAF3-4CE4-A260-87728E5EBD1A}"/>
                </c:ext>
              </c:extLst>
            </c:dLbl>
            <c:dLbl>
              <c:idx val="14"/>
              <c:delete val="1"/>
              <c:extLst>
                <c:ext xmlns:c15="http://schemas.microsoft.com/office/drawing/2012/chart" uri="{CE6537A1-D6FC-4f65-9D91-7224C49458BB}"/>
                <c:ext xmlns:c16="http://schemas.microsoft.com/office/drawing/2014/chart" uri="{C3380CC4-5D6E-409C-BE32-E72D297353CC}">
                  <c16:uniqueId val="{00000065-BAF3-4CE4-A260-87728E5EBD1A}"/>
                </c:ext>
              </c:extLst>
            </c:dLbl>
            <c:dLbl>
              <c:idx val="15"/>
              <c:delete val="1"/>
              <c:extLst>
                <c:ext xmlns:c15="http://schemas.microsoft.com/office/drawing/2012/chart" uri="{CE6537A1-D6FC-4f65-9D91-7224C49458BB}"/>
                <c:ext xmlns:c16="http://schemas.microsoft.com/office/drawing/2014/chart" uri="{C3380CC4-5D6E-409C-BE32-E72D297353CC}">
                  <c16:uniqueId val="{00000067-BAF3-4CE4-A260-87728E5EBD1A}"/>
                </c:ext>
              </c:extLst>
            </c:dLbl>
            <c:dLbl>
              <c:idx val="16"/>
              <c:delete val="1"/>
              <c:extLst>
                <c:ext xmlns:c15="http://schemas.microsoft.com/office/drawing/2012/chart" uri="{CE6537A1-D6FC-4f65-9D91-7224C49458BB}"/>
                <c:ext xmlns:c16="http://schemas.microsoft.com/office/drawing/2014/chart" uri="{C3380CC4-5D6E-409C-BE32-E72D297353CC}">
                  <c16:uniqueId val="{0000006B-BAF3-4CE4-A260-87728E5EBD1A}"/>
                </c:ext>
              </c:extLst>
            </c:dLbl>
            <c:dLbl>
              <c:idx val="17"/>
              <c:delete val="1"/>
              <c:extLst>
                <c:ext xmlns:c15="http://schemas.microsoft.com/office/drawing/2012/chart" uri="{CE6537A1-D6FC-4f65-9D91-7224C49458BB}"/>
                <c:ext xmlns:c16="http://schemas.microsoft.com/office/drawing/2014/chart" uri="{C3380CC4-5D6E-409C-BE32-E72D297353CC}">
                  <c16:uniqueId val="{00000068-BAF3-4CE4-A260-87728E5EBD1A}"/>
                </c:ext>
              </c:extLst>
            </c:dLbl>
            <c:dLbl>
              <c:idx val="18"/>
              <c:delete val="1"/>
              <c:extLst>
                <c:ext xmlns:c15="http://schemas.microsoft.com/office/drawing/2012/chart" uri="{CE6537A1-D6FC-4f65-9D91-7224C49458BB}"/>
                <c:ext xmlns:c16="http://schemas.microsoft.com/office/drawing/2014/chart" uri="{C3380CC4-5D6E-409C-BE32-E72D297353CC}">
                  <c16:uniqueId val="{0000006A-BAF3-4CE4-A260-87728E5EBD1A}"/>
                </c:ext>
              </c:extLst>
            </c:dLbl>
            <c:dLbl>
              <c:idx val="19"/>
              <c:delete val="1"/>
              <c:extLst>
                <c:ext xmlns:c15="http://schemas.microsoft.com/office/drawing/2012/chart" uri="{CE6537A1-D6FC-4f65-9D91-7224C49458BB}"/>
                <c:ext xmlns:c16="http://schemas.microsoft.com/office/drawing/2014/chart" uri="{C3380CC4-5D6E-409C-BE32-E72D297353CC}">
                  <c16:uniqueId val="{00000069-BAF3-4CE4-A260-87728E5EBD1A}"/>
                </c:ext>
              </c:extLst>
            </c:dLbl>
            <c:dLbl>
              <c:idx val="20"/>
              <c:delete val="1"/>
              <c:extLst>
                <c:ext xmlns:c15="http://schemas.microsoft.com/office/drawing/2012/chart" uri="{CE6537A1-D6FC-4f65-9D91-7224C49458BB}"/>
                <c:ext xmlns:c16="http://schemas.microsoft.com/office/drawing/2014/chart" uri="{C3380CC4-5D6E-409C-BE32-E72D297353CC}">
                  <c16:uniqueId val="{0000006C-BAF3-4CE4-A260-87728E5EBD1A}"/>
                </c:ext>
              </c:extLst>
            </c:dLbl>
            <c:dLbl>
              <c:idx val="21"/>
              <c:delete val="1"/>
              <c:extLst>
                <c:ext xmlns:c15="http://schemas.microsoft.com/office/drawing/2012/chart" uri="{CE6537A1-D6FC-4f65-9D91-7224C49458BB}"/>
                <c:ext xmlns:c16="http://schemas.microsoft.com/office/drawing/2014/chart" uri="{C3380CC4-5D6E-409C-BE32-E72D297353CC}">
                  <c16:uniqueId val="{0000006D-BAF3-4CE4-A260-87728E5EBD1A}"/>
                </c:ext>
              </c:extLst>
            </c:dLbl>
            <c:dLbl>
              <c:idx val="22"/>
              <c:delete val="1"/>
              <c:extLst>
                <c:ext xmlns:c15="http://schemas.microsoft.com/office/drawing/2012/chart" uri="{CE6537A1-D6FC-4f65-9D91-7224C49458BB}"/>
                <c:ext xmlns:c16="http://schemas.microsoft.com/office/drawing/2014/chart" uri="{C3380CC4-5D6E-409C-BE32-E72D297353CC}">
                  <c16:uniqueId val="{0000006E-BAF3-4CE4-A260-87728E5EBD1A}"/>
                </c:ext>
              </c:extLst>
            </c:dLbl>
            <c:dLbl>
              <c:idx val="23"/>
              <c:layout>
                <c:manualLayout>
                  <c:x val="-5.0505024442858967E-2"/>
                  <c:y val="1.7208453316238527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70-BAF3-4CE4-A260-87728E5EBD1A}"/>
                </c:ext>
              </c:extLst>
            </c:dLbl>
            <c:dLbl>
              <c:idx val="25"/>
              <c:delete val="1"/>
              <c:extLst>
                <c:ext xmlns:c15="http://schemas.microsoft.com/office/drawing/2012/chart" uri="{CE6537A1-D6FC-4f65-9D91-7224C49458BB}"/>
                <c:ext xmlns:c16="http://schemas.microsoft.com/office/drawing/2014/chart" uri="{C3380CC4-5D6E-409C-BE32-E72D297353CC}">
                  <c16:uniqueId val="{0000006F-BAF3-4CE4-A260-87728E5EBD1A}"/>
                </c:ext>
              </c:extLst>
            </c:dLbl>
            <c:dLbl>
              <c:idx val="26"/>
              <c:delete val="1"/>
              <c:extLst>
                <c:ext xmlns:c15="http://schemas.microsoft.com/office/drawing/2012/chart" uri="{CE6537A1-D6FC-4f65-9D91-7224C49458BB}"/>
                <c:ext xmlns:c16="http://schemas.microsoft.com/office/drawing/2014/chart" uri="{C3380CC4-5D6E-409C-BE32-E72D297353CC}">
                  <c16:uniqueId val="{00000071-BAF3-4CE4-A260-87728E5EBD1A}"/>
                </c:ext>
              </c:extLst>
            </c:dLbl>
            <c:dLbl>
              <c:idx val="27"/>
              <c:delete val="1"/>
              <c:extLst>
                <c:ext xmlns:c15="http://schemas.microsoft.com/office/drawing/2012/chart" uri="{CE6537A1-D6FC-4f65-9D91-7224C49458BB}"/>
                <c:ext xmlns:c16="http://schemas.microsoft.com/office/drawing/2014/chart" uri="{C3380CC4-5D6E-409C-BE32-E72D297353CC}">
                  <c16:uniqueId val="{00000073-BAF3-4CE4-A260-87728E5EBD1A}"/>
                </c:ext>
              </c:extLst>
            </c:dLbl>
            <c:dLbl>
              <c:idx val="28"/>
              <c:delete val="1"/>
              <c:extLst>
                <c:ext xmlns:c15="http://schemas.microsoft.com/office/drawing/2012/chart" uri="{CE6537A1-D6FC-4f65-9D91-7224C49458BB}"/>
                <c:ext xmlns:c16="http://schemas.microsoft.com/office/drawing/2014/chart" uri="{C3380CC4-5D6E-409C-BE32-E72D297353CC}">
                  <c16:uniqueId val="{00000072-BAF3-4CE4-A260-87728E5EBD1A}"/>
                </c:ext>
              </c:extLst>
            </c:dLbl>
            <c:dLbl>
              <c:idx val="29"/>
              <c:delete val="1"/>
              <c:extLst>
                <c:ext xmlns:c15="http://schemas.microsoft.com/office/drawing/2012/chart" uri="{CE6537A1-D6FC-4f65-9D91-7224C49458BB}"/>
                <c:ext xmlns:c16="http://schemas.microsoft.com/office/drawing/2014/chart" uri="{C3380CC4-5D6E-409C-BE32-E72D297353CC}">
                  <c16:uniqueId val="{00000074-BAF3-4CE4-A260-87728E5EBD1A}"/>
                </c:ext>
              </c:extLst>
            </c:dLbl>
            <c:dLbl>
              <c:idx val="30"/>
              <c:delete val="1"/>
              <c:extLst>
                <c:ext xmlns:c15="http://schemas.microsoft.com/office/drawing/2012/chart" uri="{CE6537A1-D6FC-4f65-9D91-7224C49458BB}"/>
                <c:ext xmlns:c16="http://schemas.microsoft.com/office/drawing/2014/chart" uri="{C3380CC4-5D6E-409C-BE32-E72D297353CC}">
                  <c16:uniqueId val="{00000075-BAF3-4CE4-A260-87728E5EBD1A}"/>
                </c:ext>
              </c:extLst>
            </c:dLbl>
            <c:dLbl>
              <c:idx val="31"/>
              <c:delete val="1"/>
              <c:extLst>
                <c:ext xmlns:c15="http://schemas.microsoft.com/office/drawing/2012/chart" uri="{CE6537A1-D6FC-4f65-9D91-7224C49458BB}"/>
                <c:ext xmlns:c16="http://schemas.microsoft.com/office/drawing/2014/chart" uri="{C3380CC4-5D6E-409C-BE32-E72D297353CC}">
                  <c16:uniqueId val="{00000076-BAF3-4CE4-A260-87728E5EBD1A}"/>
                </c:ext>
              </c:extLst>
            </c:dLbl>
            <c:dLbl>
              <c:idx val="32"/>
              <c:delete val="1"/>
              <c:extLst>
                <c:ext xmlns:c15="http://schemas.microsoft.com/office/drawing/2012/chart" uri="{CE6537A1-D6FC-4f65-9D91-7224C49458BB}"/>
                <c:ext xmlns:c16="http://schemas.microsoft.com/office/drawing/2014/chart" uri="{C3380CC4-5D6E-409C-BE32-E72D297353CC}">
                  <c16:uniqueId val="{00000005-DAAD-4111-8AAE-F537411FD0E9}"/>
                </c:ext>
              </c:extLst>
            </c:dLbl>
            <c:dLbl>
              <c:idx val="33"/>
              <c:layout>
                <c:manualLayout>
                  <c:x val="-4.8646665486839331E-2"/>
                  <c:y val="1.5178005424110122E-2"/>
                </c:manualLayout>
              </c:layout>
              <c:numFmt formatCode="#,##0.0_);[Red]\(#,##0.0\)" sourceLinked="0"/>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E-4FCA-B47C-3C179F401EAD}"/>
                </c:ext>
              </c:extLst>
            </c:dLbl>
            <c:dLbl>
              <c:idx val="34"/>
              <c:layout>
                <c:manualLayout>
                  <c:x val="2.2328132530635286E-2"/>
                  <c:y val="-9.3601676843508633E-3"/>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BAF3-4CE4-A260-87728E5EBD1A}"/>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4F81BD">
                          <a:lumMod val="60000"/>
                          <a:lumOff val="40000"/>
                        </a:srgbClr>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'3.Allocated_CO2-sector'!$AA$149:$BI$149</c:f>
              <c:numCache>
                <c:formatCode>#,##0.0_ </c:formatCode>
                <c:ptCount val="35"/>
                <c:pt idx="0">
                  <c:v>20.634684278924013</c:v>
                </c:pt>
                <c:pt idx="1">
                  <c:v>20.84544776608875</c:v>
                </c:pt>
                <c:pt idx="2">
                  <c:v>21.672236737684326</c:v>
                </c:pt>
                <c:pt idx="3">
                  <c:v>21.52649312958669</c:v>
                </c:pt>
                <c:pt idx="4">
                  <c:v>23.576078928415257</c:v>
                </c:pt>
                <c:pt idx="5">
                  <c:v>24.306286910374524</c:v>
                </c:pt>
                <c:pt idx="6">
                  <c:v>25.124142854355565</c:v>
                </c:pt>
                <c:pt idx="7">
                  <c:v>26.032940360303847</c:v>
                </c:pt>
                <c:pt idx="8">
                  <c:v>26.275165798647613</c:v>
                </c:pt>
                <c:pt idx="9">
                  <c:v>26.493204415054588</c:v>
                </c:pt>
                <c:pt idx="10">
                  <c:v>27.34504634046516</c:v>
                </c:pt>
                <c:pt idx="11">
                  <c:v>27.303871953899581</c:v>
                </c:pt>
                <c:pt idx="12">
                  <c:v>27.512551540754426</c:v>
                </c:pt>
                <c:pt idx="13">
                  <c:v>28.086204624646193</c:v>
                </c:pt>
                <c:pt idx="14">
                  <c:v>27.246824070422935</c:v>
                </c:pt>
                <c:pt idx="15">
                  <c:v>26.352974920986664</c:v>
                </c:pt>
                <c:pt idx="16">
                  <c:v>24.993545603015836</c:v>
                </c:pt>
                <c:pt idx="17">
                  <c:v>25.206128045539554</c:v>
                </c:pt>
                <c:pt idx="18">
                  <c:v>26.786052350605576</c:v>
                </c:pt>
                <c:pt idx="19">
                  <c:v>23.969971689353802</c:v>
                </c:pt>
                <c:pt idx="20">
                  <c:v>23.840828178879558</c:v>
                </c:pt>
                <c:pt idx="21">
                  <c:v>23.348655366003452</c:v>
                </c:pt>
                <c:pt idx="22">
                  <c:v>24.643855634021339</c:v>
                </c:pt>
                <c:pt idx="23">
                  <c:v>24.476171400570355</c:v>
                </c:pt>
                <c:pt idx="24">
                  <c:v>23.707312920919676</c:v>
                </c:pt>
                <c:pt idx="25">
                  <c:v>24.10175326820757</c:v>
                </c:pt>
                <c:pt idx="26">
                  <c:v>24.178201579526519</c:v>
                </c:pt>
                <c:pt idx="27">
                  <c:v>24.525145223074244</c:v>
                </c:pt>
                <c:pt idx="28">
                  <c:v>24.938819302442916</c:v>
                </c:pt>
                <c:pt idx="29">
                  <c:v>25.510792927455601</c:v>
                </c:pt>
                <c:pt idx="30">
                  <c:v>24.531081658557788</c:v>
                </c:pt>
                <c:pt idx="31">
                  <c:v>25.258904794101234</c:v>
                </c:pt>
                <c:pt idx="32">
                  <c:v>25.412053547681893</c:v>
                </c:pt>
                <c:pt idx="33">
                  <c:v>25.932797653652102</c:v>
                </c:pt>
                <c:pt idx="34">
                  <c:v>25.450583025623985</c:v>
                </c:pt>
              </c:numCache>
            </c:numRef>
          </c:val>
          <c:smooth val="0"/>
          <c:extLst>
            <c:ext xmlns:c16="http://schemas.microsoft.com/office/drawing/2014/chart" uri="{C3380CC4-5D6E-409C-BE32-E72D297353CC}">
              <c16:uniqueId val="{00000054-C815-4E68-9FD0-039C897DAEB1}"/>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78-BAF3-4CE4-A260-87728E5EBD1A}"/>
                </c:ext>
              </c:extLst>
            </c:dLbl>
            <c:dLbl>
              <c:idx val="2"/>
              <c:delete val="1"/>
              <c:extLst>
                <c:ext xmlns:c15="http://schemas.microsoft.com/office/drawing/2012/chart" uri="{CE6537A1-D6FC-4f65-9D91-7224C49458BB}"/>
                <c:ext xmlns:c16="http://schemas.microsoft.com/office/drawing/2014/chart" uri="{C3380CC4-5D6E-409C-BE32-E72D297353CC}">
                  <c16:uniqueId val="{00000079-BAF3-4CE4-A260-87728E5EBD1A}"/>
                </c:ext>
              </c:extLst>
            </c:dLbl>
            <c:dLbl>
              <c:idx val="3"/>
              <c:delete val="1"/>
              <c:extLst>
                <c:ext xmlns:c15="http://schemas.microsoft.com/office/drawing/2012/chart" uri="{CE6537A1-D6FC-4f65-9D91-7224C49458BB}"/>
                <c:ext xmlns:c16="http://schemas.microsoft.com/office/drawing/2014/chart" uri="{C3380CC4-5D6E-409C-BE32-E72D297353CC}">
                  <c16:uniqueId val="{0000007A-BAF3-4CE4-A260-87728E5EBD1A}"/>
                </c:ext>
              </c:extLst>
            </c:dLbl>
            <c:dLbl>
              <c:idx val="4"/>
              <c:delete val="1"/>
              <c:extLst>
                <c:ext xmlns:c15="http://schemas.microsoft.com/office/drawing/2012/chart" uri="{CE6537A1-D6FC-4f65-9D91-7224C49458BB}"/>
                <c:ext xmlns:c16="http://schemas.microsoft.com/office/drawing/2014/chart" uri="{C3380CC4-5D6E-409C-BE32-E72D297353CC}">
                  <c16:uniqueId val="{0000007B-BAF3-4CE4-A260-87728E5EBD1A}"/>
                </c:ext>
              </c:extLst>
            </c:dLbl>
            <c:dLbl>
              <c:idx val="5"/>
              <c:delete val="1"/>
              <c:extLst>
                <c:ext xmlns:c15="http://schemas.microsoft.com/office/drawing/2012/chart" uri="{CE6537A1-D6FC-4f65-9D91-7224C49458BB}"/>
                <c:ext xmlns:c16="http://schemas.microsoft.com/office/drawing/2014/chart" uri="{C3380CC4-5D6E-409C-BE32-E72D297353CC}">
                  <c16:uniqueId val="{0000007C-BAF3-4CE4-A260-87728E5EBD1A}"/>
                </c:ext>
              </c:extLst>
            </c:dLbl>
            <c:dLbl>
              <c:idx val="6"/>
              <c:delete val="1"/>
              <c:extLst>
                <c:ext xmlns:c15="http://schemas.microsoft.com/office/drawing/2012/chart" uri="{CE6537A1-D6FC-4f65-9D91-7224C49458BB}"/>
                <c:ext xmlns:c16="http://schemas.microsoft.com/office/drawing/2014/chart" uri="{C3380CC4-5D6E-409C-BE32-E72D297353CC}">
                  <c16:uniqueId val="{0000007D-BAF3-4CE4-A260-87728E5EBD1A}"/>
                </c:ext>
              </c:extLst>
            </c:dLbl>
            <c:dLbl>
              <c:idx val="7"/>
              <c:delete val="1"/>
              <c:extLst>
                <c:ext xmlns:c15="http://schemas.microsoft.com/office/drawing/2012/chart" uri="{CE6537A1-D6FC-4f65-9D91-7224C49458BB}"/>
                <c:ext xmlns:c16="http://schemas.microsoft.com/office/drawing/2014/chart" uri="{C3380CC4-5D6E-409C-BE32-E72D297353CC}">
                  <c16:uniqueId val="{0000007E-BAF3-4CE4-A260-87728E5EBD1A}"/>
                </c:ext>
              </c:extLst>
            </c:dLbl>
            <c:dLbl>
              <c:idx val="8"/>
              <c:delete val="1"/>
              <c:extLst>
                <c:ext xmlns:c15="http://schemas.microsoft.com/office/drawing/2012/chart" uri="{CE6537A1-D6FC-4f65-9D91-7224C49458BB}"/>
                <c:ext xmlns:c16="http://schemas.microsoft.com/office/drawing/2014/chart" uri="{C3380CC4-5D6E-409C-BE32-E72D297353CC}">
                  <c16:uniqueId val="{00000081-BAF3-4CE4-A260-87728E5EBD1A}"/>
                </c:ext>
              </c:extLst>
            </c:dLbl>
            <c:dLbl>
              <c:idx val="9"/>
              <c:delete val="1"/>
              <c:extLst>
                <c:ext xmlns:c15="http://schemas.microsoft.com/office/drawing/2012/chart" uri="{CE6537A1-D6FC-4f65-9D91-7224C49458BB}"/>
                <c:ext xmlns:c16="http://schemas.microsoft.com/office/drawing/2014/chart" uri="{C3380CC4-5D6E-409C-BE32-E72D297353CC}">
                  <c16:uniqueId val="{0000007F-BAF3-4CE4-A260-87728E5EBD1A}"/>
                </c:ext>
              </c:extLst>
            </c:dLbl>
            <c:dLbl>
              <c:idx val="10"/>
              <c:delete val="1"/>
              <c:extLst>
                <c:ext xmlns:c15="http://schemas.microsoft.com/office/drawing/2012/chart" uri="{CE6537A1-D6FC-4f65-9D91-7224C49458BB}"/>
                <c:ext xmlns:c16="http://schemas.microsoft.com/office/drawing/2014/chart" uri="{C3380CC4-5D6E-409C-BE32-E72D297353CC}">
                  <c16:uniqueId val="{00000080-BAF3-4CE4-A260-87728E5EBD1A}"/>
                </c:ext>
              </c:extLst>
            </c:dLbl>
            <c:dLbl>
              <c:idx val="11"/>
              <c:delete val="1"/>
              <c:extLst>
                <c:ext xmlns:c15="http://schemas.microsoft.com/office/drawing/2012/chart" uri="{CE6537A1-D6FC-4f65-9D91-7224C49458BB}"/>
                <c:ext xmlns:c16="http://schemas.microsoft.com/office/drawing/2014/chart" uri="{C3380CC4-5D6E-409C-BE32-E72D297353CC}">
                  <c16:uniqueId val="{00000082-BAF3-4CE4-A260-87728E5EBD1A}"/>
                </c:ext>
              </c:extLst>
            </c:dLbl>
            <c:dLbl>
              <c:idx val="12"/>
              <c:delete val="1"/>
              <c:extLst>
                <c:ext xmlns:c15="http://schemas.microsoft.com/office/drawing/2012/chart" uri="{CE6537A1-D6FC-4f65-9D91-7224C49458BB}"/>
                <c:ext xmlns:c16="http://schemas.microsoft.com/office/drawing/2014/chart" uri="{C3380CC4-5D6E-409C-BE32-E72D297353CC}">
                  <c16:uniqueId val="{00000083-BAF3-4CE4-A260-87728E5EBD1A}"/>
                </c:ext>
              </c:extLst>
            </c:dLbl>
            <c:dLbl>
              <c:idx val="13"/>
              <c:delete val="1"/>
              <c:extLst>
                <c:ext xmlns:c15="http://schemas.microsoft.com/office/drawing/2012/chart" uri="{CE6537A1-D6FC-4f65-9D91-7224C49458BB}"/>
                <c:ext xmlns:c16="http://schemas.microsoft.com/office/drawing/2014/chart" uri="{C3380CC4-5D6E-409C-BE32-E72D297353CC}">
                  <c16:uniqueId val="{00000084-BAF3-4CE4-A260-87728E5EBD1A}"/>
                </c:ext>
              </c:extLst>
            </c:dLbl>
            <c:dLbl>
              <c:idx val="14"/>
              <c:delete val="1"/>
              <c:extLst>
                <c:ext xmlns:c15="http://schemas.microsoft.com/office/drawing/2012/chart" uri="{CE6537A1-D6FC-4f65-9D91-7224C49458BB}"/>
                <c:ext xmlns:c16="http://schemas.microsoft.com/office/drawing/2014/chart" uri="{C3380CC4-5D6E-409C-BE32-E72D297353CC}">
                  <c16:uniqueId val="{00000086-BAF3-4CE4-A260-87728E5EBD1A}"/>
                </c:ext>
              </c:extLst>
            </c:dLbl>
            <c:dLbl>
              <c:idx val="15"/>
              <c:delete val="1"/>
              <c:extLst>
                <c:ext xmlns:c15="http://schemas.microsoft.com/office/drawing/2012/chart" uri="{CE6537A1-D6FC-4f65-9D91-7224C49458BB}"/>
                <c:ext xmlns:c16="http://schemas.microsoft.com/office/drawing/2014/chart" uri="{C3380CC4-5D6E-409C-BE32-E72D297353CC}">
                  <c16:uniqueId val="{00000085-BAF3-4CE4-A260-87728E5EBD1A}"/>
                </c:ext>
              </c:extLst>
            </c:dLbl>
            <c:dLbl>
              <c:idx val="16"/>
              <c:delete val="1"/>
              <c:extLst>
                <c:ext xmlns:c15="http://schemas.microsoft.com/office/drawing/2012/chart" uri="{CE6537A1-D6FC-4f65-9D91-7224C49458BB}"/>
                <c:ext xmlns:c16="http://schemas.microsoft.com/office/drawing/2014/chart" uri="{C3380CC4-5D6E-409C-BE32-E72D297353CC}">
                  <c16:uniqueId val="{00000087-BAF3-4CE4-A260-87728E5EBD1A}"/>
                </c:ext>
              </c:extLst>
            </c:dLbl>
            <c:dLbl>
              <c:idx val="17"/>
              <c:delete val="1"/>
              <c:extLst>
                <c:ext xmlns:c15="http://schemas.microsoft.com/office/drawing/2012/chart" uri="{CE6537A1-D6FC-4f65-9D91-7224C49458BB}"/>
                <c:ext xmlns:c16="http://schemas.microsoft.com/office/drawing/2014/chart" uri="{C3380CC4-5D6E-409C-BE32-E72D297353CC}">
                  <c16:uniqueId val="{00000088-BAF3-4CE4-A260-87728E5EBD1A}"/>
                </c:ext>
              </c:extLst>
            </c:dLbl>
            <c:dLbl>
              <c:idx val="18"/>
              <c:delete val="1"/>
              <c:extLst>
                <c:ext xmlns:c15="http://schemas.microsoft.com/office/drawing/2012/chart" uri="{CE6537A1-D6FC-4f65-9D91-7224C49458BB}"/>
                <c:ext xmlns:c16="http://schemas.microsoft.com/office/drawing/2014/chart" uri="{C3380CC4-5D6E-409C-BE32-E72D297353CC}">
                  <c16:uniqueId val="{0000008A-BAF3-4CE4-A260-87728E5EBD1A}"/>
                </c:ext>
              </c:extLst>
            </c:dLbl>
            <c:dLbl>
              <c:idx val="19"/>
              <c:delete val="1"/>
              <c:extLst>
                <c:ext xmlns:c15="http://schemas.microsoft.com/office/drawing/2012/chart" uri="{CE6537A1-D6FC-4f65-9D91-7224C49458BB}"/>
                <c:ext xmlns:c16="http://schemas.microsoft.com/office/drawing/2014/chart" uri="{C3380CC4-5D6E-409C-BE32-E72D297353CC}">
                  <c16:uniqueId val="{00000089-BAF3-4CE4-A260-87728E5EBD1A}"/>
                </c:ext>
              </c:extLst>
            </c:dLbl>
            <c:dLbl>
              <c:idx val="20"/>
              <c:delete val="1"/>
              <c:extLst>
                <c:ext xmlns:c15="http://schemas.microsoft.com/office/drawing/2012/chart" uri="{CE6537A1-D6FC-4f65-9D91-7224C49458BB}"/>
                <c:ext xmlns:c16="http://schemas.microsoft.com/office/drawing/2014/chart" uri="{C3380CC4-5D6E-409C-BE32-E72D297353CC}">
                  <c16:uniqueId val="{0000008B-BAF3-4CE4-A260-87728E5EBD1A}"/>
                </c:ext>
              </c:extLst>
            </c:dLbl>
            <c:dLbl>
              <c:idx val="21"/>
              <c:delete val="1"/>
              <c:extLst>
                <c:ext xmlns:c15="http://schemas.microsoft.com/office/drawing/2012/chart" uri="{CE6537A1-D6FC-4f65-9D91-7224C49458BB}"/>
                <c:ext xmlns:c16="http://schemas.microsoft.com/office/drawing/2014/chart" uri="{C3380CC4-5D6E-409C-BE32-E72D297353CC}">
                  <c16:uniqueId val="{0000008C-BAF3-4CE4-A260-87728E5EBD1A}"/>
                </c:ext>
              </c:extLst>
            </c:dLbl>
            <c:dLbl>
              <c:idx val="22"/>
              <c:delete val="1"/>
              <c:extLst>
                <c:ext xmlns:c15="http://schemas.microsoft.com/office/drawing/2012/chart" uri="{CE6537A1-D6FC-4f65-9D91-7224C49458BB}"/>
                <c:ext xmlns:c16="http://schemas.microsoft.com/office/drawing/2014/chart" uri="{C3380CC4-5D6E-409C-BE32-E72D297353CC}">
                  <c16:uniqueId val="{0000008D-BAF3-4CE4-A260-87728E5EBD1A}"/>
                </c:ext>
              </c:extLst>
            </c:dLbl>
            <c:dLbl>
              <c:idx val="23"/>
              <c:layout>
                <c:manualLayout>
                  <c:x val="5.1863896456459998E-3"/>
                  <c:y val="-1.5162169170008144E-2"/>
                </c:manualLayout>
              </c:layout>
              <c:numFmt formatCode="#,##0.0_);[Red]\(#,##0.0\)" sourceLinked="0"/>
              <c:spPr>
                <a:noFill/>
                <a:ln>
                  <a:noFill/>
                </a:ln>
                <a:effectLst/>
              </c:spPr>
              <c:txPr>
                <a:bodyPr wrap="square" lIns="38100" tIns="19050" rIns="38100" bIns="19050" anchor="ctr">
                  <a:noAutofit/>
                </a:bodyPr>
                <a:lstStyle/>
                <a:p>
                  <a:pPr>
                    <a:defRPr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1567119429376574E-2"/>
                      <c:h val="3.3064397939205813E-2"/>
                    </c:manualLayout>
                  </c15:layout>
                </c:ext>
                <c:ext xmlns:c16="http://schemas.microsoft.com/office/drawing/2014/chart" uri="{C3380CC4-5D6E-409C-BE32-E72D297353CC}">
                  <c16:uniqueId val="{00000057-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8E-BAF3-4CE4-A260-87728E5EBD1A}"/>
                </c:ext>
              </c:extLst>
            </c:dLbl>
            <c:dLbl>
              <c:idx val="25"/>
              <c:delete val="1"/>
              <c:extLst>
                <c:ext xmlns:c15="http://schemas.microsoft.com/office/drawing/2012/chart" uri="{CE6537A1-D6FC-4f65-9D91-7224C49458BB}"/>
                <c:ext xmlns:c16="http://schemas.microsoft.com/office/drawing/2014/chart" uri="{C3380CC4-5D6E-409C-BE32-E72D297353CC}">
                  <c16:uniqueId val="{0000008F-BAF3-4CE4-A260-87728E5EBD1A}"/>
                </c:ext>
              </c:extLst>
            </c:dLbl>
            <c:dLbl>
              <c:idx val="26"/>
              <c:delete val="1"/>
              <c:extLst>
                <c:ext xmlns:c15="http://schemas.microsoft.com/office/drawing/2012/chart" uri="{CE6537A1-D6FC-4f65-9D91-7224C49458BB}"/>
                <c:ext xmlns:c16="http://schemas.microsoft.com/office/drawing/2014/chart" uri="{C3380CC4-5D6E-409C-BE32-E72D297353CC}">
                  <c16:uniqueId val="{00000094-BAF3-4CE4-A260-87728E5EBD1A}"/>
                </c:ext>
              </c:extLst>
            </c:dLbl>
            <c:dLbl>
              <c:idx val="27"/>
              <c:delete val="1"/>
              <c:extLst>
                <c:ext xmlns:c15="http://schemas.microsoft.com/office/drawing/2012/chart" uri="{CE6537A1-D6FC-4f65-9D91-7224C49458BB}"/>
                <c:ext xmlns:c16="http://schemas.microsoft.com/office/drawing/2014/chart" uri="{C3380CC4-5D6E-409C-BE32-E72D297353CC}">
                  <c16:uniqueId val="{00000090-BAF3-4CE4-A260-87728E5EBD1A}"/>
                </c:ext>
              </c:extLst>
            </c:dLbl>
            <c:dLbl>
              <c:idx val="28"/>
              <c:delete val="1"/>
              <c:extLst>
                <c:ext xmlns:c15="http://schemas.microsoft.com/office/drawing/2012/chart" uri="{CE6537A1-D6FC-4f65-9D91-7224C49458BB}"/>
                <c:ext xmlns:c16="http://schemas.microsoft.com/office/drawing/2014/chart" uri="{C3380CC4-5D6E-409C-BE32-E72D297353CC}">
                  <c16:uniqueId val="{00000091-BAF3-4CE4-A260-87728E5EBD1A}"/>
                </c:ext>
              </c:extLst>
            </c:dLbl>
            <c:dLbl>
              <c:idx val="29"/>
              <c:delete val="1"/>
              <c:extLst>
                <c:ext xmlns:c15="http://schemas.microsoft.com/office/drawing/2012/chart" uri="{CE6537A1-D6FC-4f65-9D91-7224C49458BB}"/>
                <c:ext xmlns:c16="http://schemas.microsoft.com/office/drawing/2014/chart" uri="{C3380CC4-5D6E-409C-BE32-E72D297353CC}">
                  <c16:uniqueId val="{00000092-BAF3-4CE4-A260-87728E5EBD1A}"/>
                </c:ext>
              </c:extLst>
            </c:dLbl>
            <c:dLbl>
              <c:idx val="30"/>
              <c:delete val="1"/>
              <c:extLst>
                <c:ext xmlns:c15="http://schemas.microsoft.com/office/drawing/2012/chart" uri="{CE6537A1-D6FC-4f65-9D91-7224C49458BB}"/>
                <c:ext xmlns:c16="http://schemas.microsoft.com/office/drawing/2014/chart" uri="{C3380CC4-5D6E-409C-BE32-E72D297353CC}">
                  <c16:uniqueId val="{00000093-BAF3-4CE4-A260-87728E5EBD1A}"/>
                </c:ext>
              </c:extLst>
            </c:dLbl>
            <c:dLbl>
              <c:idx val="31"/>
              <c:delete val="1"/>
              <c:extLst>
                <c:ext xmlns:c15="http://schemas.microsoft.com/office/drawing/2012/chart" uri="{CE6537A1-D6FC-4f65-9D91-7224C49458BB}"/>
                <c:ext xmlns:c16="http://schemas.microsoft.com/office/drawing/2014/chart" uri="{C3380CC4-5D6E-409C-BE32-E72D297353CC}">
                  <c16:uniqueId val="{00000095-BAF3-4CE4-A260-87728E5EBD1A}"/>
                </c:ext>
              </c:extLst>
            </c:dLbl>
            <c:dLbl>
              <c:idx val="32"/>
              <c:delete val="1"/>
              <c:extLst>
                <c:ext xmlns:c15="http://schemas.microsoft.com/office/drawing/2012/chart" uri="{CE6537A1-D6FC-4f65-9D91-7224C49458BB}"/>
                <c:ext xmlns:c16="http://schemas.microsoft.com/office/drawing/2014/chart" uri="{C3380CC4-5D6E-409C-BE32-E72D297353CC}">
                  <c16:uniqueId val="{00000006-DAAD-4111-8AAE-F537411FD0E9}"/>
                </c:ext>
              </c:extLst>
            </c:dLbl>
            <c:dLbl>
              <c:idx val="33"/>
              <c:layout>
                <c:manualLayout>
                  <c:x val="-1.3223655306273689E-3"/>
                  <c:y val="-1.4976223062955535E-2"/>
                </c:manualLayout>
              </c:layout>
              <c:numFmt formatCode="#,##0.0_);[Red]\(#,##0.0\)" sourceLinked="0"/>
              <c:spPr>
                <a:noFill/>
                <a:ln>
                  <a:noFill/>
                </a:ln>
                <a:effectLst/>
              </c:spPr>
              <c:txPr>
                <a:bodyPr wrap="square" lIns="38100" tIns="19050" rIns="38100" bIns="19050" anchor="ctr">
                  <a:spAutoFit/>
                </a:bodyPr>
                <a:lstStyle/>
                <a:p>
                  <a:pPr>
                    <a:defRPr sz="10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E-4FCA-B47C-3C179F401EAD}"/>
                </c:ext>
              </c:extLst>
            </c:dLbl>
            <c:dLbl>
              <c:idx val="34"/>
              <c:layout>
                <c:manualLayout>
                  <c:x val="3.1517274078447489E-2"/>
                  <c:y val="2.4703664181579592E-2"/>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BAF3-4CE4-A260-87728E5EBD1A}"/>
                </c:ext>
              </c:extLst>
            </c:dLbl>
            <c:numFmt formatCode="#,##0.0_);[Red]\(#,##0.0\)" sourceLinked="0"/>
            <c:spPr>
              <a:noFill/>
              <a:ln>
                <a:noFill/>
              </a:ln>
              <a:effectLst/>
            </c:spPr>
            <c:txPr>
              <a:bodyPr wrap="square" lIns="38100" tIns="19050" rIns="38100" bIns="19050" anchor="ctr">
                <a:spAutoFit/>
              </a:bodyPr>
              <a:lstStyle/>
              <a:p>
                <a:pPr>
                  <a:defRPr baseline="0">
                    <a:solidFill>
                      <a:srgbClr val="4A452A"/>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'3.Allocated_CO2-sector'!$AA$150:$BI$150</c:f>
              <c:numCache>
                <c:formatCode>#,##0.0_ </c:formatCode>
                <c:ptCount val="35"/>
                <c:pt idx="0">
                  <c:v>6.4430616767730333</c:v>
                </c:pt>
                <c:pt idx="1">
                  <c:v>6.2347004310158285</c:v>
                </c:pt>
                <c:pt idx="2">
                  <c:v>5.9131900952201342</c:v>
                </c:pt>
                <c:pt idx="3">
                  <c:v>5.7054899376088324</c:v>
                </c:pt>
                <c:pt idx="4">
                  <c:v>5.494013811626079</c:v>
                </c:pt>
                <c:pt idx="5">
                  <c:v>5.6671315208106678</c:v>
                </c:pt>
                <c:pt idx="6">
                  <c:v>5.7648935657783591</c:v>
                </c:pt>
                <c:pt idx="7">
                  <c:v>5.6209080114044898</c:v>
                </c:pt>
                <c:pt idx="8">
                  <c:v>5.2116042027240148</c:v>
                </c:pt>
                <c:pt idx="9">
                  <c:v>5.2478021481100834</c:v>
                </c:pt>
                <c:pt idx="10">
                  <c:v>5.311014443566803</c:v>
                </c:pt>
                <c:pt idx="11">
                  <c:v>4.8290213039643639</c:v>
                </c:pt>
                <c:pt idx="12">
                  <c:v>4.5723745506958773</c:v>
                </c:pt>
                <c:pt idx="13">
                  <c:v>4.3734691199572513</c:v>
                </c:pt>
                <c:pt idx="14">
                  <c:v>4.2221033112237238</c:v>
                </c:pt>
                <c:pt idx="15">
                  <c:v>4.1325242948107928</c:v>
                </c:pt>
                <c:pt idx="16">
                  <c:v>4.0510336535580134</c:v>
                </c:pt>
                <c:pt idx="17">
                  <c:v>4.0564103514359449</c:v>
                </c:pt>
                <c:pt idx="18">
                  <c:v>3.6335013135857279</c:v>
                </c:pt>
                <c:pt idx="19">
                  <c:v>3.3159398850212103</c:v>
                </c:pt>
                <c:pt idx="20">
                  <c:v>3.1804561179479722</c:v>
                </c:pt>
                <c:pt idx="21">
                  <c:v>3.0796682322193272</c:v>
                </c:pt>
                <c:pt idx="22">
                  <c:v>3.1067390003150903</c:v>
                </c:pt>
                <c:pt idx="23">
                  <c:v>3.0841215673988587</c:v>
                </c:pt>
                <c:pt idx="24">
                  <c:v>2.9647009983733543</c:v>
                </c:pt>
                <c:pt idx="25">
                  <c:v>2.8120161738526614</c:v>
                </c:pt>
                <c:pt idx="26">
                  <c:v>2.7325466685005977</c:v>
                </c:pt>
                <c:pt idx="27">
                  <c:v>2.5258549584778667</c:v>
                </c:pt>
                <c:pt idx="28">
                  <c:v>2.4827887926417422</c:v>
                </c:pt>
                <c:pt idx="29">
                  <c:v>2.403638790457864</c:v>
                </c:pt>
                <c:pt idx="30">
                  <c:v>2.3170331448839216</c:v>
                </c:pt>
                <c:pt idx="31">
                  <c:v>2.1977351941517296</c:v>
                </c:pt>
                <c:pt idx="32">
                  <c:v>2.0887233509629906</c:v>
                </c:pt>
                <c:pt idx="33">
                  <c:v>2.1031252420190452</c:v>
                </c:pt>
                <c:pt idx="34">
                  <c:v>2.0996681386962779</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4124982725042943"/>
                  <c:y val="0.34735979025768959"/>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6231352932420148E-2"/>
                      <c:h val="3.4382633437764834E-2"/>
                    </c:manualLayout>
                  </c15:layout>
                  <c15:dlblFieldTable/>
                  <c15:showDataLabelsRange val="0"/>
                </c:ext>
                <c:ext xmlns:c16="http://schemas.microsoft.com/office/drawing/2014/chart" uri="{C3380CC4-5D6E-409C-BE32-E72D297353CC}">
                  <c16:uniqueId val="{0000005A-C815-4E68-9FD0-039C897DAEB1}"/>
                </c:ext>
              </c:extLst>
            </c:dLbl>
            <c:dLbl>
              <c:idx val="1"/>
              <c:layout>
                <c:manualLayout>
                  <c:x val="0.71842171444271163"/>
                  <c:y val="-4.6904215995885463E-2"/>
                </c:manualLayout>
              </c:layout>
              <c:tx>
                <c:rich>
                  <a:bodyPr vertOverflow="overflow" horzOverflow="overflow" wrap="square" lIns="38100" tIns="19050" rIns="38100" bIns="19050" anchor="ctr">
                    <a:no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7.8150163225785857E-2"/>
                      <c:h val="3.385497954190745E-2"/>
                    </c:manualLayout>
                  </c15:layout>
                  <c15:dlblFieldTable/>
                  <c15:showDataLabelsRange val="0"/>
                </c:ext>
                <c:ext xmlns:c16="http://schemas.microsoft.com/office/drawing/2014/chart" uri="{C3380CC4-5D6E-409C-BE32-E72D297353CC}">
                  <c16:uniqueId val="{0000005B-C815-4E68-9FD0-039C897DAEB1}"/>
                </c:ext>
              </c:extLst>
            </c:dLbl>
            <c:dLbl>
              <c:idx val="2"/>
              <c:layout>
                <c:manualLayout>
                  <c:x val="0.69953389400840915"/>
                  <c:y val="0.11541009344311938"/>
                </c:manualLayout>
              </c:layout>
              <c:tx>
                <c:rich>
                  <a:bodyPr vertOverflow="overflow" horzOverflow="overflow" wrap="square" lIns="38100" tIns="19050" rIns="38100" bIns="19050" anchor="ctr">
                    <a:no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365110118643239E-2"/>
                      <c:h val="3.3855029999131557E-2"/>
                    </c:manualLayout>
                  </c15:layout>
                  <c15:dlblFieldTable/>
                  <c15:showDataLabelsRange val="0"/>
                </c:ext>
                <c:ext xmlns:c16="http://schemas.microsoft.com/office/drawing/2014/chart" uri="{C3380CC4-5D6E-409C-BE32-E72D297353CC}">
                  <c16:uniqueId val="{0000005C-C815-4E68-9FD0-039C897DAEB1}"/>
                </c:ext>
              </c:extLst>
            </c:dLbl>
            <c:dLbl>
              <c:idx val="3"/>
              <c:layout>
                <c:manualLayout>
                  <c:x val="0.68308906518217294"/>
                  <c:y val="0.23952775534630194"/>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866290230235253E-2"/>
                      <c:h val="4.1301203849241255E-2"/>
                    </c:manualLayout>
                  </c15:layout>
                  <c15:dlblFieldTable/>
                  <c15:showDataLabelsRange val="0"/>
                </c:ext>
                <c:ext xmlns:c16="http://schemas.microsoft.com/office/drawing/2014/chart" uri="{C3380CC4-5D6E-409C-BE32-E72D297353CC}">
                  <c16:uniqueId val="{0000005D-C815-4E68-9FD0-039C897DAEB1}"/>
                </c:ext>
              </c:extLst>
            </c:dLbl>
            <c:dLbl>
              <c:idx val="4"/>
              <c:layout>
                <c:manualLayout>
                  <c:x val="0.67594413260799702"/>
                  <c:y val="0.30351649434486472"/>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462303795508334"/>
                  <c:y val="0.41043494731807673"/>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42793848013595E-2"/>
                      <c:h val="3.4382633437764834E-2"/>
                    </c:manualLayout>
                  </c15:layout>
                  <c15:dlblFieldTable/>
                  <c15:showDataLabelsRange val="0"/>
                </c:ext>
                <c:ext xmlns:c16="http://schemas.microsoft.com/office/drawing/2014/chart" uri="{C3380CC4-5D6E-409C-BE32-E72D297353CC}">
                  <c16:uniqueId val="{0000005F-C815-4E68-9FD0-039C897DAEB1}"/>
                </c:ext>
              </c:extLst>
            </c:dLbl>
            <c:dLbl>
              <c:idx val="6"/>
              <c:layout>
                <c:manualLayout>
                  <c:x val="0.63471417220421433"/>
                  <c:y val="0.49816878043270318"/>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4799587491731481E-2"/>
                      <c:h val="3.3820586162880979E-2"/>
                    </c:manualLayout>
                  </c15:layout>
                  <c15:dlblFieldTable/>
                  <c15:showDataLabelsRange val="0"/>
                </c:ext>
                <c:ext xmlns:c16="http://schemas.microsoft.com/office/drawing/2014/chart" uri="{C3380CC4-5D6E-409C-BE32-E72D297353CC}">
                  <c16:uniqueId val="{00000060-C815-4E68-9FD0-039C897DAEB1}"/>
                </c:ext>
              </c:extLst>
            </c:dLbl>
            <c:dLbl>
              <c:idx val="7"/>
              <c:layout>
                <c:manualLayout>
                  <c:x val="0.62180149712504407"/>
                  <c:y val="0.59118379910690677"/>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'3.Allocated_CO2-sector'!$BI$156:$BI$163</c:f>
              <c:numCache>
                <c:formatCode>#,##0.0%;[Red]\-#,##0.0%</c:formatCode>
                <c:ptCount val="8"/>
                <c:pt idx="0">
                  <c:v>-2.5495346516614226E-2</c:v>
                </c:pt>
                <c:pt idx="1">
                  <c:v>-2.478168948115711E-2</c:v>
                </c:pt>
                <c:pt idx="2">
                  <c:v>-1.5785141579198747E-2</c:v>
                </c:pt>
                <c:pt idx="3">
                  <c:v>1.5262873774746222E-3</c:v>
                </c:pt>
                <c:pt idx="4">
                  <c:v>-6.5546428340810259E-3</c:v>
                </c:pt>
                <c:pt idx="5">
                  <c:v>-2.9314401827294612E-2</c:v>
                </c:pt>
                <c:pt idx="6">
                  <c:v>-1.8594778491251907E-2</c:v>
                </c:pt>
                <c:pt idx="7">
                  <c:v>-1.6437933669838367E-3</c:v>
                </c:pt>
              </c:numCache>
            </c:numRef>
          </c:val>
          <c:smooth val="0"/>
          <c:extLst>
            <c:ext xmlns:c16="http://schemas.microsoft.com/office/drawing/2014/chart" uri="{C3380CC4-5D6E-409C-BE32-E72D297353CC}">
              <c16:uniqueId val="{00000063-C815-4E68-9FD0-039C897DAEB1}"/>
            </c:ext>
          </c:extLst>
        </c:ser>
        <c:ser>
          <c:idx val="10"/>
          <c:order val="10"/>
          <c:tx>
            <c:strRef>
              <c:f>'3.Allocated_CO2-sector'!$T$166</c:f>
              <c:strCache>
                <c:ptCount val="1"/>
                <c:pt idx="0">
                  <c:v>■2013年度比</c:v>
                </c:pt>
              </c:strCache>
            </c:strRef>
          </c:tx>
          <c:spPr>
            <a:ln>
              <a:noFill/>
            </a:ln>
          </c:spPr>
          <c:marker>
            <c:symbol val="none"/>
          </c:marker>
          <c:dLbls>
            <c:dLbl>
              <c:idx val="0"/>
              <c:layout>
                <c:manualLayout>
                  <c:x val="0.74053825923630068"/>
                  <c:y val="-4.5473308145990592E-2"/>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72196394632478311"/>
                  <c:y val="-0.48462081993453215"/>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7791399289532728E-2"/>
                      <c:h val="3.6175582969356954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70898439377537181"/>
                  <c:y val="-0.15296398906946226"/>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7577295936113502"/>
                  <c:y val="-0.28459279060377529"/>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7800924353988799E-2"/>
                      <c:h val="3.6327130076655528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7024414617988548"/>
                  <c:y val="-0.1926658987891809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4232094177535792"/>
                  <c:y val="4.0303203455088178E-2"/>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322293462828624E-2"/>
                      <c:h val="3.2296406508242677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62868005683861417"/>
                  <c:y val="0.56008025461327338"/>
                </c:manualLayout>
              </c:layout>
              <c:tx>
                <c:rich>
                  <a:bodyPr wrap="square" lIns="38100" tIns="19050" rIns="38100" bIns="19050" anchor="ctr">
                    <a:noAutofit/>
                  </a:bodyPr>
                  <a:lstStyle/>
                  <a:p>
                    <a:pPr>
                      <a:defRPr sz="1200">
                        <a:solidFill>
                          <a:srgbClr val="8EA5CB"/>
                        </a:solidFill>
                        <a:latin typeface="+mn-lt"/>
                      </a:defRPr>
                    </a:pPr>
                    <a:fld id="{94DD8F07-08DC-48B2-8DEE-73AB383F6618}" type="VALUE">
                      <a:rPr lang="en-US" altLang="ja-JP">
                        <a:solidFill>
                          <a:schemeClr val="accent1">
                            <a:lumMod val="60000"/>
                            <a:lumOff val="40000"/>
                          </a:schemeClr>
                        </a:solidFill>
                      </a:rPr>
                      <a:pPr>
                        <a:defRPr sz="1200">
                          <a:solidFill>
                            <a:srgbClr val="8EA5CB"/>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595931745133017E-2"/>
                      <c:h val="3.2868542854622908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61560411597235565"/>
                  <c:y val="6.130522348960047E-2"/>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quot;\+#,##0.0%&quot;〉&quot;;[Black]&quot;〈&quot;\-#,##0.0%&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'3.Allocated_CO2-sector'!$BI$169:$BI$176</c:f>
              <c:numCache>
                <c:formatCode>#,##0.0%;[Red]\-#,##0.0%</c:formatCode>
                <c:ptCount val="8"/>
                <c:pt idx="0">
                  <c:v>-0.25516398042309985</c:v>
                </c:pt>
                <c:pt idx="1">
                  <c:v>-0.27922229958865052</c:v>
                </c:pt>
                <c:pt idx="2">
                  <c:v>-0.16526041363163957</c:v>
                </c:pt>
                <c:pt idx="3">
                  <c:v>-0.31037864543621063</c:v>
                </c:pt>
                <c:pt idx="4">
                  <c:v>-0.2993021775497785</c:v>
                </c:pt>
                <c:pt idx="5">
                  <c:v>-0.24540890446632535</c:v>
                </c:pt>
                <c:pt idx="6">
                  <c:v>3.9810622711643706E-2</c:v>
                </c:pt>
                <c:pt idx="7">
                  <c:v>-0.31920059154246205</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latin typeface="+mn-lt"/>
              </a:rPr>
              <a:t>Trends in CO</a:t>
            </a:r>
            <a:r>
              <a:rPr lang="en-US" altLang="ja-JP" sz="1800" b="1" i="0" baseline="-25000">
                <a:effectLst/>
                <a:latin typeface="+mn-lt"/>
              </a:rPr>
              <a:t>2</a:t>
            </a:r>
            <a:r>
              <a:rPr lang="en-US" altLang="ja-JP" sz="1800" b="1" i="0" baseline="0">
                <a:effectLst/>
                <a:latin typeface="+mn-lt"/>
              </a:rPr>
              <a:t> emissions by sector (after allocation of power and heat)</a:t>
            </a:r>
          </a:p>
        </c:rich>
      </c:tx>
      <c:layout>
        <c:manualLayout>
          <c:xMode val="edge"/>
          <c:yMode val="edge"/>
          <c:x val="0.15989932543906074"/>
          <c:y val="1.7903183370864228E-2"/>
        </c:manualLayout>
      </c:layout>
      <c:overlay val="0"/>
    </c:title>
    <c:autoTitleDeleted val="0"/>
    <c:plotArea>
      <c:layout>
        <c:manualLayout>
          <c:layoutTarget val="inner"/>
          <c:xMode val="edge"/>
          <c:yMode val="edge"/>
          <c:x val="0.10706869717575355"/>
          <c:y val="0.14191385079769192"/>
          <c:w val="0.64057681255532861"/>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val>
          <c:smooth val="0"/>
          <c:extLst>
            <c:ext xmlns:c16="http://schemas.microsoft.com/office/drawing/2014/chart" uri="{C3380CC4-5D6E-409C-BE32-E72D297353CC}">
              <c16:uniqueId val="{00000006-8FFB-4036-9C9F-5537A86DFCEB}"/>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515817471434333E-2"/>
                  <c:y val="1.9236156376892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1.5926853776220477E-3"/>
                  <c:y val="-3.2326540386905953E-2"/>
                </c:manualLayout>
              </c:layout>
              <c:numFmt formatCode="#,##0_);[Red]\(#,##0\)" sourceLinked="0"/>
              <c:spPr>
                <a:noFill/>
                <a:ln>
                  <a:noFill/>
                </a:ln>
                <a:effectLst/>
              </c:spPr>
              <c:txPr>
                <a:bodyPr wrap="square" lIns="38100" tIns="19050" rIns="38100" bIns="19050" anchor="ctr">
                  <a:spAutoFit/>
                </a:bodyPr>
                <a:lstStyle/>
                <a:p>
                  <a:pPr>
                    <a:defRPr sz="1000" baseline="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7-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6-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6-8A69-4CBD-9AE7-837008FEFDD3}"/>
                </c:ext>
              </c:extLst>
            </c:dLbl>
            <c:dLbl>
              <c:idx val="32"/>
              <c:delete val="1"/>
              <c:extLst>
                <c:ext xmlns:c15="http://schemas.microsoft.com/office/drawing/2012/chart" uri="{CE6537A1-D6FC-4f65-9D91-7224C49458BB}"/>
                <c:ext xmlns:c16="http://schemas.microsoft.com/office/drawing/2014/chart" uri="{C3380CC4-5D6E-409C-BE32-E72D297353CC}">
                  <c16:uniqueId val="{00000006-E45E-4E22-A98B-16BC99A4C486}"/>
                </c:ext>
              </c:extLst>
            </c:dLbl>
            <c:dLbl>
              <c:idx val="33"/>
              <c:layout>
                <c:manualLayout>
                  <c:x val="-2.2975601782395022E-2"/>
                  <c:y val="-2.1531670523442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C2-453C-91F7-B1CD9F9696AC}"/>
                </c:ext>
              </c:extLst>
            </c:dLbl>
            <c:dLbl>
              <c:idx val="34"/>
              <c:layout>
                <c:manualLayout>
                  <c:x val="2.7081177641480964E-2"/>
                  <c:y val="-0.10309940861426853"/>
                </c:manualLayout>
              </c:layout>
              <c:numFmt formatCode="###.0&quot; Mt&quot;" sourceLinked="0"/>
              <c:spPr>
                <a:noFill/>
                <a:ln>
                  <a:noFill/>
                </a:ln>
                <a:effectLst/>
              </c:spPr>
              <c:txPr>
                <a:bodyPr wrap="square" lIns="38100" tIns="19050" rIns="38100" bIns="19050" anchor="ctr">
                  <a:spAutoFit/>
                </a:bodyPr>
                <a:lstStyle/>
                <a:p>
                  <a:pPr>
                    <a:defRPr sz="1200" baseline="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2F-4F58-895A-62E0C830B2E3}"/>
                </c:ext>
              </c:extLst>
            </c:dLbl>
            <c:numFmt formatCode="#,##0.0_);[Red]\(#,##0.0\)" sourceLinked="0"/>
            <c:spPr>
              <a:noFill/>
              <a:ln>
                <a:noFill/>
              </a:ln>
              <a:effectLst/>
            </c:spPr>
            <c:txPr>
              <a:bodyPr wrap="square" lIns="38100" tIns="19050" rIns="38100" bIns="19050" anchor="ctr">
                <a:spAutoFit/>
              </a:bodyPr>
              <a:lstStyle/>
              <a:p>
                <a:pPr>
                  <a:defRPr sz="1000" baseline="0">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'3.Allocated_CO2-sector'!$AA$143:$BI$143</c:f>
              <c:numCache>
                <c:formatCode>#,##0.0_ </c:formatCode>
                <c:ptCount val="35"/>
                <c:pt idx="0">
                  <c:v>96.228369484187724</c:v>
                </c:pt>
                <c:pt idx="1">
                  <c:v>95.410779517421844</c:v>
                </c:pt>
                <c:pt idx="2">
                  <c:v>94.329933777017942</c:v>
                </c:pt>
                <c:pt idx="3">
                  <c:v>94.435407461189399</c:v>
                </c:pt>
                <c:pt idx="4">
                  <c:v>94.571836251985573</c:v>
                </c:pt>
                <c:pt idx="5">
                  <c:v>93.217769644311318</c:v>
                </c:pt>
                <c:pt idx="6">
                  <c:v>93.508925446644128</c:v>
                </c:pt>
                <c:pt idx="7">
                  <c:v>95.872260436261016</c:v>
                </c:pt>
                <c:pt idx="8">
                  <c:v>91.585536189983031</c:v>
                </c:pt>
                <c:pt idx="9">
                  <c:v>95.230202650794567</c:v>
                </c:pt>
                <c:pt idx="10">
                  <c:v>95.266379243643144</c:v>
                </c:pt>
                <c:pt idx="11">
                  <c:v>93.018051407422817</c:v>
                </c:pt>
                <c:pt idx="12">
                  <c:v>95.53831637995367</c:v>
                </c:pt>
                <c:pt idx="13">
                  <c:v>96.848868101008904</c:v>
                </c:pt>
                <c:pt idx="14">
                  <c:v>96.968689023196845</c:v>
                </c:pt>
                <c:pt idx="15" formatCode="#,##0_ ">
                  <c:v>102.43871148975917</c:v>
                </c:pt>
                <c:pt idx="16" formatCode="#,##0_ ">
                  <c:v>100.677817627005</c:v>
                </c:pt>
                <c:pt idx="17" formatCode="#,##0_ ">
                  <c:v>105.64913029638939</c:v>
                </c:pt>
                <c:pt idx="18" formatCode="#,##0_ ">
                  <c:v>103.51690277359104</c:v>
                </c:pt>
                <c:pt idx="19" formatCode="#,##0_ ">
                  <c:v>100.72595843517938</c:v>
                </c:pt>
                <c:pt idx="20" formatCode="#,##0_ ">
                  <c:v>104.10321800401999</c:v>
                </c:pt>
                <c:pt idx="21" formatCode="#,##0_ ">
                  <c:v>105.16521513510186</c:v>
                </c:pt>
                <c:pt idx="22" formatCode="#,##0_ ">
                  <c:v>107.07477510194828</c:v>
                </c:pt>
                <c:pt idx="23" formatCode="#,##0_ ">
                  <c:v>106.20299349761167</c:v>
                </c:pt>
                <c:pt idx="24">
                  <c:v>99.661003485494064</c:v>
                </c:pt>
                <c:pt idx="25">
                  <c:v>96.905371274693763</c:v>
                </c:pt>
                <c:pt idx="26" formatCode="#,##0_ ">
                  <c:v>101.47789782828013</c:v>
                </c:pt>
                <c:pt idx="27">
                  <c:v>95.758844348586052</c:v>
                </c:pt>
                <c:pt idx="28">
                  <c:v>93.859388163830388</c:v>
                </c:pt>
                <c:pt idx="29">
                  <c:v>89.467958073277288</c:v>
                </c:pt>
                <c:pt idx="30">
                  <c:v>82.033642291197353</c:v>
                </c:pt>
                <c:pt idx="31">
                  <c:v>87.119753862486519</c:v>
                </c:pt>
                <c:pt idx="32">
                  <c:v>84.147306171978798</c:v>
                </c:pt>
                <c:pt idx="33">
                  <c:v>81.17335782969775</c:v>
                </c:pt>
                <c:pt idx="34">
                  <c:v>79.103814943912482</c:v>
                </c:pt>
              </c:numCache>
            </c:numRef>
          </c:val>
          <c:smooth val="0"/>
          <c:extLst>
            <c:ext xmlns:c16="http://schemas.microsoft.com/office/drawing/2014/chart" uri="{C3380CC4-5D6E-409C-BE32-E72D297353CC}">
              <c16:uniqueId val="{0000000E-8FFB-4036-9C9F-5537A86DFCEB}"/>
            </c:ext>
          </c:extLst>
        </c:ser>
        <c:ser>
          <c:idx val="3"/>
          <c:order val="2"/>
          <c:tx>
            <c:strRef>
              <c:f>'3.Allocated_CO2-sector'!$T$144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1.8529648695296462E-2"/>
                  <c:y val="-2.3007658441313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23232432459717E-2"/>
                  <c:y val="-2.28340493762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3-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3-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3-8A69-4CBD-9AE7-837008FEFDD3}"/>
                </c:ext>
              </c:extLst>
            </c:dLbl>
            <c:dLbl>
              <c:idx val="32"/>
              <c:delete val="1"/>
              <c:extLst>
                <c:ext xmlns:c15="http://schemas.microsoft.com/office/drawing/2012/chart" uri="{CE6537A1-D6FC-4f65-9D91-7224C49458BB}"/>
                <c:ext xmlns:c16="http://schemas.microsoft.com/office/drawing/2014/chart" uri="{C3380CC4-5D6E-409C-BE32-E72D297353CC}">
                  <c16:uniqueId val="{00000003-E45E-4E22-A98B-16BC99A4C486}"/>
                </c:ext>
              </c:extLst>
            </c:dLbl>
            <c:dLbl>
              <c:idx val="33"/>
              <c:layout>
                <c:manualLayout>
                  <c:x val="-1.7450148297141244E-2"/>
                  <c:y val="-1.9787193624931764E-2"/>
                </c:manualLayout>
              </c:layout>
              <c:numFmt formatCode="#,##0_);[Red]\(#,##0\)" sourceLinked="0"/>
              <c:spPr>
                <a:noFill/>
                <a:ln>
                  <a:noFill/>
                </a:ln>
                <a:effectLst/>
              </c:spPr>
              <c:txPr>
                <a:bodyPr wrap="square" lIns="38100" tIns="19050" rIns="38100" bIns="19050" anchor="ctr">
                  <a:spAutoFit/>
                </a:bodyPr>
                <a:lstStyle/>
                <a:p>
                  <a:pPr>
                    <a:defRPr sz="10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C2-453C-91F7-B1CD9F9696AC}"/>
                </c:ext>
              </c:extLst>
            </c:dLbl>
            <c:dLbl>
              <c:idx val="34"/>
              <c:layout>
                <c:manualLayout>
                  <c:x val="3.0018640802407699E-2"/>
                  <c:y val="-0.10881634604949807"/>
                </c:manualLayout>
              </c:layout>
              <c:numFmt formatCode="###&quot; Mt&quot;" sourceLinked="0"/>
              <c:spPr>
                <a:noFill/>
                <a:ln>
                  <a:noFill/>
                </a:ln>
                <a:effectLst/>
              </c:spPr>
              <c:txPr>
                <a:bodyPr wrap="square" lIns="38100" tIns="19050" rIns="38100" bIns="19050" anchor="ctr">
                  <a:spAutoFit/>
                </a:bodyPr>
                <a:lstStyle/>
                <a:p>
                  <a:pPr>
                    <a:defRPr sz="12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2F-4F58-895A-62E0C830B2E3}"/>
                </c:ext>
              </c:extLst>
            </c:dLbl>
            <c:spPr>
              <a:noFill/>
              <a:ln>
                <a:noFill/>
              </a:ln>
              <a:effectLst/>
            </c:spPr>
            <c:txPr>
              <a:bodyPr wrap="square" lIns="38100" tIns="19050" rIns="38100" bIns="19050" anchor="ctr">
                <a:spAutoFit/>
              </a:bodyPr>
              <a:lstStyle/>
              <a:p>
                <a:pPr>
                  <a:defRPr sz="1000">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'3.Allocated_CO2-sector'!$AA$144:$BI$144</c:f>
              <c:numCache>
                <c:formatCode>#,##0_ </c:formatCode>
                <c:ptCount val="35"/>
                <c:pt idx="0">
                  <c:v>505.3447787536702</c:v>
                </c:pt>
                <c:pt idx="1">
                  <c:v>498.54854159100063</c:v>
                </c:pt>
                <c:pt idx="2">
                  <c:v>490.44518483099199</c:v>
                </c:pt>
                <c:pt idx="3">
                  <c:v>477.79978981181955</c:v>
                </c:pt>
                <c:pt idx="4">
                  <c:v>495.34032369970936</c:v>
                </c:pt>
                <c:pt idx="5">
                  <c:v>491.79437043926816</c:v>
                </c:pt>
                <c:pt idx="6">
                  <c:v>495.90267206911278</c:v>
                </c:pt>
                <c:pt idx="7">
                  <c:v>485.78477721797367</c:v>
                </c:pt>
                <c:pt idx="8">
                  <c:v>455.54442967236122</c:v>
                </c:pt>
                <c:pt idx="9">
                  <c:v>466.46352480986468</c:v>
                </c:pt>
                <c:pt idx="10">
                  <c:v>479.15282155571538</c:v>
                </c:pt>
                <c:pt idx="11">
                  <c:v>467.01829223651328</c:v>
                </c:pt>
                <c:pt idx="12">
                  <c:v>475.50482848535199</c:v>
                </c:pt>
                <c:pt idx="13">
                  <c:v>477.43025487803448</c:v>
                </c:pt>
                <c:pt idx="14">
                  <c:v>472.78916577944136</c:v>
                </c:pt>
                <c:pt idx="15">
                  <c:v>470.20366391156983</c:v>
                </c:pt>
                <c:pt idx="16">
                  <c:v>463.85571082697385</c:v>
                </c:pt>
                <c:pt idx="17">
                  <c:v>475.01751848921668</c:v>
                </c:pt>
                <c:pt idx="18">
                  <c:v>430.80710768046441</c:v>
                </c:pt>
                <c:pt idx="19">
                  <c:v>404.79907396833431</c:v>
                </c:pt>
                <c:pt idx="20">
                  <c:v>432.4577633913193</c:v>
                </c:pt>
                <c:pt idx="21">
                  <c:v>448.18945738482586</c:v>
                </c:pt>
                <c:pt idx="22">
                  <c:v>459.22025813565955</c:v>
                </c:pt>
                <c:pt idx="23">
                  <c:v>463.59404822629932</c:v>
                </c:pt>
                <c:pt idx="24">
                  <c:v>445.76206955630988</c:v>
                </c:pt>
                <c:pt idx="25">
                  <c:v>430.69415172571496</c:v>
                </c:pt>
                <c:pt idx="26">
                  <c:v>419.9601176822805</c:v>
                </c:pt>
                <c:pt idx="27">
                  <c:v>412.07107496385237</c:v>
                </c:pt>
                <c:pt idx="28">
                  <c:v>403.3220325032969</c:v>
                </c:pt>
                <c:pt idx="29">
                  <c:v>388.09342783801497</c:v>
                </c:pt>
                <c:pt idx="30">
                  <c:v>356.21140172601406</c:v>
                </c:pt>
                <c:pt idx="31">
                  <c:v>373.32447580268405</c:v>
                </c:pt>
                <c:pt idx="32">
                  <c:v>352.6460822093423</c:v>
                </c:pt>
                <c:pt idx="33">
                  <c:v>342.63943611473439</c:v>
                </c:pt>
                <c:pt idx="34">
                  <c:v>334.14825200494028</c:v>
                </c:pt>
              </c:numCache>
            </c:numRef>
          </c:val>
          <c:smooth val="0"/>
          <c:extLst>
            <c:ext xmlns:c16="http://schemas.microsoft.com/office/drawing/2014/chart" uri="{C3380CC4-5D6E-409C-BE32-E72D297353CC}">
              <c16:uniqueId val="{00000017-8FFB-4036-9C9F-5537A86DFCEB}"/>
            </c:ext>
          </c:extLst>
        </c:ser>
        <c:ser>
          <c:idx val="4"/>
          <c:order val="3"/>
          <c:tx>
            <c:strRef>
              <c:f>'3.Allocated_CO2-sector'!$T$145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6-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A-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5-8A69-4CBD-9AE7-837008FEFDD3}"/>
                </c:ext>
              </c:extLst>
            </c:dLbl>
            <c:dLbl>
              <c:idx val="32"/>
              <c:delete val="1"/>
              <c:extLst>
                <c:ext xmlns:c15="http://schemas.microsoft.com/office/drawing/2012/chart" uri="{CE6537A1-D6FC-4f65-9D91-7224C49458BB}"/>
                <c:ext xmlns:c16="http://schemas.microsoft.com/office/drawing/2014/chart" uri="{C3380CC4-5D6E-409C-BE32-E72D297353CC}">
                  <c16:uniqueId val="{00000004-E45E-4E22-A98B-16BC99A4C486}"/>
                </c:ext>
              </c:extLst>
            </c:dLbl>
            <c:dLbl>
              <c:idx val="33"/>
              <c:layout>
                <c:manualLayout>
                  <c:x val="-1.9742731333575677E-2"/>
                  <c:y val="-2.2370898055987114E-2"/>
                </c:manualLayout>
              </c:layout>
              <c:numFmt formatCode="#,##0_);[Red]\(#,##0\)" sourceLinked="0"/>
              <c:spPr>
                <a:noFill/>
                <a:ln>
                  <a:noFill/>
                </a:ln>
                <a:effectLst/>
              </c:spPr>
              <c:txPr>
                <a:bodyPr wrap="square" lIns="38100" tIns="19050" rIns="38100" bIns="19050" anchor="ctr">
                  <a:spAutoFit/>
                </a:bodyPr>
                <a:lstStyle/>
                <a:p>
                  <a:pPr>
                    <a:defRPr sz="1000" baseline="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C2-453C-91F7-B1CD9F9696AC}"/>
                </c:ext>
              </c:extLst>
            </c:dLbl>
            <c:dLbl>
              <c:idx val="34"/>
              <c:layout>
                <c:manualLayout>
                  <c:x val="3.0030462200206783E-2"/>
                  <c:y val="-0.19630094724276398"/>
                </c:manualLayout>
              </c:layout>
              <c:numFmt formatCode="###&quot; Mt&quot;" sourceLinked="0"/>
              <c:spPr>
                <a:noFill/>
                <a:ln>
                  <a:noFill/>
                </a:ln>
                <a:effectLst/>
              </c:spPr>
              <c:txPr>
                <a:bodyPr wrap="square" lIns="38100" tIns="19050" rIns="38100" bIns="19050" anchor="ctr">
                  <a:spAutoFit/>
                </a:bodyPr>
                <a:lstStyle/>
                <a:p>
                  <a:pPr>
                    <a:defRPr sz="1200" baseline="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2F-4F58-895A-62E0C830B2E3}"/>
                </c:ext>
              </c:extLst>
            </c:dLbl>
            <c:spPr>
              <a:noFill/>
              <a:ln>
                <a:noFill/>
              </a:ln>
              <a:effectLst/>
            </c:spPr>
            <c:txPr>
              <a:bodyPr wrap="square" lIns="38100" tIns="19050" rIns="38100" bIns="19050" anchor="ctr">
                <a:spAutoFit/>
              </a:bodyPr>
              <a:lstStyle/>
              <a:p>
                <a:pPr>
                  <a:defRPr sz="1000" baseline="0">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'3.Allocated_CO2-sector'!$AA$145:$BI$145</c:f>
              <c:numCache>
                <c:formatCode>#,##0_ </c:formatCode>
                <c:ptCount val="35"/>
                <c:pt idx="0">
                  <c:v>208.42858553710366</c:v>
                </c:pt>
                <c:pt idx="1">
                  <c:v>220.42644009783837</c:v>
                </c:pt>
                <c:pt idx="2">
                  <c:v>227.05339388868046</c:v>
                </c:pt>
                <c:pt idx="3">
                  <c:v>230.46035138536641</c:v>
                </c:pt>
                <c:pt idx="4">
                  <c:v>240.15414110422094</c:v>
                </c:pt>
                <c:pt idx="5">
                  <c:v>249.21941486979108</c:v>
                </c:pt>
                <c:pt idx="6">
                  <c:v>255.82934071600926</c:v>
                </c:pt>
                <c:pt idx="7">
                  <c:v>257.30826739900363</c:v>
                </c:pt>
                <c:pt idx="8">
                  <c:v>255.05114267369774</c:v>
                </c:pt>
                <c:pt idx="9">
                  <c:v>259.40589355234431</c:v>
                </c:pt>
                <c:pt idx="10">
                  <c:v>258.75578152380746</c:v>
                </c:pt>
                <c:pt idx="11">
                  <c:v>262.83409668401021</c:v>
                </c:pt>
                <c:pt idx="12">
                  <c:v>259.60942433427618</c:v>
                </c:pt>
                <c:pt idx="13">
                  <c:v>255.96744511905035</c:v>
                </c:pt>
                <c:pt idx="14">
                  <c:v>249.83493284422102</c:v>
                </c:pt>
                <c:pt idx="15">
                  <c:v>244.44936175979447</c:v>
                </c:pt>
                <c:pt idx="16">
                  <c:v>241.47329932555544</c:v>
                </c:pt>
                <c:pt idx="17">
                  <c:v>239.40060941327127</c:v>
                </c:pt>
                <c:pt idx="18">
                  <c:v>231.6554729235412</c:v>
                </c:pt>
                <c:pt idx="19">
                  <c:v>227.02622924744168</c:v>
                </c:pt>
                <c:pt idx="20">
                  <c:v>228.46909575192444</c:v>
                </c:pt>
                <c:pt idx="21">
                  <c:v>225.17693956666406</c:v>
                </c:pt>
                <c:pt idx="22">
                  <c:v>226.97100922099534</c:v>
                </c:pt>
                <c:pt idx="23">
                  <c:v>224.24379827183176</c:v>
                </c:pt>
                <c:pt idx="24">
                  <c:v>218.89188965871116</c:v>
                </c:pt>
                <c:pt idx="25">
                  <c:v>217.41915794732509</c:v>
                </c:pt>
                <c:pt idx="26">
                  <c:v>215.39102092710749</c:v>
                </c:pt>
                <c:pt idx="27">
                  <c:v>213.30085309993709</c:v>
                </c:pt>
                <c:pt idx="28">
                  <c:v>210.21300923576629</c:v>
                </c:pt>
                <c:pt idx="29">
                  <c:v>205.88690091065672</c:v>
                </c:pt>
                <c:pt idx="30">
                  <c:v>183.35870549183414</c:v>
                </c:pt>
                <c:pt idx="31">
                  <c:v>184.75505942117653</c:v>
                </c:pt>
                <c:pt idx="32">
                  <c:v>191.51146700191114</c:v>
                </c:pt>
                <c:pt idx="33">
                  <c:v>190.18730901445898</c:v>
                </c:pt>
                <c:pt idx="34">
                  <c:v>187.18517541509891</c:v>
                </c:pt>
              </c:numCache>
            </c:numRef>
          </c:val>
          <c:smooth val="0"/>
          <c:extLst>
            <c:ext xmlns:c16="http://schemas.microsoft.com/office/drawing/2014/chart" uri="{C3380CC4-5D6E-409C-BE32-E72D297353CC}">
              <c16:uniqueId val="{00000020-8FFB-4036-9C9F-5537A86DFCEB}"/>
            </c:ext>
          </c:extLst>
        </c:ser>
        <c:ser>
          <c:idx val="5"/>
          <c:order val="4"/>
          <c:tx>
            <c:strRef>
              <c:f>'3.Allocated_CO2-sector'!$T$146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numFmt formatCode="#,##0_);[Red]\(#,##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numFmt formatCode="#,##0_);[Red]\(#,##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4-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4-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2-8A69-4CBD-9AE7-837008FEFDD3}"/>
                </c:ext>
              </c:extLst>
            </c:dLbl>
            <c:dLbl>
              <c:idx val="32"/>
              <c:delete val="1"/>
              <c:extLst>
                <c:ext xmlns:c15="http://schemas.microsoft.com/office/drawing/2012/chart" uri="{CE6537A1-D6FC-4f65-9D91-7224C49458BB}"/>
                <c:ext xmlns:c16="http://schemas.microsoft.com/office/drawing/2014/chart" uri="{C3380CC4-5D6E-409C-BE32-E72D297353CC}">
                  <c16:uniqueId val="{00000002-E45E-4E22-A98B-16BC99A4C486}"/>
                </c:ext>
              </c:extLst>
            </c:dLbl>
            <c:dLbl>
              <c:idx val="33"/>
              <c:layout>
                <c:manualLayout>
                  <c:x val="-1.6046842132599937E-2"/>
                  <c:y val="-1.5908110812245611E-2"/>
                </c:manualLayout>
              </c:layout>
              <c:numFmt formatCode="#,##0_);[Red]\(#,##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C2-453C-91F7-B1CD9F9696AC}"/>
                </c:ext>
              </c:extLst>
            </c:dLbl>
            <c:dLbl>
              <c:idx val="34"/>
              <c:layout>
                <c:manualLayout>
                  <c:x val="2.999828743924049E-2"/>
                  <c:y val="-0.14108824992039726"/>
                </c:manualLayout>
              </c:layout>
              <c:numFmt formatCode="###&quot; Mt&quot;" sourceLinked="0"/>
              <c:spPr>
                <a:noFill/>
                <a:ln>
                  <a:noFill/>
                </a:ln>
                <a:effectLst/>
              </c:spPr>
              <c:txPr>
                <a:bodyPr wrap="square" lIns="38100" tIns="19050" rIns="38100" bIns="19050" anchor="ctr">
                  <a:spAutoFit/>
                </a:bodyPr>
                <a:lstStyle/>
                <a:p>
                  <a:pPr>
                    <a:defRPr sz="12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2F-4F58-895A-62E0C830B2E3}"/>
                </c:ext>
              </c:extLst>
            </c:dLbl>
            <c:numFmt formatCode="###&quot;Mt&quot;"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'3.Allocated_CO2-sector'!$AA$146:$BI$146</c:f>
              <c:numCache>
                <c:formatCode>#,##0_ </c:formatCode>
                <c:ptCount val="35"/>
                <c:pt idx="0">
                  <c:v>131.52672976841177</c:v>
                </c:pt>
                <c:pt idx="1">
                  <c:v>135.47740704063116</c:v>
                </c:pt>
                <c:pt idx="2">
                  <c:v>140.15993913907445</c:v>
                </c:pt>
                <c:pt idx="3">
                  <c:v>144.28702091402928</c:v>
                </c:pt>
                <c:pt idx="4">
                  <c:v>159.00337528604339</c:v>
                </c:pt>
                <c:pt idx="5">
                  <c:v>164.03536848148264</c:v>
                </c:pt>
                <c:pt idx="6">
                  <c:v>161.98528924820047</c:v>
                </c:pt>
                <c:pt idx="7">
                  <c:v>166.51528877490401</c:v>
                </c:pt>
                <c:pt idx="8">
                  <c:v>173.95477536124801</c:v>
                </c:pt>
                <c:pt idx="9">
                  <c:v>184.27535107295367</c:v>
                </c:pt>
                <c:pt idx="10">
                  <c:v>190.71884883726776</c:v>
                </c:pt>
                <c:pt idx="11">
                  <c:v>190.67451876813351</c:v>
                </c:pt>
                <c:pt idx="12">
                  <c:v>200.93428363667542</c:v>
                </c:pt>
                <c:pt idx="13">
                  <c:v>207.78599713288548</c:v>
                </c:pt>
                <c:pt idx="14">
                  <c:v>213.86658563965111</c:v>
                </c:pt>
                <c:pt idx="15">
                  <c:v>222.2310545767798</c:v>
                </c:pt>
                <c:pt idx="16">
                  <c:v>218.7403852262135</c:v>
                </c:pt>
                <c:pt idx="17">
                  <c:v>227.78366896725831</c:v>
                </c:pt>
                <c:pt idx="18">
                  <c:v>221.19011201602058</c:v>
                </c:pt>
                <c:pt idx="19">
                  <c:v>197.81878686099185</c:v>
                </c:pt>
                <c:pt idx="20">
                  <c:v>200.87256910676453</c:v>
                </c:pt>
                <c:pt idx="21">
                  <c:v>225.2926703197399</c:v>
                </c:pt>
                <c:pt idx="22">
                  <c:v>228.98976879159142</c:v>
                </c:pt>
                <c:pt idx="23">
                  <c:v>235.22769227077745</c:v>
                </c:pt>
                <c:pt idx="24">
                  <c:v>225.58843016233629</c:v>
                </c:pt>
                <c:pt idx="25">
                  <c:v>217.34891116685401</c:v>
                </c:pt>
                <c:pt idx="26">
                  <c:v>212.3683213863554</c:v>
                </c:pt>
                <c:pt idx="27">
                  <c:v>207.65432829927067</c:v>
                </c:pt>
                <c:pt idx="28">
                  <c:v>200.62802358342626</c:v>
                </c:pt>
                <c:pt idx="29">
                  <c:v>191.24148599650803</c:v>
                </c:pt>
                <c:pt idx="30">
                  <c:v>181.74124654671866</c:v>
                </c:pt>
                <c:pt idx="31">
                  <c:v>186.90955615468548</c:v>
                </c:pt>
                <c:pt idx="32">
                  <c:v>177.18899575580571</c:v>
                </c:pt>
                <c:pt idx="33">
                  <c:v>161.97082574782971</c:v>
                </c:pt>
                <c:pt idx="34">
                  <c:v>162.21803977468775</c:v>
                </c:pt>
              </c:numCache>
            </c:numRef>
          </c:val>
          <c:smooth val="0"/>
          <c:extLst>
            <c:ext xmlns:c16="http://schemas.microsoft.com/office/drawing/2014/chart" uri="{C3380CC4-5D6E-409C-BE32-E72D297353CC}">
              <c16:uniqueId val="{0000003E-8FFB-4036-9C9F-5537A86DFCEB}"/>
            </c:ext>
          </c:extLst>
        </c:ser>
        <c:ser>
          <c:idx val="6"/>
          <c:order val="5"/>
          <c:tx>
            <c:strRef>
              <c:f>'3.Allocated_CO2-sector'!$T$147</c:f>
              <c:strCache>
                <c:ptCount val="1"/>
                <c:pt idx="0">
                  <c:v>家庭部門</c:v>
                </c:pt>
              </c:strCache>
            </c:strRef>
          </c:tx>
          <c:spPr>
            <a:ln w="19050">
              <a:solidFill>
                <a:srgbClr val="3D96AE"/>
              </a:solidFill>
            </a:ln>
          </c:spPr>
          <c:marker>
            <c:symbol val="x"/>
            <c:size val="7"/>
            <c:spPr>
              <a:noFill/>
            </c:spPr>
          </c:marker>
          <c:dLbls>
            <c:dLbl>
              <c:idx val="0"/>
              <c:layout>
                <c:manualLayout>
                  <c:x val="-1.9005778098550405E-2"/>
                  <c:y val="1.657279085108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5158020770967352E-2"/>
                  <c:y val="2.155515917986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5-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5-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4-8A69-4CBD-9AE7-837008FEFDD3}"/>
                </c:ext>
              </c:extLst>
            </c:dLbl>
            <c:dLbl>
              <c:idx val="32"/>
              <c:delete val="1"/>
              <c:extLst>
                <c:ext xmlns:c15="http://schemas.microsoft.com/office/drawing/2012/chart" uri="{CE6537A1-D6FC-4f65-9D91-7224C49458BB}"/>
                <c:ext xmlns:c16="http://schemas.microsoft.com/office/drawing/2014/chart" uri="{C3380CC4-5D6E-409C-BE32-E72D297353CC}">
                  <c16:uniqueId val="{00000005-E45E-4E22-A98B-16BC99A4C486}"/>
                </c:ext>
              </c:extLst>
            </c:dLbl>
            <c:dLbl>
              <c:idx val="33"/>
              <c:layout>
                <c:manualLayout>
                  <c:x val="-2.5154495334858997E-2"/>
                  <c:y val="1.7013526373171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C2-453C-91F7-B1CD9F9696AC}"/>
                </c:ext>
              </c:extLst>
            </c:dLbl>
            <c:dLbl>
              <c:idx val="34"/>
              <c:layout>
                <c:manualLayout>
                  <c:x val="3.1486652819526728E-2"/>
                  <c:y val="-8.7968478508453393E-2"/>
                </c:manualLayout>
              </c:layout>
              <c:numFmt formatCode="###&quot; Mt&quot;" sourceLinked="0"/>
              <c:spPr>
                <a:noFill/>
                <a:ln>
                  <a:noFill/>
                </a:ln>
                <a:effectLst/>
              </c:spPr>
              <c:txPr>
                <a:bodyPr wrap="square" lIns="38100" tIns="19050" rIns="38100" bIns="19050" anchor="ctr">
                  <a:spAutoFit/>
                </a:bodyPr>
                <a:lstStyle/>
                <a:p>
                  <a:pPr>
                    <a:defRPr sz="1200" baseline="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2F-4F58-895A-62E0C830B2E3}"/>
                </c:ext>
              </c:extLst>
            </c:dLbl>
            <c:numFmt formatCode="#,##0_);[Red]\(#,##0\)" sourceLinked="0"/>
            <c:spPr>
              <a:noFill/>
              <a:ln>
                <a:noFill/>
              </a:ln>
              <a:effectLst/>
            </c:spPr>
            <c:txPr>
              <a:bodyPr wrap="square" lIns="38100" tIns="19050" rIns="38100" bIns="19050" anchor="ctr">
                <a:spAutoFit/>
              </a:bodyPr>
              <a:lstStyle/>
              <a:p>
                <a:pPr>
                  <a:defRPr sz="1000" baseline="0">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'3.Allocated_CO2-sector'!$AA$147:$BI$147</c:f>
              <c:numCache>
                <c:formatCode>#,##0_ </c:formatCode>
                <c:ptCount val="35"/>
                <c:pt idx="0">
                  <c:v>125.62712837133272</c:v>
                </c:pt>
                <c:pt idx="1">
                  <c:v>127.88394021690024</c:v>
                </c:pt>
                <c:pt idx="2">
                  <c:v>134.03828153940759</c:v>
                </c:pt>
                <c:pt idx="3">
                  <c:v>134.12045431567344</c:v>
                </c:pt>
                <c:pt idx="4">
                  <c:v>142.3370275889755</c:v>
                </c:pt>
                <c:pt idx="5">
                  <c:v>144.54205221812882</c:v>
                </c:pt>
                <c:pt idx="6">
                  <c:v>146.99819821234425</c:v>
                </c:pt>
                <c:pt idx="7">
                  <c:v>142.5176425380125</c:v>
                </c:pt>
                <c:pt idx="8">
                  <c:v>140.86553515649231</c:v>
                </c:pt>
                <c:pt idx="9">
                  <c:v>148.07222538234004</c:v>
                </c:pt>
                <c:pt idx="10">
                  <c:v>151.30426247717932</c:v>
                </c:pt>
                <c:pt idx="11">
                  <c:v>148.94900807029603</c:v>
                </c:pt>
                <c:pt idx="12">
                  <c:v>158.65529498297963</c:v>
                </c:pt>
                <c:pt idx="13">
                  <c:v>160.33588240712663</c:v>
                </c:pt>
                <c:pt idx="14">
                  <c:v>160.81790455833823</c:v>
                </c:pt>
                <c:pt idx="15">
                  <c:v>164.56397057874818</c:v>
                </c:pt>
                <c:pt idx="16">
                  <c:v>156.41201124216542</c:v>
                </c:pt>
                <c:pt idx="17">
                  <c:v>168.17462678769732</c:v>
                </c:pt>
                <c:pt idx="18">
                  <c:v>163.13560900743062</c:v>
                </c:pt>
                <c:pt idx="19">
                  <c:v>158.68036699741802</c:v>
                </c:pt>
                <c:pt idx="20">
                  <c:v>175.24753571626493</c:v>
                </c:pt>
                <c:pt idx="21">
                  <c:v>187.57127665884568</c:v>
                </c:pt>
                <c:pt idx="22">
                  <c:v>207.35502840093901</c:v>
                </c:pt>
                <c:pt idx="23">
                  <c:v>208.70928132918274</c:v>
                </c:pt>
                <c:pt idx="24">
                  <c:v>197.17324530220543</c:v>
                </c:pt>
                <c:pt idx="25">
                  <c:v>186.06636987399472</c:v>
                </c:pt>
                <c:pt idx="26">
                  <c:v>180.14365359467934</c:v>
                </c:pt>
                <c:pt idx="27">
                  <c:v>184.08651827054865</c:v>
                </c:pt>
                <c:pt idx="28">
                  <c:v>159.66670424279309</c:v>
                </c:pt>
                <c:pt idx="29">
                  <c:v>156.53166164364558</c:v>
                </c:pt>
                <c:pt idx="30">
                  <c:v>166.95222725467781</c:v>
                </c:pt>
                <c:pt idx="31">
                  <c:v>159.77474470823242</c:v>
                </c:pt>
                <c:pt idx="32">
                  <c:v>157.82994326932814</c:v>
                </c:pt>
                <c:pt idx="33">
                  <c:v>147.20702844664316</c:v>
                </c:pt>
                <c:pt idx="34">
                  <c:v>146.24213895250901</c:v>
                </c:pt>
              </c:numCache>
            </c:numRef>
          </c:val>
          <c:smooth val="0"/>
          <c:extLst>
            <c:ext xmlns:c16="http://schemas.microsoft.com/office/drawing/2014/chart" uri="{C3380CC4-5D6E-409C-BE32-E72D297353CC}">
              <c16:uniqueId val="{00000046-8FFB-4036-9C9F-5537A86DFCEB}"/>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532975733327311E-2"/>
                  <c:y val="1.3756063096393838E-2"/>
                </c:manualLayout>
              </c:layout>
              <c:numFmt formatCode="#,##0.0_);[Red]\(#,##0.0\)" sourceLinked="0"/>
              <c:spPr>
                <a:noFill/>
                <a:ln>
                  <a:noFill/>
                </a:ln>
                <a:effectLst/>
              </c:spPr>
              <c:txPr>
                <a:bodyPr wrap="square" lIns="38100" tIns="19050" rIns="38100" bIns="19050" anchor="ctr">
                  <a:spAutoFit/>
                </a:bodyPr>
                <a:lstStyle/>
                <a:p>
                  <a:pPr>
                    <a:defRPr sz="10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2.4676980076053227E-2"/>
                  <c:y val="-2.3208284459088083E-2"/>
                </c:manualLayout>
              </c:layout>
              <c:numFmt formatCode="#,##0.0_);[Red]\(#,##0.0\)" sourceLinked="0"/>
              <c:spPr>
                <a:noFill/>
                <a:ln>
                  <a:noFill/>
                </a:ln>
                <a:effectLst/>
              </c:spPr>
              <c:txPr>
                <a:bodyPr wrap="square" lIns="38100" tIns="19050" rIns="38100" bIns="19050" anchor="ctr">
                  <a:spAutoFit/>
                </a:bodyPr>
                <a:lstStyle/>
                <a:p>
                  <a:pPr>
                    <a:defRPr sz="1000" baseline="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8-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7-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7-8A69-4CBD-9AE7-837008FEFDD3}"/>
                </c:ext>
              </c:extLst>
            </c:dLbl>
            <c:dLbl>
              <c:idx val="32"/>
              <c:delete val="1"/>
              <c:extLst>
                <c:ext xmlns:c15="http://schemas.microsoft.com/office/drawing/2012/chart" uri="{CE6537A1-D6FC-4f65-9D91-7224C49458BB}"/>
                <c:ext xmlns:c16="http://schemas.microsoft.com/office/drawing/2014/chart" uri="{C3380CC4-5D6E-409C-BE32-E72D297353CC}">
                  <c16:uniqueId val="{00000009-E45E-4E22-A98B-16BC99A4C486}"/>
                </c:ext>
              </c:extLst>
            </c:dLbl>
            <c:dLbl>
              <c:idx val="33"/>
              <c:layout>
                <c:manualLayout>
                  <c:x val="-1.9334027448420849E-2"/>
                  <c:y val="-2.5232644435514963E-2"/>
                </c:manualLayout>
              </c:layout>
              <c:numFmt formatCode="#,##0.0_);[Red]\(#,##0.0\)" sourceLinked="0"/>
              <c:spPr>
                <a:noFill/>
                <a:ln>
                  <a:noFill/>
                </a:ln>
                <a:effectLst/>
              </c:spPr>
              <c:txPr>
                <a:bodyPr wrap="square" lIns="38100" tIns="19050" rIns="38100" bIns="19050" anchor="ctr">
                  <a:spAutoFit/>
                </a:bodyPr>
                <a:lstStyle/>
                <a:p>
                  <a:pPr>
                    <a:defRPr sz="10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C2-453C-91F7-B1CD9F9696AC}"/>
                </c:ext>
              </c:extLst>
            </c:dLbl>
            <c:dLbl>
              <c:idx val="34"/>
              <c:layout>
                <c:manualLayout>
                  <c:x val="2.6797875273356975E-2"/>
                  <c:y val="-8.9759987311264E-2"/>
                </c:manualLayout>
              </c:layout>
              <c:numFmt formatCode="###.0&quot; Mt&quot;" sourceLinked="0"/>
              <c:spPr>
                <a:noFill/>
                <a:ln>
                  <a:noFill/>
                </a:ln>
                <a:effectLst/>
              </c:spPr>
              <c:txPr>
                <a:bodyPr wrap="square" lIns="38100" tIns="19050" rIns="38100" bIns="19050" anchor="ctr">
                  <a:spAutoFit/>
                </a:bodyPr>
                <a:lstStyle/>
                <a:p>
                  <a:pPr>
                    <a:defRPr sz="1200" baseline="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2F-4F58-895A-62E0C830B2E3}"/>
                </c:ext>
              </c:extLst>
            </c:dLbl>
            <c:numFmt formatCode="#,##0_);[Red]\(#,##0\)" sourceLinked="0"/>
            <c:spPr>
              <a:noFill/>
              <a:ln>
                <a:noFill/>
              </a:ln>
              <a:effectLst/>
            </c:spPr>
            <c:txPr>
              <a:bodyPr wrap="square" lIns="38100" tIns="19050" rIns="38100" bIns="19050" anchor="ctr">
                <a:spAutoFit/>
              </a:bodyPr>
              <a:lstStyle/>
              <a:p>
                <a:pPr>
                  <a:defRPr sz="1000" baseline="0">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'3.Allocated_CO2-sector'!$AA$148:$BI$148</c:f>
              <c:numCache>
                <c:formatCode>#,##0.0_ </c:formatCode>
                <c:ptCount val="35"/>
                <c:pt idx="0">
                  <c:v>65.161974696369697</c:v>
                </c:pt>
                <c:pt idx="1">
                  <c:v>66.471388275116169</c:v>
                </c:pt>
                <c:pt idx="2">
                  <c:v>66.456264105329623</c:v>
                </c:pt>
                <c:pt idx="3">
                  <c:v>65.168815521459024</c:v>
                </c:pt>
                <c:pt idx="4">
                  <c:v>66.870061190482133</c:v>
                </c:pt>
                <c:pt idx="5">
                  <c:v>67.174267126252573</c:v>
                </c:pt>
                <c:pt idx="6">
                  <c:v>67.764445656733869</c:v>
                </c:pt>
                <c:pt idx="7">
                  <c:v>65.252665238911646</c:v>
                </c:pt>
                <c:pt idx="8">
                  <c:v>59.203979890111192</c:v>
                </c:pt>
                <c:pt idx="9">
                  <c:v>59.575490944651634</c:v>
                </c:pt>
                <c:pt idx="10">
                  <c:v>60.102180649636743</c:v>
                </c:pt>
                <c:pt idx="11">
                  <c:v>58.847526939695278</c:v>
                </c:pt>
                <c:pt idx="12">
                  <c:v>56.522277226371564</c:v>
                </c:pt>
                <c:pt idx="13">
                  <c:v>55.923111386561622</c:v>
                </c:pt>
                <c:pt idx="14">
                  <c:v>55.911205737508432</c:v>
                </c:pt>
                <c:pt idx="15">
                  <c:v>57.016496081314628</c:v>
                </c:pt>
                <c:pt idx="16">
                  <c:v>57.281219123138186</c:v>
                </c:pt>
                <c:pt idx="17">
                  <c:v>56.472712349126844</c:v>
                </c:pt>
                <c:pt idx="18">
                  <c:v>52.12209051595832</c:v>
                </c:pt>
                <c:pt idx="19">
                  <c:v>46.6927212611686</c:v>
                </c:pt>
                <c:pt idx="20">
                  <c:v>47.815439663273452</c:v>
                </c:pt>
                <c:pt idx="21">
                  <c:v>47.531257883627326</c:v>
                </c:pt>
                <c:pt idx="22">
                  <c:v>47.71363156121987</c:v>
                </c:pt>
                <c:pt idx="23">
                  <c:v>49.437026391933102</c:v>
                </c:pt>
                <c:pt idx="24">
                  <c:v>48.899554699718436</c:v>
                </c:pt>
                <c:pt idx="25">
                  <c:v>47.566905866175254</c:v>
                </c:pt>
                <c:pt idx="26">
                  <c:v>47.17399977496229</c:v>
                </c:pt>
                <c:pt idx="27">
                  <c:v>47.935506175996949</c:v>
                </c:pt>
                <c:pt idx="28">
                  <c:v>47.214160883696714</c:v>
                </c:pt>
                <c:pt idx="29">
                  <c:v>45.557070804833543</c:v>
                </c:pt>
                <c:pt idx="30">
                  <c:v>42.600340611412328</c:v>
                </c:pt>
                <c:pt idx="31">
                  <c:v>44.05915414968306</c:v>
                </c:pt>
                <c:pt idx="32">
                  <c:v>40.991606396353625</c:v>
                </c:pt>
                <c:pt idx="33">
                  <c:v>38.431331396325803</c:v>
                </c:pt>
                <c:pt idx="34">
                  <c:v>37.304739905015985</c:v>
                </c:pt>
              </c:numCache>
            </c:numRef>
          </c:val>
          <c:smooth val="0"/>
          <c:extLst>
            <c:ext xmlns:c16="http://schemas.microsoft.com/office/drawing/2014/chart" uri="{C3380CC4-5D6E-409C-BE32-E72D297353CC}">
              <c16:uniqueId val="{0000004F-8FFB-4036-9C9F-5537A86DFCEB}"/>
            </c:ext>
          </c:extLst>
        </c:ser>
        <c:ser>
          <c:idx val="9"/>
          <c:order val="7"/>
          <c:tx>
            <c:strRef>
              <c:f>'3.Allocated_CO2-sector'!$T$149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23"/>
              <c:layout>
                <c:manualLayout>
                  <c:x val="-5.3392959905198871E-2"/>
                  <c:y val="-1.3562084981503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33"/>
              <c:layout>
                <c:manualLayout>
                  <c:x val="-4.747078071838743E-2"/>
                  <c:y val="1.1570176257288145E-2"/>
                </c:manualLayout>
              </c:layout>
              <c:numFmt formatCode="#,##0.0_);[Red]\(#,##0.0\)" sourceLinked="0"/>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C2-453C-91F7-B1CD9F9696AC}"/>
                </c:ext>
              </c:extLst>
            </c:dLbl>
            <c:dLbl>
              <c:idx val="34"/>
              <c:layout>
                <c:manualLayout>
                  <c:x val="2.7533577395513653E-2"/>
                  <c:y val="-3.6207021975125785E-2"/>
                </c:manualLayout>
              </c:layout>
              <c:numFmt formatCode="###.0&quot; Mt&quot;" sourceLinked="0"/>
              <c:spPr>
                <a:noFill/>
                <a:ln>
                  <a:noFill/>
                </a:ln>
                <a:effectLst/>
              </c:spPr>
              <c:txPr>
                <a:bodyPr wrap="square" lIns="38100" tIns="19050" rIns="38100" bIns="19050" anchor="ctr">
                  <a:spAutoFit/>
                </a:bodyPr>
                <a:lstStyle/>
                <a:p>
                  <a:pPr>
                    <a:defRPr sz="12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2F-4F58-895A-62E0C830B2E3}"/>
                </c:ext>
              </c:extLst>
            </c:dLbl>
            <c:numFmt formatCode="#,##0.0_ " sourceLinked="0"/>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'3.Allocated_CO2-sector'!$AA$149:$BI$149</c:f>
              <c:numCache>
                <c:formatCode>#,##0.0_ </c:formatCode>
                <c:ptCount val="35"/>
                <c:pt idx="0">
                  <c:v>20.634684278924013</c:v>
                </c:pt>
                <c:pt idx="1">
                  <c:v>20.84544776608875</c:v>
                </c:pt>
                <c:pt idx="2">
                  <c:v>21.672236737684326</c:v>
                </c:pt>
                <c:pt idx="3">
                  <c:v>21.52649312958669</c:v>
                </c:pt>
                <c:pt idx="4">
                  <c:v>23.576078928415257</c:v>
                </c:pt>
                <c:pt idx="5">
                  <c:v>24.306286910374524</c:v>
                </c:pt>
                <c:pt idx="6">
                  <c:v>25.124142854355565</c:v>
                </c:pt>
                <c:pt idx="7">
                  <c:v>26.032940360303847</c:v>
                </c:pt>
                <c:pt idx="8">
                  <c:v>26.275165798647613</c:v>
                </c:pt>
                <c:pt idx="9">
                  <c:v>26.493204415054588</c:v>
                </c:pt>
                <c:pt idx="10">
                  <c:v>27.34504634046516</c:v>
                </c:pt>
                <c:pt idx="11">
                  <c:v>27.303871953899581</c:v>
                </c:pt>
                <c:pt idx="12">
                  <c:v>27.512551540754426</c:v>
                </c:pt>
                <c:pt idx="13">
                  <c:v>28.086204624646193</c:v>
                </c:pt>
                <c:pt idx="14">
                  <c:v>27.246824070422935</c:v>
                </c:pt>
                <c:pt idx="15">
                  <c:v>26.352974920986664</c:v>
                </c:pt>
                <c:pt idx="16">
                  <c:v>24.993545603015836</c:v>
                </c:pt>
                <c:pt idx="17">
                  <c:v>25.206128045539554</c:v>
                </c:pt>
                <c:pt idx="18">
                  <c:v>26.786052350605576</c:v>
                </c:pt>
                <c:pt idx="19">
                  <c:v>23.969971689353802</c:v>
                </c:pt>
                <c:pt idx="20">
                  <c:v>23.840828178879558</c:v>
                </c:pt>
                <c:pt idx="21">
                  <c:v>23.348655366003452</c:v>
                </c:pt>
                <c:pt idx="22">
                  <c:v>24.643855634021339</c:v>
                </c:pt>
                <c:pt idx="23">
                  <c:v>24.476171400570355</c:v>
                </c:pt>
                <c:pt idx="24">
                  <c:v>23.707312920919676</c:v>
                </c:pt>
                <c:pt idx="25">
                  <c:v>24.10175326820757</c:v>
                </c:pt>
                <c:pt idx="26">
                  <c:v>24.178201579526519</c:v>
                </c:pt>
                <c:pt idx="27">
                  <c:v>24.525145223074244</c:v>
                </c:pt>
                <c:pt idx="28">
                  <c:v>24.938819302442916</c:v>
                </c:pt>
                <c:pt idx="29">
                  <c:v>25.510792927455601</c:v>
                </c:pt>
                <c:pt idx="30">
                  <c:v>24.531081658557788</c:v>
                </c:pt>
                <c:pt idx="31">
                  <c:v>25.258904794101234</c:v>
                </c:pt>
                <c:pt idx="32">
                  <c:v>25.412053547681893</c:v>
                </c:pt>
                <c:pt idx="33">
                  <c:v>25.932797653652102</c:v>
                </c:pt>
                <c:pt idx="34">
                  <c:v>25.450583025623985</c:v>
                </c:pt>
              </c:numCache>
            </c:numRef>
          </c:val>
          <c:smooth val="0"/>
          <c:extLst>
            <c:ext xmlns:c16="http://schemas.microsoft.com/office/drawing/2014/chart" uri="{C3380CC4-5D6E-409C-BE32-E72D297353CC}">
              <c16:uniqueId val="{00000054-8FFB-4036-9C9F-5537A86DFCEB}"/>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Red]\(#,##0.0\)" sourceLinked="0"/>
              <c:spPr>
                <a:noFill/>
                <a:ln>
                  <a:noFill/>
                </a:ln>
                <a:effectLst/>
              </c:spPr>
              <c:txPr>
                <a:bodyPr wrap="square" lIns="38100" tIns="19050" rIns="38100" bIns="19050" anchor="ctr">
                  <a:spAutoFit/>
                </a:bodyPr>
                <a:lstStyle/>
                <a:p>
                  <a:pPr>
                    <a:defRPr sz="10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23"/>
              <c:layout>
                <c:manualLayout>
                  <c:x val="1.3458139349283251E-2"/>
                  <c:y val="-1.5191017427426094E-2"/>
                </c:manualLayout>
              </c:layout>
              <c:numFmt formatCode="#,##0.0_);[Red]\(#,##0.0\)" sourceLinked="0"/>
              <c:spPr>
                <a:noFill/>
                <a:ln>
                  <a:noFill/>
                </a:ln>
                <a:effectLst/>
              </c:spPr>
              <c:txPr>
                <a:bodyPr wrap="square" lIns="38100" tIns="19050" rIns="38100" bIns="19050" anchor="ctr">
                  <a:spAutoFit/>
                </a:bodyPr>
                <a:lstStyle/>
                <a:p>
                  <a:pPr>
                    <a:defRPr sz="10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33"/>
              <c:layout>
                <c:manualLayout>
                  <c:x val="1.0789658655844306E-3"/>
                  <c:y val="-1.7031832426983605E-2"/>
                </c:manualLayout>
              </c:layout>
              <c:numFmt formatCode="#,##0.0_);[Red]\(#,##0.0\)" sourceLinked="0"/>
              <c:spPr>
                <a:noFill/>
                <a:ln>
                  <a:noFill/>
                </a:ln>
                <a:effectLst/>
              </c:spPr>
              <c:txPr>
                <a:bodyPr wrap="square" lIns="38100" tIns="19050" rIns="38100" bIns="19050" anchor="ctr">
                  <a:spAutoFit/>
                </a:bodyPr>
                <a:lstStyle/>
                <a:p>
                  <a:pPr>
                    <a:defRPr sz="10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C2-453C-91F7-B1CD9F9696AC}"/>
                </c:ext>
              </c:extLst>
            </c:dLbl>
            <c:dLbl>
              <c:idx val="34"/>
              <c:layout>
                <c:manualLayout>
                  <c:x val="3.2808799067281437E-2"/>
                  <c:y val="1.2361828132024867E-2"/>
                </c:manualLayout>
              </c:layout>
              <c:numFmt formatCode="###.0&quot; Mt&quot;" sourceLinked="0"/>
              <c:spPr>
                <a:noFill/>
                <a:ln>
                  <a:noFill/>
                </a:ln>
                <a:effectLst/>
              </c:spPr>
              <c:txPr>
                <a:bodyPr wrap="square" lIns="38100" tIns="19050" rIns="38100" bIns="19050" anchor="ctr">
                  <a:noAutofit/>
                </a:bodyPr>
                <a:lstStyle/>
                <a:p>
                  <a:pPr>
                    <a:defRPr sz="12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5446185790094929E-2"/>
                      <c:h val="3.554000307901823E-2"/>
                    </c:manualLayout>
                  </c15:layout>
                </c:ext>
                <c:ext xmlns:c16="http://schemas.microsoft.com/office/drawing/2014/chart" uri="{C3380CC4-5D6E-409C-BE32-E72D297353CC}">
                  <c16:uniqueId val="{00000003-102F-4F58-895A-62E0C830B2E3}"/>
                </c:ext>
              </c:extLst>
            </c:dLbl>
            <c:numFmt formatCode="##&quot;Mt&quot;" sourceLinked="0"/>
            <c:spPr>
              <a:noFill/>
              <a:ln>
                <a:noFill/>
              </a:ln>
              <a:effectLst/>
            </c:spPr>
            <c:txPr>
              <a:bodyPr wrap="square" lIns="38100" tIns="19050" rIns="38100" bIns="19050" anchor="ctr">
                <a:spAutoFit/>
              </a:bodyPr>
              <a:lstStyle/>
              <a:p>
                <a:pPr>
                  <a:defRPr sz="1000" baseline="0">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'3.Allocated_CO2-sector'!$AA$150:$BI$150</c:f>
              <c:numCache>
                <c:formatCode>#,##0.0_ </c:formatCode>
                <c:ptCount val="35"/>
                <c:pt idx="0">
                  <c:v>6.4430616767730333</c:v>
                </c:pt>
                <c:pt idx="1">
                  <c:v>6.2347004310158285</c:v>
                </c:pt>
                <c:pt idx="2">
                  <c:v>5.9131900952201342</c:v>
                </c:pt>
                <c:pt idx="3">
                  <c:v>5.7054899376088324</c:v>
                </c:pt>
                <c:pt idx="4">
                  <c:v>5.494013811626079</c:v>
                </c:pt>
                <c:pt idx="5">
                  <c:v>5.6671315208106678</c:v>
                </c:pt>
                <c:pt idx="6">
                  <c:v>5.7648935657783591</c:v>
                </c:pt>
                <c:pt idx="7">
                  <c:v>5.6209080114044898</c:v>
                </c:pt>
                <c:pt idx="8">
                  <c:v>5.2116042027240148</c:v>
                </c:pt>
                <c:pt idx="9">
                  <c:v>5.2478021481100834</c:v>
                </c:pt>
                <c:pt idx="10">
                  <c:v>5.311014443566803</c:v>
                </c:pt>
                <c:pt idx="11">
                  <c:v>4.8290213039643639</c:v>
                </c:pt>
                <c:pt idx="12">
                  <c:v>4.5723745506958773</c:v>
                </c:pt>
                <c:pt idx="13">
                  <c:v>4.3734691199572513</c:v>
                </c:pt>
                <c:pt idx="14">
                  <c:v>4.2221033112237238</c:v>
                </c:pt>
                <c:pt idx="15">
                  <c:v>4.1325242948107928</c:v>
                </c:pt>
                <c:pt idx="16">
                  <c:v>4.0510336535580134</c:v>
                </c:pt>
                <c:pt idx="17">
                  <c:v>4.0564103514359449</c:v>
                </c:pt>
                <c:pt idx="18">
                  <c:v>3.6335013135857279</c:v>
                </c:pt>
                <c:pt idx="19">
                  <c:v>3.3159398850212103</c:v>
                </c:pt>
                <c:pt idx="20">
                  <c:v>3.1804561179479722</c:v>
                </c:pt>
                <c:pt idx="21">
                  <c:v>3.0796682322193272</c:v>
                </c:pt>
                <c:pt idx="22">
                  <c:v>3.1067390003150903</c:v>
                </c:pt>
                <c:pt idx="23">
                  <c:v>3.0841215673988587</c:v>
                </c:pt>
                <c:pt idx="24">
                  <c:v>2.9647009983733543</c:v>
                </c:pt>
                <c:pt idx="25">
                  <c:v>2.8120161738526614</c:v>
                </c:pt>
                <c:pt idx="26">
                  <c:v>2.7325466685005977</c:v>
                </c:pt>
                <c:pt idx="27">
                  <c:v>2.5258549584778667</c:v>
                </c:pt>
                <c:pt idx="28">
                  <c:v>2.4827887926417422</c:v>
                </c:pt>
                <c:pt idx="29">
                  <c:v>2.403638790457864</c:v>
                </c:pt>
                <c:pt idx="30">
                  <c:v>2.3170331448839216</c:v>
                </c:pt>
                <c:pt idx="31">
                  <c:v>2.1977351941517296</c:v>
                </c:pt>
                <c:pt idx="32">
                  <c:v>2.0887233509629906</c:v>
                </c:pt>
                <c:pt idx="33">
                  <c:v>2.1031252420190452</c:v>
                </c:pt>
                <c:pt idx="34">
                  <c:v>2.0996681386962779</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0506448961114565"/>
                  <c:y val="0.31979993283778946"/>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304795353133337E-2"/>
                      <c:h val="3.3555876511140934E-2"/>
                    </c:manualLayout>
                  </c15:layout>
                  <c15:dlblFieldTable/>
                  <c15:showDataLabelsRange val="0"/>
                </c:ext>
                <c:ext xmlns:c16="http://schemas.microsoft.com/office/drawing/2014/chart" uri="{C3380CC4-5D6E-409C-BE32-E72D297353CC}">
                  <c16:uniqueId val="{0000005A-8FFB-4036-9C9F-5537A86DFCEB}"/>
                </c:ext>
              </c:extLst>
            </c:dLbl>
            <c:dLbl>
              <c:idx val="1"/>
              <c:layout>
                <c:manualLayout>
                  <c:x val="0.69500162789710695"/>
                  <c:y val="-1.6978789885815238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6.6054475879311542E-2"/>
                      <c:h val="3.3555833419793228E-2"/>
                    </c:manualLayout>
                  </c15:layout>
                  <c15:dlblFieldTable/>
                  <c15:showDataLabelsRange val="0"/>
                </c:ext>
                <c:ext xmlns:c16="http://schemas.microsoft.com/office/drawing/2014/chart" uri="{C3380CC4-5D6E-409C-BE32-E72D297353CC}">
                  <c16:uniqueId val="{0000005B-8FFB-4036-9C9F-5537A86DFCEB}"/>
                </c:ext>
              </c:extLst>
            </c:dLbl>
            <c:dLbl>
              <c:idx val="2"/>
              <c:layout>
                <c:manualLayout>
                  <c:x val="0.67430291360022598"/>
                  <c:y val="9.5695421475882073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879625858466896E-2"/>
                      <c:h val="3.3555876511140934E-2"/>
                    </c:manualLayout>
                  </c15:layout>
                  <c15:dlblFieldTable/>
                  <c15:showDataLabelsRange val="0"/>
                </c:ext>
                <c:ext xmlns:c16="http://schemas.microsoft.com/office/drawing/2014/chart" uri="{C3380CC4-5D6E-409C-BE32-E72D297353CC}">
                  <c16:uniqueId val="{0000005C-8FFB-4036-9C9F-5537A86DFCEB}"/>
                </c:ext>
              </c:extLst>
            </c:dLbl>
            <c:dLbl>
              <c:idx val="3"/>
              <c:layout>
                <c:manualLayout>
                  <c:x val="0.65665269865894949"/>
                  <c:y val="0.21021891939664439"/>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7100036666171786E-2"/>
                      <c:h val="3.9105983007317907E-2"/>
                    </c:manualLayout>
                  </c15:layout>
                  <c15:dlblFieldTable/>
                  <c15:showDataLabelsRange val="0"/>
                </c:ext>
                <c:ext xmlns:c16="http://schemas.microsoft.com/office/drawing/2014/chart" uri="{C3380CC4-5D6E-409C-BE32-E72D297353CC}">
                  <c16:uniqueId val="{0000005D-8FFB-4036-9C9F-5537A86DFCEB}"/>
                </c:ext>
              </c:extLst>
            </c:dLbl>
            <c:dLbl>
              <c:idx val="4"/>
              <c:layout>
                <c:manualLayout>
                  <c:x val="0.63542725406439893"/>
                  <c:y val="0.27434059943623351"/>
                </c:manualLayout>
              </c:layout>
              <c:tx>
                <c:rich>
                  <a:bodyPr vertOverflow="overflow" horzOverflow="overflow" wrap="square" lIns="38100" tIns="19050" rIns="38100" bIns="19050" anchor="ctr">
                    <a:no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118222168762411E-2"/>
                      <c:h val="3.2011087427789416E-2"/>
                    </c:manualLayout>
                  </c15:layout>
                  <c15:dlblFieldTable/>
                  <c15:showDataLabelsRange val="0"/>
                </c:ext>
                <c:ext xmlns:c16="http://schemas.microsoft.com/office/drawing/2014/chart" uri="{C3380CC4-5D6E-409C-BE32-E72D297353CC}">
                  <c16:uniqueId val="{0000005E-8FFB-4036-9C9F-5537A86DFCEB}"/>
                </c:ext>
              </c:extLst>
            </c:dLbl>
            <c:dLbl>
              <c:idx val="5"/>
              <c:layout>
                <c:manualLayout>
                  <c:x val="0.61210820884541339"/>
                  <c:y val="0.38288371964608697"/>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8939208492312554E-2"/>
                      <c:h val="3.187235668225337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60033933368049419"/>
                  <c:y val="0.47302572960878148"/>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8492217226837795"/>
                  <c:y val="0.57605910274527783"/>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'3.Allocated_CO2-sector'!$BI$156:$BI$163</c:f>
              <c:numCache>
                <c:formatCode>#,##0.0%;[Red]\-#,##0.0%</c:formatCode>
                <c:ptCount val="8"/>
                <c:pt idx="0">
                  <c:v>-2.5495346516614226E-2</c:v>
                </c:pt>
                <c:pt idx="1">
                  <c:v>-2.478168948115711E-2</c:v>
                </c:pt>
                <c:pt idx="2">
                  <c:v>-1.5785141579198747E-2</c:v>
                </c:pt>
                <c:pt idx="3">
                  <c:v>1.5262873774746222E-3</c:v>
                </c:pt>
                <c:pt idx="4">
                  <c:v>-6.5546428340810259E-3</c:v>
                </c:pt>
                <c:pt idx="5">
                  <c:v>-2.9314401827294612E-2</c:v>
                </c:pt>
                <c:pt idx="6">
                  <c:v>-1.8594778491251907E-2</c:v>
                </c:pt>
                <c:pt idx="7">
                  <c:v>-1.6437933669838367E-3</c:v>
                </c:pt>
              </c:numCache>
            </c:numRef>
          </c:val>
          <c:smooth val="0"/>
          <c:extLst>
            <c:ext xmlns:c16="http://schemas.microsoft.com/office/drawing/2014/chart" uri="{C3380CC4-5D6E-409C-BE32-E72D297353CC}">
              <c16:uniqueId val="{00000063-8FFB-4036-9C9F-5537A86DFCEB}"/>
            </c:ext>
          </c:extLst>
        </c:ser>
        <c:ser>
          <c:idx val="10"/>
          <c:order val="10"/>
          <c:tx>
            <c:strRef>
              <c:f>'3.Allocated_CO2-sector'!$T$166</c:f>
              <c:strCache>
                <c:ptCount val="1"/>
                <c:pt idx="0">
                  <c:v>■2013年度比</c:v>
                </c:pt>
              </c:strCache>
            </c:strRef>
          </c:tx>
          <c:spPr>
            <a:ln>
              <a:noFill/>
            </a:ln>
          </c:spPr>
          <c:marker>
            <c:symbol val="none"/>
          </c:marker>
          <c:dLbls>
            <c:dLbl>
              <c:idx val="0"/>
              <c:layout>
                <c:manualLayout>
                  <c:x val="0.71131854709176412"/>
                  <c:y val="-6.6213746886095298E-2"/>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920902064615484"/>
                  <c:y val="-0.44610067549338567"/>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360766651569539E-2"/>
                      <c:h val="3.4566072657324226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7202205059688014"/>
                  <c:y val="-0.17169848068756338"/>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5612622651178876"/>
                  <c:y val="-0.31196111554090938"/>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63940514688092742"/>
                  <c:y val="-0.21325772432943574"/>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61379594524028802"/>
                  <c:y val="1.3995578337756297E-2"/>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492586955632341E-2"/>
                      <c:h val="4.0178214728235656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8846239671269063"/>
                  <c:y val="0.53765547766646427"/>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quot;&lt;&quot;\+#,##0.0%&quot;&quot;;[Black]&quot;&lt;&quo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3001180402221689E-2"/>
                      <c:h val="3.499949362396842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8127109799568855"/>
                  <c:y val="4.921732616976434E-2"/>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'3.Allocated_CO2-sector'!$AA$141:$BI$141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'3.Allocated_CO2-sector'!$BI$169:$BI$176</c:f>
              <c:numCache>
                <c:formatCode>#,##0.0%;[Red]\-#,##0.0%</c:formatCode>
                <c:ptCount val="8"/>
                <c:pt idx="0">
                  <c:v>-0.25516398042309985</c:v>
                </c:pt>
                <c:pt idx="1">
                  <c:v>-0.27922229958865052</c:v>
                </c:pt>
                <c:pt idx="2">
                  <c:v>-0.16526041363163957</c:v>
                </c:pt>
                <c:pt idx="3">
                  <c:v>-0.31037864543621063</c:v>
                </c:pt>
                <c:pt idx="4">
                  <c:v>-0.2993021775497785</c:v>
                </c:pt>
                <c:pt idx="5">
                  <c:v>-0.24540890446632535</c:v>
                </c:pt>
                <c:pt idx="6">
                  <c:v>3.9810622711643706E-2</c:v>
                </c:pt>
                <c:pt idx="7">
                  <c:v>-0.31920059154246205</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152037342794132"/>
          <c:y val="0.21876674819586631"/>
          <c:w val="0.48365034937687101"/>
          <c:h val="0.58870700535211518"/>
        </c:manualLayout>
      </c:layout>
      <c:doughnutChart>
        <c:varyColors val="1"/>
        <c:ser>
          <c:idx val="2"/>
          <c:order val="0"/>
          <c:tx>
            <c:v>2024年度</c:v>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7.0170395194314196E-4"/>
                  <c:y val="-9.2861445248601418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r>
                      <a:rPr lang="ja-JP" altLang="en-US"/>
                      <a:t>    </a:t>
                    </a:r>
                    <a:fld id="{B58923EF-F35B-4AB8-A1F5-A1790B2D2EE3}" type="SERIESNAME">
                      <a:rPr lang="ja-JP" altLang="en-US" sz="1300"/>
                      <a:pPr algn="ctr">
                        <a:defRPr sz="1400"/>
                      </a:pPr>
                      <a:t>[系列名]</a:t>
                    </a:fld>
                    <a:r>
                      <a:rPr lang="en-US" altLang="ja-JP" sz="1300" baseline="0"/>
                      <a:t>
 </a:t>
                    </a:r>
                    <a:fld id="{8B9A5DED-01C3-4D3E-9D7C-C13A431BE034}" type="VALUE">
                      <a:rPr lang="ja-JP" altLang="en-US" sz="1300" baseline="0"/>
                      <a:pPr algn="ctr">
                        <a:defRPr sz="1400"/>
                      </a:pPr>
                      <a:t>[値]</a:t>
                    </a:fld>
                    <a:endParaRPr lang="en-US" altLang="ja-JP" sz="1300" baseline="0"/>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0076040863531224"/>
                      <c:h val="0.11638744507171847"/>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Lit>
              <c:formatCode>##"億"#,###"万トン"</c:formatCode>
              <c:ptCount val="1"/>
              <c:pt idx="0">
                <c:v>97100</c:v>
              </c:pt>
            </c:numLit>
          </c:val>
          <c:extLst>
            <c:ext xmlns:c16="http://schemas.microsoft.com/office/drawing/2014/chart" uri="{C3380CC4-5D6E-409C-BE32-E72D297353CC}">
              <c16:uniqueId val="{00000002-1AE1-4A49-9191-58B9114CB879}"/>
            </c:ext>
          </c:extLst>
        </c:ser>
        <c:ser>
          <c:idx val="0"/>
          <c:order val="1"/>
          <c:tx>
            <c:strRef>
              <c:f>'4.CO2-share'!$C$4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0.11240384803401111"/>
                  <c:y val="-0.3224389026858703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6678705351920571"/>
                  <c:y val="-0.144155525560604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8.3842558970747307E-3"/>
                  <c:y val="0.4150611052311078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6878314483437143"/>
                  <c:y val="0.3527778991406740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26335373314975025"/>
                  <c:y val="7.3288503305721189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97741836499752"/>
                      <c:h val="5.8446954363650265E-2"/>
                    </c:manualLayout>
                  </c15:layout>
                </c:ext>
                <c:ext xmlns:c16="http://schemas.microsoft.com/office/drawing/2014/chart" uri="{C3380CC4-5D6E-409C-BE32-E72D297353CC}">
                  <c16:uniqueId val="{0000000C-1AE1-4A49-9191-58B9114CB879}"/>
                </c:ext>
              </c:extLst>
            </c:dLbl>
            <c:dLbl>
              <c:idx val="5"/>
              <c:layout>
                <c:manualLayout>
                  <c:x val="-0.34360774865073246"/>
                  <c:y val="-4.4156140858029817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0558330620398235"/>
                  <c:y val="-0.1884013677470658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928747289494818E-2"/>
                  <c:y val="-0.2172319949391349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'4.CO2-share'!$G$6:$G$13</c:f>
              <c:numCache>
                <c:formatCode>0.0%</c:formatCode>
                <c:ptCount val="8"/>
                <c:pt idx="0">
                  <c:v>0.40431054777825787</c:v>
                </c:pt>
                <c:pt idx="1">
                  <c:v>0.24414465869378468</c:v>
                </c:pt>
                <c:pt idx="2">
                  <c:v>0.18575666802674332</c:v>
                </c:pt>
                <c:pt idx="3">
                  <c:v>5.1952178755976061E-2</c:v>
                </c:pt>
                <c:pt idx="4">
                  <c:v>4.707712785291214E-2</c:v>
                </c:pt>
                <c:pt idx="5">
                  <c:v>3.8399826043947559E-2</c:v>
                </c:pt>
                <c:pt idx="6">
                  <c:v>2.6197688641962584E-2</c:v>
                </c:pt>
                <c:pt idx="7">
                  <c:v>2.1613042064157414E-3</c:v>
                </c:pt>
              </c:numCache>
            </c:numRef>
          </c:val>
          <c:extLst>
            <c:ext xmlns:c16="http://schemas.microsoft.com/office/drawing/2014/chart" uri="{C3380CC4-5D6E-409C-BE32-E72D297353CC}">
              <c16:uniqueId val="{00000012-1AE1-4A49-9191-58B9114CB879}"/>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151711163480984"/>
                  <c:y val="-2.54546087955650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434976755543658"/>
                      <c:h val="0.15767309031391846"/>
                    </c:manualLayout>
                  </c15:layout>
                </c:ext>
                <c:ext xmlns:c16="http://schemas.microsoft.com/office/drawing/2014/chart" uri="{C3380CC4-5D6E-409C-BE32-E72D297353CC}">
                  <c16:uniqueId val="{00000016-1AE1-4A49-9191-58B9114CB879}"/>
                </c:ext>
              </c:extLst>
            </c:dLbl>
            <c:dLbl>
              <c:idx val="2"/>
              <c:layout>
                <c:manualLayout>
                  <c:x val="-0.11920037879027578"/>
                  <c:y val="0.109886215824459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396791747613111"/>
                      <c:h val="0.11736667366267581"/>
                    </c:manualLayout>
                  </c15:layout>
                </c:ext>
                <c:ext xmlns:c16="http://schemas.microsoft.com/office/drawing/2014/chart" uri="{C3380CC4-5D6E-409C-BE32-E72D297353CC}">
                  <c16:uniqueId val="{00000018-1AE1-4A49-9191-58B9114CB879}"/>
                </c:ext>
              </c:extLst>
            </c:dLbl>
            <c:dLbl>
              <c:idx val="3"/>
              <c:layout>
                <c:manualLayout>
                  <c:x val="-0.19752235929067077"/>
                  <c:y val="9.27896303514510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3847340016"/>
                      <c:h val="0.19432493630587225"/>
                    </c:manualLayout>
                  </c15:layout>
                </c:ext>
                <c:ext xmlns:c16="http://schemas.microsoft.com/office/drawing/2014/chart" uri="{C3380CC4-5D6E-409C-BE32-E72D297353CC}">
                  <c16:uniqueId val="{0000001A-1AE1-4A49-9191-58B9114CB879}"/>
                </c:ext>
              </c:extLst>
            </c:dLbl>
            <c:dLbl>
              <c:idx val="4"/>
              <c:layout>
                <c:manualLayout>
                  <c:x val="-0.18970855821125673"/>
                  <c:y val="2.92968950040267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523323053199691"/>
                      <c:h val="8.3750383816037527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19513447966947653"/>
                  <c:y val="-0.18580125978628675"/>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829773302804783"/>
                      <c:h val="0.11425287965567667"/>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'4.CO2-share'!$G$19:$G$26</c:f>
              <c:numCache>
                <c:formatCode>0.0%</c:formatCode>
                <c:ptCount val="8"/>
                <c:pt idx="0">
                  <c:v>7.9088861333709362E-2</c:v>
                </c:pt>
                <c:pt idx="1">
                  <c:v>0.34395722319869532</c:v>
                </c:pt>
                <c:pt idx="2">
                  <c:v>0.19268002383201516</c:v>
                </c:pt>
                <c:pt idx="3">
                  <c:v>0.16697997424452241</c:v>
                </c:pt>
                <c:pt idx="4">
                  <c:v>0.15053509849873184</c:v>
                </c:pt>
                <c:pt idx="5">
                  <c:v>3.8399826043947559E-2</c:v>
                </c:pt>
                <c:pt idx="6">
                  <c:v>2.6197688641962584E-2</c:v>
                </c:pt>
                <c:pt idx="7">
                  <c:v>2.1613042064157414E-3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56505963901851"/>
          <c:y val="0.22776079866346374"/>
          <c:w val="0.49408100725652015"/>
          <c:h val="0.57309837930412089"/>
        </c:manualLayout>
      </c:layout>
      <c:doughnutChart>
        <c:varyColors val="1"/>
        <c:ser>
          <c:idx val="2"/>
          <c:order val="0"/>
          <c:tx>
            <c:v>2013年度</c:v>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5.768905866204036E-3"/>
                  <c:y val="-7.47059328532097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5C638052-DE45-49CF-91FB-90412CD47BAE}" type="SERIESNAME">
                      <a:rPr lang="ja-JP" altLang="en-US" sz="1300"/>
                      <a:pPr>
                        <a:defRPr sz="1400"/>
                      </a:pPr>
                      <a:t>[系列名]</a:t>
                    </a:fld>
                    <a:r>
                      <a:rPr lang="ja-JP" altLang="en-US" sz="1300" baseline="0"/>
                      <a:t>
</a:t>
                    </a:r>
                    <a:fld id="{1338F021-9348-4AB4-90F8-0775D609D437}" type="VALUE">
                      <a:rPr lang="ja-JP" altLang="en-US" sz="1300" baseline="0"/>
                      <a:pPr>
                        <a:defRPr sz="1400"/>
                      </a:pPr>
                      <a:t>[値]</a:t>
                    </a:fld>
                    <a:endParaRPr lang="ja-JP" altLang="en-US" sz="1300" baseline="0"/>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4424049026129488"/>
                      <c:h val="0.11326378063427972"/>
                    </c:manualLayout>
                  </c15:layout>
                  <c15:dlblFieldTable/>
                  <c15:showDataLabelsRange val="0"/>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Lit>
              <c:formatCode>##"億"#,###"万トン"</c:formatCode>
              <c:ptCount val="1"/>
              <c:pt idx="0">
                <c:v>131200</c:v>
              </c:pt>
            </c:numLit>
          </c:val>
          <c:extLst>
            <c:ext xmlns:c16="http://schemas.microsoft.com/office/drawing/2014/chart" uri="{C3380CC4-5D6E-409C-BE32-E72D297353CC}">
              <c16:uniqueId val="{00000001-7471-4EA4-955E-42347305E935}"/>
            </c:ext>
          </c:extLst>
        </c:ser>
        <c:ser>
          <c:idx val="0"/>
          <c:order val="1"/>
          <c:tx>
            <c:strRef>
              <c:f>'4.CO2-share'!$C$4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870042108636838"/>
                  <c:y val="-0.23866485526766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40593153940553067"/>
                  <c:y val="-0.1582945523289820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2.3107464630641606E-2"/>
                  <c:y val="0.382425062231802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3951404367844334"/>
                  <c:y val="0.314184835796943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111912824107832"/>
                  <c:y val="-6.9188818789633774E-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92543555623E-2"/>
                      <c:h val="4.1861192213334689E-2"/>
                    </c:manualLayout>
                  </c15:layout>
                </c:ext>
                <c:ext xmlns:c16="http://schemas.microsoft.com/office/drawing/2014/chart" uri="{C3380CC4-5D6E-409C-BE32-E72D297353CC}">
                  <c16:uniqueId val="{0000000D-7471-4EA4-955E-42347305E935}"/>
                </c:ext>
              </c:extLst>
            </c:dLbl>
            <c:dLbl>
              <c:idx val="6"/>
              <c:layout>
                <c:manualLayout>
                  <c:x val="-0.28316540163280801"/>
                  <c:y val="-0.210717696125758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8.6048575699413828E-3"/>
                  <c:y val="-0.2075239222589895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'4.CO2-share'!$E$6:$E$13</c:f>
              <c:numCache>
                <c:formatCode>0.0%</c:formatCode>
                <c:ptCount val="8"/>
                <c:pt idx="0">
                  <c:v>0.40106273156722538</c:v>
                </c:pt>
                <c:pt idx="1">
                  <c:v>0.25173320880111244</c:v>
                </c:pt>
                <c:pt idx="2">
                  <c:v>0.16370983510634274</c:v>
                </c:pt>
                <c:pt idx="3">
                  <c:v>7.9252570381382267E-2</c:v>
                </c:pt>
                <c:pt idx="4">
                  <c:v>4.5571228817114583E-2</c:v>
                </c:pt>
                <c:pt idx="5">
                  <c:v>3.7670030455872548E-2</c:v>
                </c:pt>
                <c:pt idx="6">
                  <c:v>1.8650355601749793E-2</c:v>
                </c:pt>
                <c:pt idx="7">
                  <c:v>2.3500392692001777E-3</c:v>
                </c:pt>
              </c:numCache>
            </c:numRef>
          </c:val>
          <c:extLst>
            <c:ext xmlns:c16="http://schemas.microsoft.com/office/drawing/2014/chart" uri="{C3380CC4-5D6E-409C-BE32-E72D297353CC}">
              <c16:uniqueId val="{00000011-7471-4EA4-955E-42347305E935}"/>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858679051334842"/>
                  <c:y val="-0.118062565485165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6489793646492157"/>
                  <c:y val="-5.47039667098224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8903709973"/>
                      <c:h val="0.10472615221946795"/>
                    </c:manualLayout>
                  </c15:layout>
                </c:ext>
                <c:ext xmlns:c16="http://schemas.microsoft.com/office/drawing/2014/chart" uri="{C3380CC4-5D6E-409C-BE32-E72D297353CC}">
                  <c16:uniqueId val="{00000015-7471-4EA4-955E-42347305E935}"/>
                </c:ext>
              </c:extLst>
            </c:dLbl>
            <c:dLbl>
              <c:idx val="2"/>
              <c:layout>
                <c:manualLayout>
                  <c:x val="-0.11095773906283919"/>
                  <c:y val="9.669254384145392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56923646675958"/>
                      <c:h val="0.11610160422682783"/>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6656380463689711"/>
                  <c:y val="-5.06755284723709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259855191937376"/>
                      <c:h val="6.8790169558661934E-2"/>
                    </c:manualLayout>
                  </c15:layout>
                </c:ext>
                <c:ext xmlns:c16="http://schemas.microsoft.com/office/drawing/2014/chart" uri="{C3380CC4-5D6E-409C-BE32-E72D297353CC}">
                  <c16:uniqueId val="{0000001D-7471-4EA4-955E-42347305E935}"/>
                </c:ext>
              </c:extLst>
            </c:dLbl>
            <c:dLbl>
              <c:idx val="6"/>
              <c:layout>
                <c:manualLayout>
                  <c:x val="-0.28050673445592833"/>
                  <c:y val="-0.20255262034446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30114852914838"/>
                      <c:h val="0.1032277797654034"/>
                    </c:manualLayout>
                  </c15:layout>
                </c:ext>
                <c:ext xmlns:c16="http://schemas.microsoft.com/office/drawing/2014/chart" uri="{C3380CC4-5D6E-409C-BE32-E72D297353CC}">
                  <c16:uniqueId val="{00000020-7471-4EA4-955E-42347305E935}"/>
                </c:ext>
              </c:extLst>
            </c:dLbl>
            <c:dLbl>
              <c:idx val="7"/>
              <c:layout>
                <c:manualLayout>
                  <c:x val="-6.3188184595939952E-3"/>
                  <c:y val="-0.180009242124296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65976096158233"/>
                      <c:h val="0.14298266387903652"/>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'4.CO2-share'!$E$19:$E$26</c:f>
              <c:numCache>
                <c:formatCode>0.0%</c:formatCode>
                <c:ptCount val="8"/>
                <c:pt idx="0">
                  <c:v>7.8939680825484818E-2</c:v>
                </c:pt>
                <c:pt idx="1">
                  <c:v>0.35324944055889995</c:v>
                </c:pt>
                <c:pt idx="2">
                  <c:v>0.17086931247585771</c:v>
                </c:pt>
                <c:pt idx="3">
                  <c:v>0.17923882115512316</c:v>
                </c:pt>
                <c:pt idx="4">
                  <c:v>0.15903231965781181</c:v>
                </c:pt>
                <c:pt idx="5">
                  <c:v>3.7670030455872548E-2</c:v>
                </c:pt>
                <c:pt idx="6">
                  <c:v>1.8650355601749793E-2</c:v>
                </c:pt>
                <c:pt idx="7">
                  <c:v>2.3500392692001777E-3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10609478312211"/>
          <c:y val="0.18012905832999504"/>
          <c:w val="0.43758186515791186"/>
          <c:h val="0.66826746299235351"/>
        </c:manualLayout>
      </c:layout>
      <c:doughnutChart>
        <c:varyColors val="1"/>
        <c:ser>
          <c:idx val="2"/>
          <c:order val="0"/>
          <c:tx>
            <c:v>in FY2024</c:v>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1.2229196903762779E-3"/>
                  <c:y val="-7.1657799241814618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347648577"/>
                      <c:h val="0.20474788045246775"/>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Lit>
              <c:formatCode>#,###"Mt"</c:formatCode>
              <c:ptCount val="1"/>
              <c:pt idx="0">
                <c:v>971.48200260911915</c:v>
              </c:pt>
            </c:numLit>
          </c:val>
          <c:extLst>
            <c:ext xmlns:c16="http://schemas.microsoft.com/office/drawing/2014/chart" uri="{C3380CC4-5D6E-409C-BE32-E72D297353CC}">
              <c16:uniqueId val="{00000001-27A3-47B6-BDAC-9BADC4541805}"/>
            </c:ext>
          </c:extLst>
        </c:ser>
        <c:ser>
          <c:idx val="0"/>
          <c:order val="1"/>
          <c:tx>
            <c:strRef>
              <c:f>'4.CO2-share'!$S$4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19486499883538785"/>
                  <c:y val="-0.2076288439376300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40513195501920146"/>
                  <c:y val="-0.1226284386479536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4.8712788179971232E-2"/>
                  <c:y val="0.4247097479803065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5226610993929188"/>
                  <c:y val="0.392485541629839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8558920913757468"/>
                  <c:y val="0.11935945435087278"/>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9640468688"/>
                  <c:y val="-1.559355627903277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8099119108"/>
                  <c:y val="-0.15555028254276965"/>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5917669766452956E-2"/>
                  <c:y val="-0.1959522398370129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'4.CO2-share'!$W$6:$W$13</c:f>
              <c:numCache>
                <c:formatCode>0.0%</c:formatCode>
                <c:ptCount val="8"/>
                <c:pt idx="0">
                  <c:v>0.40431054777825787</c:v>
                </c:pt>
                <c:pt idx="1">
                  <c:v>0.24414465869378468</c:v>
                </c:pt>
                <c:pt idx="2">
                  <c:v>0.18575666802674332</c:v>
                </c:pt>
                <c:pt idx="3">
                  <c:v>5.1952178755976061E-2</c:v>
                </c:pt>
                <c:pt idx="4">
                  <c:v>4.707712785291214E-2</c:v>
                </c:pt>
                <c:pt idx="5">
                  <c:v>3.8399826043947559E-2</c:v>
                </c:pt>
                <c:pt idx="6">
                  <c:v>2.6197688641962584E-2</c:v>
                </c:pt>
                <c:pt idx="7">
                  <c:v>2.1613042064157414E-3</c:v>
                </c:pt>
              </c:numCache>
            </c:numRef>
          </c:val>
          <c:extLst>
            <c:ext xmlns:c16="http://schemas.microsoft.com/office/drawing/2014/chart" uri="{C3380CC4-5D6E-409C-BE32-E72D297353CC}">
              <c16:uniqueId val="{00000011-27A3-47B6-BDAC-9BADC4541805}"/>
            </c:ext>
          </c:extLst>
        </c:ser>
        <c:ser>
          <c:idx val="1"/>
          <c:order val="2"/>
          <c:tx>
            <c:strRef>
              <c:f>'4.CO2-share'!$S$17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7586369760822199"/>
                  <c:y val="-7.968911344939108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62365058065993"/>
                      <c:h val="0.1640333018891198"/>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6660600016799954"/>
                  <c:y val="8.053082374833027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03984235120581"/>
                      <c:h val="0.10744076603273095"/>
                    </c:manualLayout>
                  </c15:layout>
                </c:ext>
                <c:ext xmlns:c16="http://schemas.microsoft.com/office/drawing/2014/chart" uri="{C3380CC4-5D6E-409C-BE32-E72D297353CC}">
                  <c16:uniqueId val="{00000017-27A3-47B6-BDAC-9BADC4541805}"/>
                </c:ext>
              </c:extLst>
            </c:dLbl>
            <c:dLbl>
              <c:idx val="3"/>
              <c:layout>
                <c:manualLayout>
                  <c:x val="-0.19225998378864284"/>
                  <c:y val="0.1017712314719865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0560773831703236"/>
                  <c:y val="7.337453498732864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78155937415"/>
                  <c:y val="3.389877964393281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71177462"/>
                  <c:y val="-0.1554472274292243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6761128969181316E-2"/>
                  <c:y val="-0.13585016264450928"/>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759932972"/>
                      <c:h val="0.11935287976691662"/>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'4.CO2-share'!$W$19:$W$26</c:f>
              <c:numCache>
                <c:formatCode>0.0%</c:formatCode>
                <c:ptCount val="8"/>
                <c:pt idx="0">
                  <c:v>7.9088861333709362E-2</c:v>
                </c:pt>
                <c:pt idx="1">
                  <c:v>0.34395722319869532</c:v>
                </c:pt>
                <c:pt idx="2">
                  <c:v>0.19268002383201516</c:v>
                </c:pt>
                <c:pt idx="3">
                  <c:v>0.16697997424452241</c:v>
                </c:pt>
                <c:pt idx="4">
                  <c:v>0.15053509849873184</c:v>
                </c:pt>
                <c:pt idx="5">
                  <c:v>3.8399826043947559E-2</c:v>
                </c:pt>
                <c:pt idx="6">
                  <c:v>2.6197688641962584E-2</c:v>
                </c:pt>
                <c:pt idx="7">
                  <c:v>2.1613042064157414E-3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228312784082321"/>
          <c:w val="0.51719689876652508"/>
          <c:h val="0.5577163814737599"/>
        </c:manualLayout>
      </c:layout>
      <c:doughnutChart>
        <c:varyColors val="1"/>
        <c:ser>
          <c:idx val="2"/>
          <c:order val="0"/>
          <c:tx>
            <c:v>in FY2013</c:v>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3.9972173644611869E-3"/>
                  <c:y val="-6.9808145927487783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Lit>
              <c:formatCode>#,###"Mt"</c:formatCode>
              <c:ptCount val="1"/>
              <c:pt idx="0">
                <c:v>1312.3702262424413</c:v>
              </c:pt>
            </c:numLit>
          </c:val>
          <c:extLst>
            <c:ext xmlns:c16="http://schemas.microsoft.com/office/drawing/2014/chart" uri="{C3380CC4-5D6E-409C-BE32-E72D297353CC}">
              <c16:uniqueId val="{00000001-4A5A-4731-B615-E7F7941769AA}"/>
            </c:ext>
          </c:extLst>
        </c:ser>
        <c:ser>
          <c:idx val="0"/>
          <c:order val="1"/>
          <c:tx>
            <c:strRef>
              <c:f>'4.CO2-share'!$S$4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19498652365677041"/>
                  <c:y val="-0.1949477459285868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995981486955395"/>
                  <c:y val="-7.317944915262554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7.3301005156102841E-2"/>
                  <c:y val="0.359615098508041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3950596206238287"/>
                  <c:y val="0.3356180300589959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'4.CO2-share'!$U$6:$U$13</c:f>
              <c:numCache>
                <c:formatCode>0.0%</c:formatCode>
                <c:ptCount val="8"/>
                <c:pt idx="0">
                  <c:v>0.40106273156722538</c:v>
                </c:pt>
                <c:pt idx="1">
                  <c:v>0.25173320880111244</c:v>
                </c:pt>
                <c:pt idx="2">
                  <c:v>0.16370983510634274</c:v>
                </c:pt>
                <c:pt idx="3">
                  <c:v>7.9252570381382267E-2</c:v>
                </c:pt>
                <c:pt idx="4">
                  <c:v>4.5571228817114583E-2</c:v>
                </c:pt>
                <c:pt idx="5">
                  <c:v>3.7670030455872548E-2</c:v>
                </c:pt>
                <c:pt idx="6">
                  <c:v>1.8650355601749793E-2</c:v>
                </c:pt>
                <c:pt idx="7">
                  <c:v>2.3500392692001777E-3</c:v>
                </c:pt>
              </c:numCache>
            </c:numRef>
          </c:val>
          <c:extLst>
            <c:ext xmlns:c16="http://schemas.microsoft.com/office/drawing/2014/chart" uri="{C3380CC4-5D6E-409C-BE32-E72D297353CC}">
              <c16:uniqueId val="{00000011-4A5A-4731-B615-E7F7941769AA}"/>
            </c:ext>
          </c:extLst>
        </c:ser>
        <c:ser>
          <c:idx val="1"/>
          <c:order val="2"/>
          <c:tx>
            <c:strRef>
              <c:f>'4.CO2-share'!$S$17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29136177712621081"/>
                  <c:y val="-9.5182242016717156E-2"/>
                </c:manualLayout>
              </c:layout>
              <c:tx>
                <c:rich>
                  <a:bodyPr/>
                  <a:lstStyle/>
                  <a:p>
                    <a:fld id="{66B5796B-0E16-4647-8037-0220A104995F}" type="CATEGORYNAME">
                      <a:rPr lang="en-US" altLang="ja-JP"/>
                      <a:pPr/>
                      <a:t>[分類名]</a:t>
                    </a:fld>
                    <a:r>
                      <a:rPr lang="en-US" altLang="ja-JP" baseline="0"/>
                      <a:t>
</a:t>
                    </a:r>
                    <a:fld id="{DC4B2E82-2064-4C3F-98E4-33F45FBC9A6F}" type="VALUE">
                      <a:rPr lang="en-US" altLang="ja-JP" baseline="0"/>
                      <a:pPr/>
                      <a:t>[値]</a:t>
                    </a:fld>
                    <a:endParaRPr lang="en-US" altLang="ja-JP" baseline="0"/>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5299031392380733"/>
                      <c:h val="0.12355988737003215"/>
                    </c:manualLayout>
                  </c15:layout>
                  <c15:dlblFieldTable/>
                  <c15:showDataLabelsRange val="0"/>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479969683688163"/>
                  <c:y val="7.70232824342078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440849701278033"/>
                      <c:h val="0.11623022488701477"/>
                    </c:manualLayout>
                  </c15:layout>
                </c:ext>
                <c:ext xmlns:c16="http://schemas.microsoft.com/office/drawing/2014/chart" uri="{C3380CC4-5D6E-409C-BE32-E72D297353CC}">
                  <c16:uniqueId val="{00000017-4A5A-4731-B615-E7F7941769AA}"/>
                </c:ext>
              </c:extLst>
            </c:dLbl>
            <c:dLbl>
              <c:idx val="3"/>
              <c:layout>
                <c:manualLayout>
                  <c:x val="-0.16753960945809113"/>
                  <c:y val="6.960170841679566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'4.CO2-share'!$U$19:$U$26</c:f>
              <c:numCache>
                <c:formatCode>0.0%</c:formatCode>
                <c:ptCount val="8"/>
                <c:pt idx="0">
                  <c:v>7.8939680825484818E-2</c:v>
                </c:pt>
                <c:pt idx="1">
                  <c:v>0.35324944055889995</c:v>
                </c:pt>
                <c:pt idx="2">
                  <c:v>0.17086931247585771</c:v>
                </c:pt>
                <c:pt idx="3">
                  <c:v>0.17923882115512316</c:v>
                </c:pt>
                <c:pt idx="4">
                  <c:v>0.15903231965781181</c:v>
                </c:pt>
                <c:pt idx="5">
                  <c:v>3.7670030455872548E-2</c:v>
                </c:pt>
                <c:pt idx="6">
                  <c:v>1.8650355601749793E-2</c:v>
                </c:pt>
                <c:pt idx="7">
                  <c:v>2.3500392692001777E-3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652734543449827"/>
          <c:y val="0.16770806178922157"/>
          <c:w val="0.61155876903266237"/>
          <c:h val="0.67730913248955926"/>
        </c:manualLayout>
      </c:layout>
      <c:doughnutChart>
        <c:varyColors val="1"/>
        <c:ser>
          <c:idx val="1"/>
          <c:order val="0"/>
          <c:tx>
            <c:v>2024年度</c:v>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1.1220316792416405E-3"/>
                  <c:y val="-0.1203993398133170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a:pPr>
                        <a:defRPr sz="1400"/>
                      </a:pPr>
                      <a:t>[系列名]</a:t>
                    </a:fld>
                    <a:endParaRPr lang="ja-JP" altLang="en-US" sz="1300" baseline="0"/>
                  </a:p>
                  <a:p>
                    <a:pPr>
                      <a:defRPr sz="1400"/>
                    </a:pPr>
                    <a:fld id="{F586A538-C89A-410A-A804-C35A40D81FDA}"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6209416131525859"/>
                      <c:h val="0.12058821675204796"/>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Lit>
              <c:formatCode>#,##0"万トン"</c:formatCode>
              <c:ptCount val="1"/>
              <c:pt idx="0">
                <c:v>2790</c:v>
              </c:pt>
            </c:numLit>
          </c:val>
          <c:extLst>
            <c:ext xmlns:c16="http://schemas.microsoft.com/office/drawing/2014/chart" uri="{C3380CC4-5D6E-409C-BE32-E72D297353CC}">
              <c16:uniqueId val="{00000001-932D-41DC-B88A-51A50A06F813}"/>
            </c:ext>
          </c:extLst>
        </c:ser>
        <c:ser>
          <c:idx val="0"/>
          <c:order val="1"/>
          <c:tx>
            <c:strRef>
              <c:f>'6.CH4'!$BI$26</c:f>
              <c:strCache>
                <c:ptCount val="1"/>
                <c:pt idx="0">
                  <c:v>2024</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0.15159375080649803"/>
                  <c:y val="-0.121599247632019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752609253458777"/>
                      <c:h val="0.12098906221765322"/>
                    </c:manualLayout>
                  </c15:layout>
                </c:ext>
                <c:ext xmlns:c16="http://schemas.microsoft.com/office/drawing/2014/chart" uri="{C3380CC4-5D6E-409C-BE32-E72D297353CC}">
                  <c16:uniqueId val="{00000003-932D-41DC-B88A-51A50A06F813}"/>
                </c:ext>
              </c:extLst>
            </c:dLbl>
            <c:dLbl>
              <c:idx val="1"/>
              <c:layout>
                <c:manualLayout>
                  <c:x val="0.1620514147912252"/>
                  <c:y val="-0.165754195059444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417760640746097"/>
                      <c:h val="0.15032344146964063"/>
                    </c:manualLayout>
                  </c15:layout>
                </c:ext>
                <c:ext xmlns:c16="http://schemas.microsoft.com/office/drawing/2014/chart" uri="{C3380CC4-5D6E-409C-BE32-E72D297353CC}">
                  <c16:uniqueId val="{00000005-932D-41DC-B88A-51A50A06F813}"/>
                </c:ext>
              </c:extLst>
            </c:dLbl>
            <c:dLbl>
              <c:idx val="2"/>
              <c:layout>
                <c:manualLayout>
                  <c:x val="0.28641479811149251"/>
                  <c:y val="3.60014456155482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84103958794698"/>
                      <c:h val="0.19619321238957316"/>
                    </c:manualLayout>
                  </c15:layout>
                </c:ext>
                <c:ext xmlns:c16="http://schemas.microsoft.com/office/drawing/2014/chart" uri="{C3380CC4-5D6E-409C-BE32-E72D297353CC}">
                  <c16:uniqueId val="{00000007-932D-41DC-B88A-51A50A06F813}"/>
                </c:ext>
              </c:extLst>
            </c:dLbl>
            <c:dLbl>
              <c:idx val="3"/>
              <c:layout>
                <c:manualLayout>
                  <c:x val="0.25156516210057384"/>
                  <c:y val="7.077022199975023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642991871133855"/>
                      <c:h val="0.14348291101213839"/>
                    </c:manualLayout>
                  </c15:layout>
                </c:ext>
                <c:ext xmlns:c16="http://schemas.microsoft.com/office/drawing/2014/chart" uri="{C3380CC4-5D6E-409C-BE32-E72D297353CC}">
                  <c16:uniqueId val="{00000009-932D-41DC-B88A-51A50A06F813}"/>
                </c:ext>
              </c:extLst>
            </c:dLbl>
            <c:dLbl>
              <c:idx val="4"/>
              <c:layout>
                <c:manualLayout>
                  <c:x val="-0.24526119609169703"/>
                  <c:y val="-2.129220617838673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891172847139285"/>
                      <c:h val="0.1449993900676696"/>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Ref>
              <c:f>'6.CH4'!$BI$27:$BI$31</c:f>
              <c:numCache>
                <c:formatCode>0.0%</c:formatCode>
                <c:ptCount val="5"/>
                <c:pt idx="0">
                  <c:v>3.0790185793363529E-2</c:v>
                </c:pt>
                <c:pt idx="1">
                  <c:v>3.1573638948477527E-2</c:v>
                </c:pt>
                <c:pt idx="2">
                  <c:v>9.9333942050068677E-4</c:v>
                </c:pt>
                <c:pt idx="3">
                  <c:v>0.8169524425647704</c:v>
                </c:pt>
                <c:pt idx="4">
                  <c:v>0.11969039327288783</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598159569478908"/>
          <c:y val="0.15511066034125925"/>
          <c:w val="0.61155876903266237"/>
          <c:h val="0.67730913248955926"/>
        </c:manualLayout>
      </c:layout>
      <c:doughnutChart>
        <c:varyColors val="1"/>
        <c:ser>
          <c:idx val="1"/>
          <c:order val="0"/>
          <c:tx>
            <c:v>2013年度</c:v>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6.6745138144653268E-3"/>
                  <c:y val="-0.11454061701055473"/>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baseline="0"/>
                      <a:pPr>
                        <a:defRPr sz="1400"/>
                      </a:pPr>
                      <a:t>[系列名]</a:t>
                    </a:fld>
                    <a:endParaRPr lang="ja-JP" altLang="en-US" sz="1300" baseline="0"/>
                  </a:p>
                  <a:p>
                    <a:pPr>
                      <a:defRPr sz="1400"/>
                    </a:pPr>
                    <a:fld id="{F586A538-C89A-410A-A804-C35A40D81FDA}" type="VALUE">
                      <a:rPr lang="ja-JP" altLang="en-US" sz="1300" baseline="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8783993847120442"/>
                      <c:h val="0.19567274183426867"/>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Lit>
              <c:formatCode>#,##0"万トン"</c:formatCode>
              <c:ptCount val="1"/>
              <c:pt idx="0">
                <c:v>3280</c:v>
              </c:pt>
            </c:numLit>
          </c:val>
          <c:extLst>
            <c:ext xmlns:c16="http://schemas.microsoft.com/office/drawing/2014/chart" uri="{C3380CC4-5D6E-409C-BE32-E72D297353CC}">
              <c16:uniqueId val="{00000001-0B92-488A-BA98-D6F5B59C1BE8}"/>
            </c:ext>
          </c:extLst>
        </c:ser>
        <c:ser>
          <c:idx val="0"/>
          <c:order val="1"/>
          <c:tx>
            <c:strRef>
              <c:f>'6.CH4'!$AX$26</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22911127380872265"/>
                  <c:y val="-0.1321448850194000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ja-JP" altLang="en-US"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9463581046188111"/>
                      <c:h val="9.2849326291987958E-2"/>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14518902763331298"/>
                  <c:y val="-0.1465769921535872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8033010113877203"/>
                      <c:h val="0.13524559847551182"/>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27487844761408209"/>
                  <c:y val="4.8027519019424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7043629168118594"/>
                      <c:h val="0.16249753128073038"/>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2153799626563148"/>
                  <c:y val="0.1513621243359896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0377423042119933"/>
                      <c:h val="0.13250583541916874"/>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5356078509789542"/>
                  <c:y val="-4.7067967895013031E-2"/>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031551828390221"/>
                      <c:h val="0.14568143852271839"/>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Ref>
              <c:f>'6.CH4'!$AX$27:$AX$31</c:f>
              <c:numCache>
                <c:formatCode>0.0%</c:formatCode>
                <c:ptCount val="5"/>
                <c:pt idx="0">
                  <c:v>3.2868791015426078E-2</c:v>
                </c:pt>
                <c:pt idx="1">
                  <c:v>3.7145971522362799E-2</c:v>
                </c:pt>
                <c:pt idx="2">
                  <c:v>1.5845800290910535E-3</c:v>
                </c:pt>
                <c:pt idx="3">
                  <c:v>0.76031072040165115</c:v>
                </c:pt>
                <c:pt idx="4">
                  <c:v>0.16808993703146893</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101295806452552"/>
          <c:y val="0.22166535804000473"/>
          <c:w val="0.61155876903266237"/>
          <c:h val="0.67730913248955926"/>
        </c:manualLayout>
      </c:layout>
      <c:doughnutChart>
        <c:varyColors val="1"/>
        <c:ser>
          <c:idx val="1"/>
          <c:order val="0"/>
          <c:tx>
            <c:v> in FY2024</c:v>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2.1860710534601598E-4"/>
                  <c:y val="-0.1189334160818686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2962280334180132"/>
                      <c:h val="0.1449453389018085"/>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Lit>
              <c:formatCode>###.0"Mt"</c:formatCode>
              <c:ptCount val="1"/>
              <c:pt idx="0">
                <c:v>27.9</c:v>
              </c:pt>
            </c:numLit>
          </c:val>
          <c:extLst>
            <c:ext xmlns:c16="http://schemas.microsoft.com/office/drawing/2014/chart" uri="{C3380CC4-5D6E-409C-BE32-E72D297353CC}">
              <c16:uniqueId val="{00000001-2776-463E-AE8E-248DB876ADE0}"/>
            </c:ext>
          </c:extLst>
        </c:ser>
        <c:ser>
          <c:idx val="0"/>
          <c:order val="1"/>
          <c:tx>
            <c:strRef>
              <c:f>'6.CH4'!$BI$26</c:f>
              <c:strCache>
                <c:ptCount val="1"/>
                <c:pt idx="0">
                  <c:v>2024</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0.19783659068954337"/>
                  <c:y val="-0.16938780879751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792770417292357"/>
                      <c:h val="0.11812636658994888"/>
                    </c:manualLayout>
                  </c15:layout>
                </c:ext>
                <c:ext xmlns:c16="http://schemas.microsoft.com/office/drawing/2014/chart" uri="{C3380CC4-5D6E-409C-BE32-E72D297353CC}">
                  <c16:uniqueId val="{00000003-2776-463E-AE8E-248DB876ADE0}"/>
                </c:ext>
              </c:extLst>
            </c:dLbl>
            <c:dLbl>
              <c:idx val="1"/>
              <c:layout>
                <c:manualLayout>
                  <c:x val="0.1878084579906365"/>
                  <c:y val="-0.193996844875821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1015746693712984"/>
                      <c:h val="0.17550445054863337"/>
                    </c:manualLayout>
                  </c15:layout>
                </c:ext>
                <c:ext xmlns:c16="http://schemas.microsoft.com/office/drawing/2014/chart" uri="{C3380CC4-5D6E-409C-BE32-E72D297353CC}">
                  <c16:uniqueId val="{00000005-2776-463E-AE8E-248DB876ADE0}"/>
                </c:ext>
              </c:extLst>
            </c:dLbl>
            <c:dLbl>
              <c:idx val="2"/>
              <c:layout>
                <c:manualLayout>
                  <c:x val="0.29736401016159025"/>
                  <c:y val="2.22412787594768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8098455183"/>
                      <c:h val="0.21609656519306011"/>
                    </c:manualLayout>
                  </c15:layout>
                </c:ext>
                <c:ext xmlns:c16="http://schemas.microsoft.com/office/drawing/2014/chart" uri="{C3380CC4-5D6E-409C-BE32-E72D297353CC}">
                  <c16:uniqueId val="{00000007-2776-463E-AE8E-248DB876ADE0}"/>
                </c:ext>
              </c:extLst>
            </c:dLbl>
            <c:dLbl>
              <c:idx val="3"/>
              <c:layout>
                <c:manualLayout>
                  <c:x val="0.25106336217990494"/>
                  <c:y val="6.48699943735402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97046485431306"/>
                      <c:h val="0.18382863382271389"/>
                    </c:manualLayout>
                  </c15:layout>
                </c:ext>
                <c:ext xmlns:c16="http://schemas.microsoft.com/office/drawing/2014/chart" uri="{C3380CC4-5D6E-409C-BE32-E72D297353CC}">
                  <c16:uniqueId val="{00000009-2776-463E-AE8E-248DB876ADE0}"/>
                </c:ext>
              </c:extLst>
            </c:dLbl>
            <c:dLbl>
              <c:idx val="4"/>
              <c:layout>
                <c:manualLayout>
                  <c:x val="-0.26431485757567802"/>
                  <c:y val="-3.783895372135666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82922337759208"/>
                      <c:h val="0.19180788473448371"/>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Ref>
              <c:f>'6.CH4'!$BI$27:$BI$31</c:f>
              <c:numCache>
                <c:formatCode>0.0%</c:formatCode>
                <c:ptCount val="5"/>
                <c:pt idx="0">
                  <c:v>3.0790185793363529E-2</c:v>
                </c:pt>
                <c:pt idx="1">
                  <c:v>3.1573638948477527E-2</c:v>
                </c:pt>
                <c:pt idx="2">
                  <c:v>9.9333942050068677E-4</c:v>
                </c:pt>
                <c:pt idx="3">
                  <c:v>0.8169524425647704</c:v>
                </c:pt>
                <c:pt idx="4">
                  <c:v>0.11969039327288783</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r>
              <a:rPr lang="en-US" altLang="ja-JP" sz="1800" b="1" i="0" u="none" strike="noStrike" baseline="0">
                <a:solidFill>
                  <a:sysClr val="windowText" lastClr="000000"/>
                </a:solidFill>
                <a:effectLst/>
              </a:rPr>
              <a:t>Proportion of each</a:t>
            </a:r>
            <a:r>
              <a:rPr lang="ja-JP" altLang="en-US" sz="1800" b="1" i="0" u="none" strike="noStrike" baseline="0">
                <a:solidFill>
                  <a:sysClr val="windowText" lastClr="000000"/>
                </a:solidFill>
                <a:effectLst/>
              </a:rPr>
              <a:t> </a:t>
            </a:r>
            <a:r>
              <a:rPr lang="en-US" altLang="ja-JP" sz="1800" b="1" i="0" u="none" strike="noStrike" baseline="0">
                <a:solidFill>
                  <a:sysClr val="windowText" lastClr="000000"/>
                </a:solidFill>
                <a:effectLst/>
              </a:rPr>
              <a:t>gas among GHG emissions </a:t>
            </a:r>
            <a:endParaRPr lang="ja-JP" altLang="en-US" sz="1800" b="1" baseline="0">
              <a:solidFill>
                <a:sysClr val="windowText" lastClr="000000"/>
              </a:solidFill>
              <a:latin typeface="+mn-ea"/>
              <a:ea typeface="+mn-ea"/>
            </a:endParaRPr>
          </a:p>
        </c:rich>
      </c:tx>
      <c:layout>
        <c:manualLayout>
          <c:xMode val="edge"/>
          <c:yMode val="edge"/>
          <c:x val="0.27833950430525639"/>
          <c:y val="2.16500120584713E-2"/>
        </c:manualLayout>
      </c:layout>
      <c:overlay val="0"/>
      <c:spPr>
        <a:noFill/>
        <a:ln>
          <a:noFill/>
        </a:ln>
        <a:effectLst/>
      </c:spPr>
      <c:txPr>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endParaRPr lang="ja-JP" altLang="en-US"/>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v>in FY2024</c:v>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7.7853913427157644E-5"/>
                  <c:y val="-9.8267298795870844E-2"/>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0" baseline="0">
                        <a:solidFill>
                          <a:schemeClr val="tx1"/>
                        </a:solidFill>
                        <a:latin typeface="Calibli"/>
                        <a:ea typeface="+mj-ea"/>
                      </a:rPr>
                      <a:pPr algn="ctr">
                        <a:defRPr sz="1800">
                          <a:solidFill>
                            <a:schemeClr val="tx1"/>
                          </a:solidFill>
                          <a:latin typeface="+mj-ea"/>
                          <a:ea typeface="+mj-ea"/>
                        </a:defRPr>
                      </a:pPr>
                      <a:t>[系列名]</a:t>
                    </a:fld>
                    <a:endParaRPr lang="en-US" altLang="ja-JP" sz="1800" b="0" baseline="0">
                      <a:solidFill>
                        <a:schemeClr val="tx1"/>
                      </a:solidFill>
                      <a:latin typeface="Calibli"/>
                      <a:ea typeface="+mj-ea"/>
                    </a:endParaRPr>
                  </a:p>
                  <a:p>
                    <a:pPr algn="ctr">
                      <a:defRPr sz="1800">
                        <a:solidFill>
                          <a:schemeClr val="tx1"/>
                        </a:solidFill>
                        <a:latin typeface="+mj-ea"/>
                        <a:ea typeface="+mj-ea"/>
                      </a:defRPr>
                    </a:pPr>
                    <a:r>
                      <a:rPr lang="en-US" altLang="ja-JP" sz="1800" b="0" baseline="0">
                        <a:solidFill>
                          <a:schemeClr val="tx1"/>
                        </a:solidFill>
                        <a:latin typeface="Calibli"/>
                        <a:ea typeface="+mj-ea"/>
                      </a:rPr>
                      <a:t> </a:t>
                    </a:r>
                    <a:fld id="{A36F8668-6139-4DD9-A260-52721D3FE21F}" type="VALUE">
                      <a:rPr lang="en-US" altLang="ja-JP" sz="1800" b="0" baseline="0">
                        <a:solidFill>
                          <a:schemeClr val="tx1"/>
                        </a:solidFill>
                        <a:latin typeface="Calibli"/>
                        <a:ea typeface="+mj-ea"/>
                      </a:rPr>
                      <a:pPr algn="ctr">
                        <a:defRPr sz="1800">
                          <a:solidFill>
                            <a:schemeClr val="tx1"/>
                          </a:solidFill>
                          <a:latin typeface="+mj-ea"/>
                          <a:ea typeface="+mj-ea"/>
                        </a:defRPr>
                      </a:pPr>
                      <a:t>[値]</a:t>
                    </a:fld>
                    <a:endParaRPr lang="en-US" altLang="ja-JP" sz="1800" b="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4020112547"/>
                      <c:h val="0.15447023353731223"/>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Lit>
              <c:formatCode>#,###"Mt"</c:formatCode>
              <c:ptCount val="1"/>
              <c:pt idx="0">
                <c:v>1046.4063730817754</c:v>
              </c:pt>
            </c:numLit>
          </c:val>
          <c:extLst>
            <c:ext xmlns:c16="http://schemas.microsoft.com/office/drawing/2014/chart" uri="{C3380CC4-5D6E-409C-BE32-E72D297353CC}">
              <c16:uniqueId val="{00000002-675A-4FBE-8969-A725B1A3D329}"/>
            </c:ext>
          </c:extLst>
        </c:ser>
        <c:ser>
          <c:idx val="0"/>
          <c:order val="1"/>
          <c:tx>
            <c:strRef>
              <c:f>'1.Summary'!$BI$4</c:f>
              <c:strCache>
                <c:ptCount val="1"/>
                <c:pt idx="0">
                  <c:v>2024</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fld id="{03EB56BE-A8DB-4F53-84AE-F27B790F8421}" type="CATEGORYNAME">
                      <a:rPr lang="en-US" altLang="ja-JP"/>
                      <a:pPr>
                        <a:defRPr sz="1400">
                          <a:solidFill>
                            <a:sysClr val="windowText" lastClr="000000"/>
                          </a:solidFill>
                        </a:defRPr>
                      </a:pPr>
                      <a:t>[分類名]</a:t>
                    </a:fld>
                    <a:r>
                      <a:rPr lang="en-US" altLang="ja-JP" baseline="0"/>
                      <a:t>
</a:t>
                    </a:r>
                    <a:fld id="{E2F71B94-6A60-498D-A1C2-1FFC6EE480A5}" type="VALUE">
                      <a:rPr lang="en-US" altLang="ja-JP" baseline="0"/>
                      <a:pPr>
                        <a:defRPr sz="1400">
                          <a:solidFill>
                            <a:sysClr val="windowText" lastClr="000000"/>
                          </a:solidFill>
                        </a:defRPr>
                      </a:pPr>
                      <a:t>[値]</a:t>
                    </a:fld>
                    <a:endParaRPr lang="en-US" altLang="ja-JP"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en-US" alt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15:dlblFieldTable/>
                  <c15:showDataLabelsRange val="0"/>
                </c:ext>
                <c:ext xmlns:c16="http://schemas.microsoft.com/office/drawing/2014/chart" uri="{C3380CC4-5D6E-409C-BE32-E72D297353CC}">
                  <c16:uniqueId val="{00000006-675A-4FBE-8969-A725B1A3D329}"/>
                </c:ext>
              </c:extLst>
            </c:dLbl>
            <c:dLbl>
              <c:idx val="2"/>
              <c:layout>
                <c:manualLayout>
                  <c:x val="-0.15663540959451128"/>
                  <c:y val="-0.1425770158749506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5890844363571056E-2"/>
                  <c:y val="-0.1680885958716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18413372803403666"/>
                  <c:y val="-9.993228579174873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6739458457308877E-2"/>
                      <c:h val="0.12540376958537899"/>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Ref>
              <c:f>('1.Summary'!$BI$21,'1.Summary'!$BI$24,'1.Summary'!$BI$25,'1.Summary'!$BI$27,'1.Summary'!$BI$28,'1.Summary'!$BI$29,'1.Summary'!$BI$30)</c:f>
              <c:numCache>
                <c:formatCode>#0.0%;[Red]\-#0.0%</c:formatCode>
                <c:ptCount val="7"/>
                <c:pt idx="0">
                  <c:v>0.9283984000861959</c:v>
                </c:pt>
                <c:pt idx="1">
                  <c:v>2.6673938481350055E-2</c:v>
                </c:pt>
                <c:pt idx="2">
                  <c:v>1.4113140858774928E-2</c:v>
                </c:pt>
                <c:pt idx="3">
                  <c:v>2.6353999778109548E-2</c:v>
                </c:pt>
                <c:pt idx="4">
                  <c:v>2.3712752394122144E-3</c:v>
                </c:pt>
                <c:pt idx="5">
                  <c:v>1.9175637227990751E-3</c:v>
                </c:pt>
                <c:pt idx="6" formatCode="#0.00%;[Red]\-#0.00%">
                  <c:v>1.7168183335841073E-4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9813187928904108"/>
          <c:y val="0.16504205293368626"/>
          <c:w val="0.61155876903266237"/>
          <c:h val="0.67730913248955926"/>
        </c:manualLayout>
      </c:layout>
      <c:doughnutChart>
        <c:varyColors val="1"/>
        <c:ser>
          <c:idx val="1"/>
          <c:order val="0"/>
          <c:tx>
            <c:v>   in FY2013</c:v>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1.0794658886744355E-2"/>
                  <c:y val="-0.12433842461770277"/>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1538112811939961"/>
                      <c:h val="0.14089313722249996"/>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Lit>
              <c:formatCode>###.0"Mt"</c:formatCode>
              <c:ptCount val="1"/>
              <c:pt idx="0">
                <c:v>32.799999999999997</c:v>
              </c:pt>
            </c:numLit>
          </c:val>
          <c:extLst>
            <c:ext xmlns:c16="http://schemas.microsoft.com/office/drawing/2014/chart" uri="{C3380CC4-5D6E-409C-BE32-E72D297353CC}">
              <c16:uniqueId val="{00000001-908F-4F31-A553-5CCD3DCEAC34}"/>
            </c:ext>
          </c:extLst>
        </c:ser>
        <c:ser>
          <c:idx val="0"/>
          <c:order val="1"/>
          <c:tx>
            <c:strRef>
              <c:f>'6.CH4'!$AX$26</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0.19796622627773044"/>
                  <c:y val="-0.13189774725122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506616515803498"/>
                      <c:h val="0.1195239862088304"/>
                    </c:manualLayout>
                  </c15:layout>
                </c:ext>
                <c:ext xmlns:c16="http://schemas.microsoft.com/office/drawing/2014/chart" uri="{C3380CC4-5D6E-409C-BE32-E72D297353CC}">
                  <c16:uniqueId val="{00000003-908F-4F31-A553-5CCD3DCEAC34}"/>
                </c:ext>
              </c:extLst>
            </c:dLbl>
            <c:dLbl>
              <c:idx val="1"/>
              <c:layout>
                <c:manualLayout>
                  <c:x val="0.24159557083122518"/>
                  <c:y val="-0.123545577801424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443205165591196"/>
                      <c:h val="0.19828952295441535"/>
                    </c:manualLayout>
                  </c15:layout>
                </c:ext>
                <c:ext xmlns:c16="http://schemas.microsoft.com/office/drawing/2014/chart" uri="{C3380CC4-5D6E-409C-BE32-E72D297353CC}">
                  <c16:uniqueId val="{00000005-908F-4F31-A553-5CCD3DCEAC34}"/>
                </c:ext>
              </c:extLst>
            </c:dLbl>
            <c:dLbl>
              <c:idx val="2"/>
              <c:layout>
                <c:manualLayout>
                  <c:x val="0.29873920832177725"/>
                  <c:y val="0.104335880095465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9816311537"/>
                      <c:h val="0.23733552606236846"/>
                    </c:manualLayout>
                  </c15:layout>
                </c:ext>
                <c:ext xmlns:c16="http://schemas.microsoft.com/office/drawing/2014/chart" uri="{C3380CC4-5D6E-409C-BE32-E72D297353CC}">
                  <c16:uniqueId val="{00000007-908F-4F31-A553-5CCD3DCEAC34}"/>
                </c:ext>
              </c:extLst>
            </c:dLbl>
            <c:dLbl>
              <c:idx val="3"/>
              <c:layout>
                <c:manualLayout>
                  <c:x val="0.23277102840376357"/>
                  <c:y val="0.120175191702419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135549865292994"/>
                      <c:h val="0.18382855488878783"/>
                    </c:manualLayout>
                  </c15:layout>
                </c:ext>
                <c:ext xmlns:c16="http://schemas.microsoft.com/office/drawing/2014/chart" uri="{C3380CC4-5D6E-409C-BE32-E72D297353CC}">
                  <c16:uniqueId val="{00000009-908F-4F31-A553-5CCD3DCEAC34}"/>
                </c:ext>
              </c:extLst>
            </c:dLbl>
            <c:dLbl>
              <c:idx val="4"/>
              <c:layout>
                <c:manualLayout>
                  <c:x val="-0.2448392044207999"/>
                  <c:y val="-5.9221673893092609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174881438533004"/>
                      <c:h val="0.20937056938795165"/>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Ref>
              <c:f>'6.CH4'!$AX$27:$AX$31</c:f>
              <c:numCache>
                <c:formatCode>0.0%</c:formatCode>
                <c:ptCount val="5"/>
                <c:pt idx="0">
                  <c:v>3.2868791015426078E-2</c:v>
                </c:pt>
                <c:pt idx="1">
                  <c:v>3.7145971522362799E-2</c:v>
                </c:pt>
                <c:pt idx="2">
                  <c:v>1.5845800290910535E-3</c:v>
                </c:pt>
                <c:pt idx="3">
                  <c:v>0.76031072040165115</c:v>
                </c:pt>
                <c:pt idx="4">
                  <c:v>0.16808993703146893</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8516351481085045"/>
          <c:y val="0.18098628107031375"/>
          <c:w val="0.41348777554157617"/>
          <c:h val="0.70992830549780261"/>
        </c:manualLayout>
      </c:layout>
      <c:doughnutChart>
        <c:varyColors val="1"/>
        <c:ser>
          <c:idx val="1"/>
          <c:order val="0"/>
          <c:tx>
            <c:v>2024年度</c:v>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3.2200712315206739E-3"/>
                  <c:y val="-0.1124630444090852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687427281"/>
                      <c:h val="0.15374812910645277"/>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Lit>
              <c:formatCode>#,##0"万トン"</c:formatCode>
              <c:ptCount val="1"/>
              <c:pt idx="0">
                <c:v>1480</c:v>
              </c:pt>
            </c:numLit>
          </c:val>
          <c:extLst>
            <c:ext xmlns:c16="http://schemas.microsoft.com/office/drawing/2014/chart" uri="{C3380CC4-5D6E-409C-BE32-E72D297353CC}">
              <c16:uniqueId val="{00000001-36A1-4C8D-B80A-E7601080BBA7}"/>
            </c:ext>
          </c:extLst>
        </c:ser>
        <c:ser>
          <c:idx val="0"/>
          <c:order val="1"/>
          <c:tx>
            <c:strRef>
              <c:f>'7.N2O'!$BI$24</c:f>
              <c:strCache>
                <c:ptCount val="1"/>
                <c:pt idx="0">
                  <c:v>2024</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8838739204798835"/>
                  <c:y val="0.2145949690499183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5898693695"/>
                      <c:h val="0.25011209989969391"/>
                    </c:manualLayout>
                  </c15:layout>
                </c:ext>
                <c:ext xmlns:c16="http://schemas.microsoft.com/office/drawing/2014/chart" uri="{C3380CC4-5D6E-409C-BE32-E72D297353CC}">
                  <c16:uniqueId val="{00000003-36A1-4C8D-B80A-E7601080BBA7}"/>
                </c:ext>
              </c:extLst>
            </c:dLbl>
            <c:dLbl>
              <c:idx val="1"/>
              <c:layout>
                <c:manualLayout>
                  <c:x val="-0.2037677622373586"/>
                  <c:y val="6.506938455004901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479772159867011"/>
                      <c:h val="0.24196639449552246"/>
                    </c:manualLayout>
                  </c15:layout>
                </c:ext>
                <c:ext xmlns:c16="http://schemas.microsoft.com/office/drawing/2014/chart" uri="{C3380CC4-5D6E-409C-BE32-E72D297353CC}">
                  <c16:uniqueId val="{00000005-36A1-4C8D-B80A-E7601080BBA7}"/>
                </c:ext>
              </c:extLst>
            </c:dLbl>
            <c:dLbl>
              <c:idx val="2"/>
              <c:layout>
                <c:manualLayout>
                  <c:x val="-0.18185563253896606"/>
                  <c:y val="-7.303921511386897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453286962007417"/>
                      <c:h val="0.21601621478340782"/>
                    </c:manualLayout>
                  </c15:layout>
                </c:ext>
                <c:ext xmlns:c16="http://schemas.microsoft.com/office/drawing/2014/chart" uri="{C3380CC4-5D6E-409C-BE32-E72D297353CC}">
                  <c16:uniqueId val="{00000007-36A1-4C8D-B80A-E7601080BBA7}"/>
                </c:ext>
              </c:extLst>
            </c:dLbl>
            <c:dLbl>
              <c:idx val="3"/>
              <c:layout>
                <c:manualLayout>
                  <c:x val="0.28375590744950457"/>
                  <c:y val="-0.1152144669591384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483774908150372"/>
                      <c:h val="0.1577740383395766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Ref>
              <c:f>('7.N2O'!$BI$27,'7.N2O'!$BI$25,'7.N2O'!$BI$28,'7.N2O'!$BI$26)</c:f>
              <c:numCache>
                <c:formatCode>0.0%</c:formatCode>
                <c:ptCount val="4"/>
                <c:pt idx="0">
                  <c:v>0.48226715426118999</c:v>
                </c:pt>
                <c:pt idx="1">
                  <c:v>0.26693413334579719</c:v>
                </c:pt>
                <c:pt idx="2">
                  <c:v>0.22952647573930363</c:v>
                </c:pt>
                <c:pt idx="3">
                  <c:v>2.1272236653709191E-2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2013年度</c:v>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2564295738616E-4"/>
                  <c:y val="-0.1227831334063222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6861650865"/>
                      <c:h val="0.15310652930357202"/>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Lit>
              <c:formatCode>#,##0"万トン"</c:formatCode>
              <c:ptCount val="1"/>
              <c:pt idx="0">
                <c:v>1960</c:v>
              </c:pt>
            </c:numLit>
          </c:val>
          <c:extLst>
            <c:ext xmlns:c16="http://schemas.microsoft.com/office/drawing/2014/chart" uri="{C3380CC4-5D6E-409C-BE32-E72D297353CC}">
              <c16:uniqueId val="{00000001-63F7-4D62-A049-E00105A92418}"/>
            </c:ext>
          </c:extLst>
        </c:ser>
        <c:ser>
          <c:idx val="0"/>
          <c:order val="1"/>
          <c:tx>
            <c:strRef>
              <c:f>'7.N2O'!$AX$24</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17646358144130941"/>
                  <c:y val="0.256420031215110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99210742251162"/>
                      <c:h val="0.2349928228029802"/>
                    </c:manualLayout>
                  </c15:layout>
                </c:ext>
                <c:ext xmlns:c16="http://schemas.microsoft.com/office/drawing/2014/chart" uri="{C3380CC4-5D6E-409C-BE32-E72D297353CC}">
                  <c16:uniqueId val="{00000003-63F7-4D62-A049-E00105A92418}"/>
                </c:ext>
              </c:extLst>
            </c:dLbl>
            <c:dLbl>
              <c:idx val="1"/>
              <c:layout>
                <c:manualLayout>
                  <c:x val="-0.21997746127867393"/>
                  <c:y val="6.7626421005253221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23401606618755"/>
                      <c:h val="0.27965545132337105"/>
                    </c:manualLayout>
                  </c15:layout>
                </c:ext>
                <c:ext xmlns:c16="http://schemas.microsoft.com/office/drawing/2014/chart" uri="{C3380CC4-5D6E-409C-BE32-E72D297353CC}">
                  <c16:uniqueId val="{00000005-63F7-4D62-A049-E00105A92418}"/>
                </c:ext>
              </c:extLst>
            </c:dLbl>
            <c:dLbl>
              <c:idx val="2"/>
              <c:layout>
                <c:manualLayout>
                  <c:x val="-0.18955003928331635"/>
                  <c:y val="-7.725597530132838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02707213935535"/>
                      <c:h val="0.17648129371824375"/>
                    </c:manualLayout>
                  </c15:layout>
                </c:ext>
                <c:ext xmlns:c16="http://schemas.microsoft.com/office/drawing/2014/chart" uri="{C3380CC4-5D6E-409C-BE32-E72D297353CC}">
                  <c16:uniqueId val="{00000007-63F7-4D62-A049-E00105A92418}"/>
                </c:ext>
              </c:extLst>
            </c:dLbl>
            <c:dLbl>
              <c:idx val="3"/>
              <c:layout>
                <c:manualLayout>
                  <c:x val="0.29599653923731201"/>
                  <c:y val="-9.9161521110073134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675965857797017"/>
                      <c:h val="0.21540401884662147"/>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Ref>
              <c:f>('7.N2O'!$AX$27,'7.N2O'!$AX$25,'7.N2O'!$AX$28,'7.N2O'!$AX$26)</c:f>
              <c:numCache>
                <c:formatCode>0.0%</c:formatCode>
                <c:ptCount val="4"/>
                <c:pt idx="0">
                  <c:v>0.4530017816785028</c:v>
                </c:pt>
                <c:pt idx="1">
                  <c:v>0.2803865246882366</c:v>
                </c:pt>
                <c:pt idx="2">
                  <c:v>0.20277477532374058</c:v>
                </c:pt>
                <c:pt idx="3">
                  <c:v>6.3836918309520055E-2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637858646393565"/>
          <c:y val="0.16616223678621278"/>
          <c:w val="0.42241600218470071"/>
          <c:h val="0.72475254052943838"/>
        </c:manualLayout>
      </c:layout>
      <c:doughnutChart>
        <c:varyColors val="1"/>
        <c:ser>
          <c:idx val="1"/>
          <c:order val="0"/>
          <c:tx>
            <c:v>   in FY2024</c:v>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2.9260912830901716E-3"/>
                  <c:y val="-0.1248264593621414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Lit>
              <c:formatCode>###.0"Mt"</c:formatCode>
              <c:ptCount val="1"/>
              <c:pt idx="0">
                <c:v>14.8</c:v>
              </c:pt>
            </c:numLit>
          </c:val>
          <c:extLst>
            <c:ext xmlns:c16="http://schemas.microsoft.com/office/drawing/2014/chart" uri="{C3380CC4-5D6E-409C-BE32-E72D297353CC}">
              <c16:uniqueId val="{00000001-F593-4A7F-9CDA-AF430FE2868C}"/>
            </c:ext>
          </c:extLst>
        </c:ser>
        <c:ser>
          <c:idx val="0"/>
          <c:order val="1"/>
          <c:tx>
            <c:strRef>
              <c:f>'7.N2O'!$BI$24</c:f>
              <c:strCache>
                <c:ptCount val="1"/>
                <c:pt idx="0">
                  <c:v>2024</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20257811010803284"/>
                  <c:y val="0.2252213773240534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976580953551814"/>
                      <c:h val="0.32918394792295713"/>
                    </c:manualLayout>
                  </c15:layout>
                </c:ext>
                <c:ext xmlns:c16="http://schemas.microsoft.com/office/drawing/2014/chart" uri="{C3380CC4-5D6E-409C-BE32-E72D297353CC}">
                  <c16:uniqueId val="{00000003-F593-4A7F-9CDA-AF430FE2868C}"/>
                </c:ext>
              </c:extLst>
            </c:dLbl>
            <c:dLbl>
              <c:idx val="1"/>
              <c:layout>
                <c:manualLayout>
                  <c:x val="-0.23378178937749194"/>
                  <c:y val="0.11594133409117828"/>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692395723968751"/>
                      <c:h val="0.2544162697450843"/>
                    </c:manualLayout>
                  </c15:layout>
                </c:ext>
                <c:ext xmlns:c16="http://schemas.microsoft.com/office/drawing/2014/chart" uri="{C3380CC4-5D6E-409C-BE32-E72D297353CC}">
                  <c16:uniqueId val="{00000005-F593-4A7F-9CDA-AF430FE2868C}"/>
                </c:ext>
              </c:extLst>
            </c:dLbl>
            <c:dLbl>
              <c:idx val="2"/>
              <c:layout>
                <c:manualLayout>
                  <c:x val="-0.29205825233803617"/>
                  <c:y val="-7.8889282310144488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002971995598628"/>
                      <c:h val="0.31224212343486712"/>
                    </c:manualLayout>
                  </c15:layout>
                </c:ext>
                <c:ext xmlns:c16="http://schemas.microsoft.com/office/drawing/2014/chart" uri="{C3380CC4-5D6E-409C-BE32-E72D297353CC}">
                  <c16:uniqueId val="{00000007-F593-4A7F-9CDA-AF430FE2868C}"/>
                </c:ext>
              </c:extLst>
            </c:dLbl>
            <c:dLbl>
              <c:idx val="3"/>
              <c:layout>
                <c:manualLayout>
                  <c:x val="0.2921176533974934"/>
                  <c:y val="-0.12594694931882447"/>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28603715125751"/>
                      <c:h val="0.23212743154015308"/>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Ref>
              <c:f>('7.N2O'!$BI$27,'7.N2O'!$BI$25,'7.N2O'!$BI$28,'7.N2O'!$BI$26)</c:f>
              <c:numCache>
                <c:formatCode>0.0%</c:formatCode>
                <c:ptCount val="4"/>
                <c:pt idx="0">
                  <c:v>0.48226715426118999</c:v>
                </c:pt>
                <c:pt idx="1">
                  <c:v>0.26693413334579719</c:v>
                </c:pt>
                <c:pt idx="2">
                  <c:v>0.22952647573930363</c:v>
                </c:pt>
                <c:pt idx="3">
                  <c:v>2.1272236653709191E-2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   in FY2013</c:v>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7.2460550091097706E-3"/>
                  <c:y val="-0.1231037131780796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Lit>
              <c:formatCode>###.0"Mt"</c:formatCode>
              <c:ptCount val="1"/>
              <c:pt idx="0">
                <c:v>19.600000000000001</c:v>
              </c:pt>
            </c:numLit>
          </c:val>
          <c:extLst>
            <c:ext xmlns:c16="http://schemas.microsoft.com/office/drawing/2014/chart" uri="{C3380CC4-5D6E-409C-BE32-E72D297353CC}">
              <c16:uniqueId val="{00000001-6897-473A-855D-3322D53A85E2}"/>
            </c:ext>
          </c:extLst>
        </c:ser>
        <c:ser>
          <c:idx val="0"/>
          <c:order val="1"/>
          <c:tx>
            <c:strRef>
              <c:f>'7.N2O'!$AX$24</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20121268320527957"/>
                  <c:y val="0.2703445829710515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4797372437423057"/>
                  <c:y val="7.431002074562796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436666998030049"/>
                      <c:h val="0.26641623158278271"/>
                    </c:manualLayout>
                  </c15:layout>
                </c:ext>
                <c:ext xmlns:c16="http://schemas.microsoft.com/office/drawing/2014/chart" uri="{C3380CC4-5D6E-409C-BE32-E72D297353CC}">
                  <c16:uniqueId val="{00000005-6897-473A-855D-3322D53A85E2}"/>
                </c:ext>
              </c:extLst>
            </c:dLbl>
            <c:dLbl>
              <c:idx val="2"/>
              <c:layout>
                <c:manualLayout>
                  <c:x val="-0.20044899165205057"/>
                  <c:y val="-0.1626811711888558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562377043272222"/>
                      <c:h val="0.28533942044446015"/>
                    </c:manualLayout>
                  </c15:layout>
                </c:ext>
                <c:ext xmlns:c16="http://schemas.microsoft.com/office/drawing/2014/chart" uri="{C3380CC4-5D6E-409C-BE32-E72D297353CC}">
                  <c16:uniqueId val="{00000007-6897-473A-855D-3322D53A85E2}"/>
                </c:ext>
              </c:extLst>
            </c:dLbl>
            <c:dLbl>
              <c:idx val="3"/>
              <c:layout>
                <c:manualLayout>
                  <c:x val="0.3463490403569689"/>
                  <c:y val="-9.3542376467948343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94671832978992"/>
                      <c:h val="0.22249190134194158"/>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Ref>
              <c:f>('7.N2O'!$AX$27,'7.N2O'!$AX$25,'7.N2O'!$AX$28,'7.N2O'!$AX$26)</c:f>
              <c:numCache>
                <c:formatCode>0.0%</c:formatCode>
                <c:ptCount val="4"/>
                <c:pt idx="0">
                  <c:v>0.4530017816785028</c:v>
                </c:pt>
                <c:pt idx="1">
                  <c:v>0.2803865246882366</c:v>
                </c:pt>
                <c:pt idx="2">
                  <c:v>0.20277477532374058</c:v>
                </c:pt>
                <c:pt idx="3">
                  <c:v>6.3836918309520055E-2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2024年</c:v>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5388234280243594E-3"/>
                  <c:y val="-0.1046795316809346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30128432158"/>
                      <c:h val="0.13330085903333108"/>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'8.F-gas'!$T$22:$T$27</c:f>
              <c:strCache>
                <c:ptCount val="6"/>
                <c:pt idx="0">
                  <c:v>半導体</c:v>
                </c:pt>
                <c:pt idx="1">
                  <c:v>液晶</c:v>
                </c:pt>
                <c:pt idx="2">
                  <c:v>洗浄剤・溶剤</c:v>
                </c:pt>
                <c:pt idx="3">
                  <c:v>PFCsの製造時の漏出</c:v>
                </c:pt>
                <c:pt idx="4">
                  <c:v>その他</c:v>
                </c:pt>
                <c:pt idx="5">
                  <c:v>アルミニウム製造</c:v>
                </c:pt>
              </c:strCache>
            </c:strRef>
          </c:cat>
          <c:val>
            <c:numLit>
              <c:formatCode>#,##0"万トン"</c:formatCode>
              <c:ptCount val="1"/>
              <c:pt idx="0">
                <c:v>250</c:v>
              </c:pt>
            </c:numLit>
          </c:val>
          <c:extLst>
            <c:ext xmlns:c16="http://schemas.microsoft.com/office/drawing/2014/chart" uri="{C3380CC4-5D6E-409C-BE32-E72D297353CC}">
              <c16:uniqueId val="{00000001-F4E1-4F7F-B433-C76C98FA1290}"/>
            </c:ext>
          </c:extLst>
        </c:ser>
        <c:ser>
          <c:idx val="0"/>
          <c:order val="1"/>
          <c:tx>
            <c:strRef>
              <c:f>'8.F-gas'!$BI$43</c:f>
              <c:strCache>
                <c:ptCount val="1"/>
                <c:pt idx="0">
                  <c:v>2024</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20513772265844235"/>
                  <c:y val="-2.240750946769708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6319897995324786"/>
                      <c:h val="0.12133248728810578"/>
                    </c:manualLayout>
                  </c15:layout>
                </c:ext>
                <c:ext xmlns:c16="http://schemas.microsoft.com/office/drawing/2014/chart" uri="{C3380CC4-5D6E-409C-BE32-E72D297353CC}">
                  <c16:uniqueId val="{00000003-F4E1-4F7F-B433-C76C98FA1290}"/>
                </c:ext>
              </c:extLst>
            </c:dLbl>
            <c:dLbl>
              <c:idx val="1"/>
              <c:layout>
                <c:manualLayout>
                  <c:x val="-0.12588401327368531"/>
                  <c:y val="0.1252166738153771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2177952388"/>
                      <c:h val="0.10529359377754263"/>
                    </c:manualLayout>
                  </c15:layout>
                </c:ext>
                <c:ext xmlns:c16="http://schemas.microsoft.com/office/drawing/2014/chart" uri="{C3380CC4-5D6E-409C-BE32-E72D297353CC}">
                  <c16:uniqueId val="{00000005-F4E1-4F7F-B433-C76C98FA1290}"/>
                </c:ext>
              </c:extLst>
            </c:dLbl>
            <c:dLbl>
              <c:idx val="2"/>
              <c:layout>
                <c:manualLayout>
                  <c:x val="-0.17467690346063938"/>
                  <c:y val="-5.54538275343108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713133646830609"/>
                      <c:h val="0.11169809472522158"/>
                    </c:manualLayout>
                  </c15:layout>
                </c:ext>
                <c:ext xmlns:c16="http://schemas.microsoft.com/office/drawing/2014/chart" uri="{C3380CC4-5D6E-409C-BE32-E72D297353CC}">
                  <c16:uniqueId val="{00000007-F4E1-4F7F-B433-C76C98FA1290}"/>
                </c:ext>
              </c:extLst>
            </c:dLbl>
            <c:dLbl>
              <c:idx val="3"/>
              <c:layout>
                <c:manualLayout>
                  <c:x val="-0.18439611815541548"/>
                  <c:y val="-0.118343849494470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693702628037115"/>
                      <c:h val="9.564659297473721E-2"/>
                    </c:manualLayout>
                  </c15:layout>
                </c:ext>
                <c:ext xmlns:c16="http://schemas.microsoft.com/office/drawing/2014/chart" uri="{C3380CC4-5D6E-409C-BE32-E72D297353CC}">
                  <c16:uniqueId val="{00000009-F4E1-4F7F-B433-C76C98FA1290}"/>
                </c:ext>
              </c:extLst>
            </c:dLbl>
            <c:dLbl>
              <c:idx val="4"/>
              <c:layout>
                <c:manualLayout>
                  <c:x val="0.1160174584924886"/>
                  <c:y val="-0.140549627123427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'8.F-gas'!$T$22:$T$27</c:f>
              <c:strCache>
                <c:ptCount val="6"/>
                <c:pt idx="0">
                  <c:v>半導体</c:v>
                </c:pt>
                <c:pt idx="1">
                  <c:v>液晶</c:v>
                </c:pt>
                <c:pt idx="2">
                  <c:v>洗浄剤・溶剤</c:v>
                </c:pt>
                <c:pt idx="3">
                  <c:v>PFCsの製造時の漏出</c:v>
                </c:pt>
                <c:pt idx="4">
                  <c:v>その他</c:v>
                </c:pt>
                <c:pt idx="5">
                  <c:v>アルミニウム製造</c:v>
                </c:pt>
              </c:strCache>
            </c:strRef>
          </c:cat>
          <c:val>
            <c:numRef>
              <c:f>'8.F-gas'!$BI$61:$BI$66</c:f>
              <c:numCache>
                <c:formatCode>0.0%</c:formatCode>
                <c:ptCount val="6"/>
                <c:pt idx="0">
                  <c:v>0.52270726716857308</c:v>
                </c:pt>
                <c:pt idx="1">
                  <c:v>1.0090749387490367E-2</c:v>
                </c:pt>
                <c:pt idx="2">
                  <c:v>0.43215643871627907</c:v>
                </c:pt>
                <c:pt idx="3">
                  <c:v>1.2952957331739939E-2</c:v>
                </c:pt>
                <c:pt idx="4">
                  <c:v>2.2092587395917431E-2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2300802539112669"/>
          <c:y val="0.23782915306821881"/>
          <c:w val="0.5278229354941526"/>
          <c:h val="0.60101180829009671"/>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5.2914488159709087E-3"/>
                  <c:y val="-0.10455680437940346"/>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'8.F-gas'!$T$61:$T$66</c:f>
              <c:strCache>
                <c:ptCount val="6"/>
                <c:pt idx="0">
                  <c:v>半導体</c:v>
                </c:pt>
                <c:pt idx="1">
                  <c:v>液晶</c:v>
                </c:pt>
                <c:pt idx="2">
                  <c:v>洗浄剤・溶剤</c:v>
                </c:pt>
                <c:pt idx="3">
                  <c:v>PFCsの製造時の漏出</c:v>
                </c:pt>
                <c:pt idx="4">
                  <c:v>その他</c:v>
                </c:pt>
                <c:pt idx="5">
                  <c:v>アルミニウム製造</c:v>
                </c:pt>
              </c:strCache>
            </c:strRef>
          </c:cat>
          <c:val>
            <c:numLit>
              <c:formatCode>#,##0"万トン"</c:formatCode>
              <c:ptCount val="1"/>
              <c:pt idx="0">
                <c:v>300</c:v>
              </c:pt>
            </c:numLit>
          </c:val>
          <c:extLst>
            <c:ext xmlns:c16="http://schemas.microsoft.com/office/drawing/2014/chart" uri="{C3380CC4-5D6E-409C-BE32-E72D297353CC}">
              <c16:uniqueId val="{00000001-9454-46CF-B7D4-EEBA0F681D01}"/>
            </c:ext>
          </c:extLst>
        </c:ser>
        <c:ser>
          <c:idx val="0"/>
          <c:order val="1"/>
          <c:tx>
            <c:strRef>
              <c:f>'8.F-gas'!$AX$43</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746627243422198"/>
                  <c:y val="-5.239566831183524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428842132775743"/>
                      <c:h val="0.12133260113846896"/>
                    </c:manualLayout>
                  </c15:layout>
                </c:ext>
                <c:ext xmlns:c16="http://schemas.microsoft.com/office/drawing/2014/chart" uri="{C3380CC4-5D6E-409C-BE32-E72D297353CC}">
                  <c16:uniqueId val="{00000003-9454-46CF-B7D4-EEBA0F681D01}"/>
                </c:ext>
              </c:extLst>
            </c:dLbl>
            <c:dLbl>
              <c:idx val="1"/>
              <c:layout>
                <c:manualLayout>
                  <c:x val="0.12767195940059245"/>
                  <c:y val="0.1128528166722521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5028402160655163"/>
                      <c:h val="9.9097775739219282E-2"/>
                    </c:manualLayout>
                  </c15:layout>
                </c:ext>
                <c:ext xmlns:c16="http://schemas.microsoft.com/office/drawing/2014/chart" uri="{C3380CC4-5D6E-409C-BE32-E72D297353CC}">
                  <c16:uniqueId val="{00000005-9454-46CF-B7D4-EEBA0F681D01}"/>
                </c:ext>
              </c:extLst>
            </c:dLbl>
            <c:dLbl>
              <c:idx val="2"/>
              <c:layout>
                <c:manualLayout>
                  <c:x val="-0.18014919846663183"/>
                  <c:y val="2.221123497569688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165054887611081"/>
                      <c:h val="0.11470271931919497"/>
                    </c:manualLayout>
                  </c15:layout>
                </c:ext>
                <c:ext xmlns:c16="http://schemas.microsoft.com/office/drawing/2014/chart" uri="{C3380CC4-5D6E-409C-BE32-E72D297353CC}">
                  <c16:uniqueId val="{00000007-9454-46CF-B7D4-EEBA0F681D01}"/>
                </c:ext>
              </c:extLst>
            </c:dLbl>
            <c:dLbl>
              <c:idx val="3"/>
              <c:layout>
                <c:manualLayout>
                  <c:x val="-0.17609188796721995"/>
                  <c:y val="-0.1197017986507392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350583725"/>
                      <c:h val="9.8697954540037811E-2"/>
                    </c:manualLayout>
                  </c15:layout>
                </c:ext>
                <c:ext xmlns:c16="http://schemas.microsoft.com/office/drawing/2014/chart" uri="{C3380CC4-5D6E-409C-BE32-E72D297353CC}">
                  <c16:uniqueId val="{00000009-9454-46CF-B7D4-EEBA0F681D01}"/>
                </c:ext>
              </c:extLst>
            </c:dLbl>
            <c:dLbl>
              <c:idx val="4"/>
              <c:layout>
                <c:manualLayout>
                  <c:x val="-6.4768470116745589E-3"/>
                  <c:y val="-0.1775317996477487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157649416274612"/>
                      <c:h val="9.8256302899092818E-2"/>
                    </c:manualLayout>
                  </c15:layout>
                </c:ext>
                <c:ext xmlns:c16="http://schemas.microsoft.com/office/drawing/2014/chart" uri="{C3380CC4-5D6E-409C-BE32-E72D297353CC}">
                  <c16:uniqueId val="{0000000B-9454-46CF-B7D4-EEBA0F681D01}"/>
                </c:ext>
              </c:extLst>
            </c:dLbl>
            <c:dLbl>
              <c:idx val="5"/>
              <c:layout>
                <c:manualLayout>
                  <c:x val="0.2223793067656889"/>
                  <c:y val="-0.1154273122380535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981306552649888"/>
                      <c:h val="9.2769506630225429E-2"/>
                    </c:manualLayout>
                  </c15:layout>
                </c:ext>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'8.F-gas'!$T$61:$T$66</c:f>
              <c:strCache>
                <c:ptCount val="6"/>
                <c:pt idx="0">
                  <c:v>半導体</c:v>
                </c:pt>
                <c:pt idx="1">
                  <c:v>液晶</c:v>
                </c:pt>
                <c:pt idx="2">
                  <c:v>洗浄剤・溶剤</c:v>
                </c:pt>
                <c:pt idx="3">
                  <c:v>PFCsの製造時の漏出</c:v>
                </c:pt>
                <c:pt idx="4">
                  <c:v>その他</c:v>
                </c:pt>
                <c:pt idx="5">
                  <c:v>アルミニウム製造</c:v>
                </c:pt>
              </c:strCache>
            </c:strRef>
          </c:cat>
          <c:val>
            <c:numRef>
              <c:f>'8.F-gas'!$AX$61:$AX$66</c:f>
              <c:numCache>
                <c:formatCode>0.0%</c:formatCode>
                <c:ptCount val="6"/>
                <c:pt idx="0">
                  <c:v>0.46680405190390228</c:v>
                </c:pt>
                <c:pt idx="1">
                  <c:v>2.2737560949774659E-2</c:v>
                </c:pt>
                <c:pt idx="2">
                  <c:v>0.46733444933206325</c:v>
                </c:pt>
                <c:pt idx="3">
                  <c:v>3.3663540263068198E-2</c:v>
                </c:pt>
                <c:pt idx="4">
                  <c:v>4.702872040296251E-3</c:v>
                </c:pt>
                <c:pt idx="5">
                  <c:v>4.7575255108955206E-3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2024年</c:v>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5.4788520249323888E-3"/>
                  <c:y val="-0.11038595210791978"/>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Lit>
              <c:formatCode>#,##0"万トン"</c:formatCode>
              <c:ptCount val="1"/>
              <c:pt idx="0">
                <c:v>200</c:v>
              </c:pt>
            </c:numLit>
          </c:val>
          <c:extLst>
            <c:ext xmlns:c16="http://schemas.microsoft.com/office/drawing/2014/chart" uri="{C3380CC4-5D6E-409C-BE32-E72D297353CC}">
              <c16:uniqueId val="{00000001-EF11-4970-887B-EDDB2F762188}"/>
            </c:ext>
          </c:extLst>
        </c:ser>
        <c:ser>
          <c:idx val="0"/>
          <c:order val="1"/>
          <c:tx>
            <c:strRef>
              <c:f>'8.F-gas'!$BI$43</c:f>
              <c:strCache>
                <c:ptCount val="1"/>
                <c:pt idx="0">
                  <c:v>2024</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5643804140721401"/>
                  <c:y val="-4.8047962615767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2754143693274958"/>
                  <c:y val="0.111191038115109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4309997392578961"/>
                      <c:h val="8.602047944388598E-2"/>
                    </c:manualLayout>
                  </c15:layout>
                </c:ext>
                <c:ext xmlns:c16="http://schemas.microsoft.com/office/drawing/2014/chart" uri="{C3380CC4-5D6E-409C-BE32-E72D297353CC}">
                  <c16:uniqueId val="{00000005-EF11-4970-887B-EDDB2F762188}"/>
                </c:ext>
              </c:extLst>
            </c:dLbl>
            <c:dLbl>
              <c:idx val="2"/>
              <c:layout>
                <c:manualLayout>
                  <c:x val="-0.17926554949273993"/>
                  <c:y val="1.332255048763355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13823895341248"/>
                      <c:h val="0.12107572185161489"/>
                    </c:manualLayout>
                  </c15:layout>
                </c:ext>
                <c:ext xmlns:c16="http://schemas.microsoft.com/office/drawing/2014/chart" uri="{C3380CC4-5D6E-409C-BE32-E72D297353CC}">
                  <c16:uniqueId val="{00000007-EF11-4970-887B-EDDB2F762188}"/>
                </c:ext>
              </c:extLst>
            </c:dLbl>
            <c:dLbl>
              <c:idx val="3"/>
              <c:layout>
                <c:manualLayout>
                  <c:x val="-0.11065466832329965"/>
                  <c:y val="-4.47541310863527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5757771644021257"/>
                      <c:h val="9.6214115582299115E-2"/>
                    </c:manualLayout>
                  </c15:layout>
                </c:ext>
                <c:ext xmlns:c16="http://schemas.microsoft.com/office/drawing/2014/chart" uri="{C3380CC4-5D6E-409C-BE32-E72D297353CC}">
                  <c16:uniqueId val="{00000009-EF11-4970-887B-EDDB2F762188}"/>
                </c:ext>
              </c:extLst>
            </c:dLbl>
            <c:dLbl>
              <c:idx val="4"/>
              <c:layout>
                <c:manualLayout>
                  <c:x val="-0.12681842630306697"/>
                  <c:y val="-0.131142717970993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4.8859669376866983E-2"/>
                  <c:y val="-0.18971560887217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352488940973632"/>
                      <c:h val="8.6954151261649598E-2"/>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Ref>
              <c:f>'8.F-gas'!$BI$68:$BI$73</c:f>
              <c:numCache>
                <c:formatCode>0.0%</c:formatCode>
                <c:ptCount val="6"/>
                <c:pt idx="0">
                  <c:v>0.40978661738766153</c:v>
                </c:pt>
                <c:pt idx="1">
                  <c:v>0.30673468865901254</c:v>
                </c:pt>
                <c:pt idx="2">
                  <c:v>7.51770114455554E-2</c:v>
                </c:pt>
                <c:pt idx="3">
                  <c:v>0.15758468685417612</c:v>
                </c:pt>
                <c:pt idx="4">
                  <c:v>3.0057664263976124E-2</c:v>
                </c:pt>
                <c:pt idx="5">
                  <c:v>2.0659331389618275E-2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9044152266239298"/>
          <c:y val="0.22390303212943452"/>
          <c:w val="0.61215874565972217"/>
          <c:h val="0.58054410043347959"/>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0218192574593E-3"/>
                  <c:y val="-0.10134149631952576"/>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Lit>
              <c:formatCode>#,##0"万トン"</c:formatCode>
              <c:ptCount val="1"/>
              <c:pt idx="0">
                <c:v>230</c:v>
              </c:pt>
            </c:numLit>
          </c:val>
          <c:extLst>
            <c:ext xmlns:c16="http://schemas.microsoft.com/office/drawing/2014/chart" uri="{C3380CC4-5D6E-409C-BE32-E72D297353CC}">
              <c16:uniqueId val="{00000001-273C-4DB9-BC3A-C0EF8312982C}"/>
            </c:ext>
          </c:extLst>
        </c:ser>
        <c:ser>
          <c:idx val="0"/>
          <c:order val="1"/>
          <c:tx>
            <c:strRef>
              <c:f>'8.F-gas'!$AX$43</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18090912408364263"/>
                  <c:y val="8.876282969678453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660656301286578"/>
                      <c:h val="0.15300886959923643"/>
                    </c:manualLayout>
                  </c15:layout>
                </c:ext>
                <c:ext xmlns:c16="http://schemas.microsoft.com/office/drawing/2014/chart" uri="{C3380CC4-5D6E-409C-BE32-E72D297353CC}">
                  <c16:uniqueId val="{00000005-273C-4DB9-BC3A-C0EF8312982C}"/>
                </c:ext>
              </c:extLst>
            </c:dLbl>
            <c:dLbl>
              <c:idx val="2"/>
              <c:layout>
                <c:manualLayout>
                  <c:x val="-0.21800702277259601"/>
                  <c:y val="5.336607834570068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23839893933544951"/>
                  <c:y val="-0.1110594275160910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24199951419427751"/>
                  <c:y val="-0.171878382604093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Ref>
              <c:f>'8.F-gas'!$AX$68:$AX$73</c:f>
              <c:numCache>
                <c:formatCode>0.0%</c:formatCode>
                <c:ptCount val="6"/>
                <c:pt idx="0">
                  <c:v>0.36528953132084985</c:v>
                </c:pt>
                <c:pt idx="1">
                  <c:v>0.29841541890681689</c:v>
                </c:pt>
                <c:pt idx="2">
                  <c:v>6.8778855078197157E-2</c:v>
                </c:pt>
                <c:pt idx="3">
                  <c:v>0.15195542504593107</c:v>
                </c:pt>
                <c:pt idx="4">
                  <c:v>7.4730848386789867E-2</c:v>
                </c:pt>
                <c:pt idx="5">
                  <c:v>4.0829921261415165E-2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2024年</c:v>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7.9580333279158037E-3"/>
                  <c:y val="-0.10634601837269533"/>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Lit>
              <c:formatCode>#,##0"万トン"</c:formatCode>
              <c:ptCount val="1"/>
              <c:pt idx="0">
                <c:v>18</c:v>
              </c:pt>
            </c:numLit>
          </c:val>
          <c:extLst>
            <c:ext xmlns:c16="http://schemas.microsoft.com/office/drawing/2014/chart" uri="{C3380CC4-5D6E-409C-BE32-E72D297353CC}">
              <c16:uniqueId val="{00000001-1F52-48A8-B8D1-64A4B42A1650}"/>
            </c:ext>
          </c:extLst>
        </c:ser>
        <c:ser>
          <c:idx val="0"/>
          <c:order val="1"/>
          <c:tx>
            <c:strRef>
              <c:f>'8.F-gas'!$BI$43</c:f>
              <c:strCache>
                <c:ptCount val="1"/>
                <c:pt idx="0">
                  <c:v>2024</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293073868217756"/>
                  <c:y val="0.108471351478056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31634294226765"/>
                      <c:h val="0.1191199458393026"/>
                    </c:manualLayout>
                  </c15:layout>
                </c:ext>
                <c:ext xmlns:c16="http://schemas.microsoft.com/office/drawing/2014/chart" uri="{C3380CC4-5D6E-409C-BE32-E72D297353CC}">
                  <c16:uniqueId val="{00000003-1F52-48A8-B8D1-64A4B42A1650}"/>
                </c:ext>
              </c:extLst>
            </c:dLbl>
            <c:dLbl>
              <c:idx val="1"/>
              <c:layout>
                <c:manualLayout>
                  <c:x val="-0.19256677244052522"/>
                  <c:y val="-8.06146581677695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363921989723371"/>
                      <c:h val="0.11455764078898908"/>
                    </c:manualLayout>
                  </c15:layout>
                </c:ext>
                <c:ext xmlns:c16="http://schemas.microsoft.com/office/drawing/2014/chart" uri="{C3380CC4-5D6E-409C-BE32-E72D297353CC}">
                  <c16:uniqueId val="{00000005-1F52-48A8-B8D1-64A4B42A1650}"/>
                </c:ext>
              </c:extLst>
            </c:dLbl>
            <c:dLbl>
              <c:idx val="2"/>
              <c:layout>
                <c:manualLayout>
                  <c:x val="-1.3460166564530814E-2"/>
                  <c:y val="-0.149554406164921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0535941769"/>
                      <c:h val="9.2893123621029472E-2"/>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Ref>
              <c:f>'8.F-gas'!$BI$75:$BI$77</c:f>
              <c:numCache>
                <c:formatCode>0.0%</c:formatCode>
                <c:ptCount val="3"/>
                <c:pt idx="0">
                  <c:v>0.89433013311114484</c:v>
                </c:pt>
                <c:pt idx="1">
                  <c:v>6.775212998988317E-2</c:v>
                </c:pt>
                <c:pt idx="2">
                  <c:v>3.7917736898972175E-2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v>非エネルギー起源CO₂</c:v>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'1.Summary'!$AA$7:$BI$7</c:f>
              <c:numCache>
                <c:formatCode>#,##0.0_ </c:formatCode>
                <c:ptCount val="35"/>
                <c:pt idx="0">
                  <c:v>92.239720652066751</c:v>
                </c:pt>
                <c:pt idx="1">
                  <c:v>93.551536472220747</c:v>
                </c:pt>
                <c:pt idx="2">
                  <c:v>94.041690938234083</c:v>
                </c:pt>
                <c:pt idx="3">
                  <c:v>92.400798588654553</c:v>
                </c:pt>
                <c:pt idx="4">
                  <c:v>95.940153930523479</c:v>
                </c:pt>
                <c:pt idx="5">
                  <c:v>97.147685557437768</c:v>
                </c:pt>
                <c:pt idx="6">
                  <c:v>98.653482076867789</c:v>
                </c:pt>
                <c:pt idx="7">
                  <c:v>96.906513610619982</c:v>
                </c:pt>
                <c:pt idx="8">
                  <c:v>90.690749891482824</c:v>
                </c:pt>
                <c:pt idx="9">
                  <c:v>91.316497507816308</c:v>
                </c:pt>
                <c:pt idx="10">
                  <c:v>92.758241433668687</c:v>
                </c:pt>
                <c:pt idx="11">
                  <c:v>90.980420197559226</c:v>
                </c:pt>
                <c:pt idx="12">
                  <c:v>88.60720331782187</c:v>
                </c:pt>
                <c:pt idx="13">
                  <c:v>88.382785131165079</c:v>
                </c:pt>
                <c:pt idx="14">
                  <c:v>87.38013311915509</c:v>
                </c:pt>
                <c:pt idx="15">
                  <c:v>87.501995297112074</c:v>
                </c:pt>
                <c:pt idx="16">
                  <c:v>86.32579837971204</c:v>
                </c:pt>
                <c:pt idx="17">
                  <c:v>85.735250746102338</c:v>
                </c:pt>
                <c:pt idx="18">
                  <c:v>82.541644180149632</c:v>
                </c:pt>
                <c:pt idx="19">
                  <c:v>73.978632835543607</c:v>
                </c:pt>
                <c:pt idx="20">
                  <c:v>74.836723960100983</c:v>
                </c:pt>
                <c:pt idx="21">
                  <c:v>73.959581481850108</c:v>
                </c:pt>
                <c:pt idx="22">
                  <c:v>75.464226195556307</c:v>
                </c:pt>
                <c:pt idx="23">
                  <c:v>76.99731935990232</c:v>
                </c:pt>
                <c:pt idx="24">
                  <c:v>75.571568619011472</c:v>
                </c:pt>
                <c:pt idx="25">
                  <c:v>74.48067530823549</c:v>
                </c:pt>
                <c:pt idx="26">
                  <c:v>74.084748022989416</c:v>
                </c:pt>
                <c:pt idx="27">
                  <c:v>74.986506357549047</c:v>
                </c:pt>
                <c:pt idx="28">
                  <c:v>74.635768978781371</c:v>
                </c:pt>
                <c:pt idx="29">
                  <c:v>73.471502522747002</c:v>
                </c:pt>
                <c:pt idx="30">
                  <c:v>69.448455414854052</c:v>
                </c:pt>
                <c:pt idx="31">
                  <c:v>71.515794137936027</c:v>
                </c:pt>
                <c:pt idx="32">
                  <c:v>68.49238329499849</c:v>
                </c:pt>
                <c:pt idx="33">
                  <c:v>66.467254291996952</c:v>
                </c:pt>
                <c:pt idx="34">
                  <c:v>64.854991069336251</c:v>
                </c:pt>
              </c:numCache>
            </c:numRef>
          </c:val>
          <c:smooth val="0"/>
          <c:extLst>
            <c:ext xmlns:c16="http://schemas.microsoft.com/office/drawing/2014/chart" uri="{C3380CC4-5D6E-409C-BE32-E72D297353CC}">
              <c16:uniqueId val="{00000000-33AE-4DB0-8707-4A0DD538BA66}"/>
            </c:ext>
          </c:extLst>
        </c:ser>
        <c:ser>
          <c:idx val="1"/>
          <c:order val="1"/>
          <c:tx>
            <c:v>CH₄</c:v>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'1.Summary'!$AA$8:$BI$8</c:f>
              <c:numCache>
                <c:formatCode>#,##0.0_ </c:formatCode>
                <c:ptCount val="35"/>
                <c:pt idx="0">
                  <c:v>50.036172052730649</c:v>
                </c:pt>
                <c:pt idx="1">
                  <c:v>49.314363576937438</c:v>
                </c:pt>
                <c:pt idx="2">
                  <c:v>49.24076542314296</c:v>
                </c:pt>
                <c:pt idx="3">
                  <c:v>48.240583023743177</c:v>
                </c:pt>
                <c:pt idx="4">
                  <c:v>48.280759349367585</c:v>
                </c:pt>
                <c:pt idx="5">
                  <c:v>46.944405266473112</c:v>
                </c:pt>
                <c:pt idx="6">
                  <c:v>45.518199108748384</c:v>
                </c:pt>
                <c:pt idx="7">
                  <c:v>44.990539863241125</c:v>
                </c:pt>
                <c:pt idx="8">
                  <c:v>43.090924528336309</c:v>
                </c:pt>
                <c:pt idx="9">
                  <c:v>42.656818997680226</c:v>
                </c:pt>
                <c:pt idx="10">
                  <c:v>41.93566263588</c:v>
                </c:pt>
                <c:pt idx="11">
                  <c:v>40.591506986088497</c:v>
                </c:pt>
                <c:pt idx="12">
                  <c:v>39.65978312571152</c:v>
                </c:pt>
                <c:pt idx="13">
                  <c:v>38.624690642009433</c:v>
                </c:pt>
                <c:pt idx="14">
                  <c:v>38.261646466842926</c:v>
                </c:pt>
                <c:pt idx="15">
                  <c:v>38.234351302559602</c:v>
                </c:pt>
                <c:pt idx="16">
                  <c:v>37.585301924460026</c:v>
                </c:pt>
                <c:pt idx="17">
                  <c:v>36.882349861669006</c:v>
                </c:pt>
                <c:pt idx="18">
                  <c:v>35.996117795810001</c:v>
                </c:pt>
                <c:pt idx="19">
                  <c:v>35.396582540808865</c:v>
                </c:pt>
                <c:pt idx="20">
                  <c:v>34.898435259990627</c:v>
                </c:pt>
                <c:pt idx="21">
                  <c:v>33.557135259353629</c:v>
                </c:pt>
                <c:pt idx="22">
                  <c:v>32.832153168560538</c:v>
                </c:pt>
                <c:pt idx="23">
                  <c:v>32.766411822180366</c:v>
                </c:pt>
                <c:pt idx="24">
                  <c:v>32.210498647216639</c:v>
                </c:pt>
                <c:pt idx="25">
                  <c:v>31.810574491621395</c:v>
                </c:pt>
                <c:pt idx="26">
                  <c:v>31.787034530023732</c:v>
                </c:pt>
                <c:pt idx="27">
                  <c:v>31.606882795039482</c:v>
                </c:pt>
                <c:pt idx="28">
                  <c:v>31.09998462840618</c:v>
                </c:pt>
                <c:pt idx="29">
                  <c:v>30.829775341102799</c:v>
                </c:pt>
                <c:pt idx="30">
                  <c:v>30.464972887796812</c:v>
                </c:pt>
                <c:pt idx="31">
                  <c:v>30.538998178149953</c:v>
                </c:pt>
                <c:pt idx="32">
                  <c:v>29.937678235018694</c:v>
                </c:pt>
                <c:pt idx="33">
                  <c:v>29.509554278413674</c:v>
                </c:pt>
                <c:pt idx="34">
                  <c:v>27.911779222075911</c:v>
                </c:pt>
              </c:numCache>
            </c:numRef>
          </c:val>
          <c:smooth val="0"/>
          <c:extLst>
            <c:ext xmlns:c16="http://schemas.microsoft.com/office/drawing/2014/chart" uri="{C3380CC4-5D6E-409C-BE32-E72D297353CC}">
              <c16:uniqueId val="{00000001-33AE-4DB0-8707-4A0DD538BA66}"/>
            </c:ext>
          </c:extLst>
        </c:ser>
        <c:ser>
          <c:idx val="2"/>
          <c:order val="2"/>
          <c:tx>
            <c:v>N₂O</c:v>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'1.Summary'!$AA$9:$BI$9</c:f>
              <c:numCache>
                <c:formatCode>#,##0.0_ </c:formatCode>
                <c:ptCount val="35"/>
                <c:pt idx="0">
                  <c:v>28.855371353129758</c:v>
                </c:pt>
                <c:pt idx="1">
                  <c:v>28.551941725395778</c:v>
                </c:pt>
                <c:pt idx="2">
                  <c:v>28.629930342855143</c:v>
                </c:pt>
                <c:pt idx="3">
                  <c:v>28.599732501604919</c:v>
                </c:pt>
                <c:pt idx="4">
                  <c:v>29.583108120641562</c:v>
                </c:pt>
                <c:pt idx="5">
                  <c:v>29.815512739591597</c:v>
                </c:pt>
                <c:pt idx="6">
                  <c:v>30.783962074073518</c:v>
                </c:pt>
                <c:pt idx="7">
                  <c:v>31.376310275242172</c:v>
                </c:pt>
                <c:pt idx="8">
                  <c:v>30.107074058784107</c:v>
                </c:pt>
                <c:pt idx="9">
                  <c:v>24.561589895780799</c:v>
                </c:pt>
                <c:pt idx="10">
                  <c:v>26.827989103999535</c:v>
                </c:pt>
                <c:pt idx="11">
                  <c:v>23.512052891349349</c:v>
                </c:pt>
                <c:pt idx="12">
                  <c:v>22.871811307070701</c:v>
                </c:pt>
                <c:pt idx="13">
                  <c:v>23.006183191161607</c:v>
                </c:pt>
                <c:pt idx="14">
                  <c:v>23.031927545567115</c:v>
                </c:pt>
                <c:pt idx="15">
                  <c:v>22.674223909154883</c:v>
                </c:pt>
                <c:pt idx="16">
                  <c:v>22.586056829079048</c:v>
                </c:pt>
                <c:pt idx="17">
                  <c:v>22.209633389539892</c:v>
                </c:pt>
                <c:pt idx="18">
                  <c:v>21.225543557792644</c:v>
                </c:pt>
                <c:pt idx="19">
                  <c:v>20.674519622675724</c:v>
                </c:pt>
                <c:pt idx="20">
                  <c:v>20.320848441035196</c:v>
                </c:pt>
                <c:pt idx="21">
                  <c:v>19.957655627401561</c:v>
                </c:pt>
                <c:pt idx="22">
                  <c:v>19.627324478650586</c:v>
                </c:pt>
                <c:pt idx="23">
                  <c:v>19.597685830118536</c:v>
                </c:pt>
                <c:pt idx="24">
                  <c:v>19.107044987904985</c:v>
                </c:pt>
                <c:pt idx="25">
                  <c:v>18.814072022888173</c:v>
                </c:pt>
                <c:pt idx="26">
                  <c:v>18.35978330776992</c:v>
                </c:pt>
                <c:pt idx="27">
                  <c:v>18.563429909435651</c:v>
                </c:pt>
                <c:pt idx="28">
                  <c:v>17.698798516155779</c:v>
                </c:pt>
                <c:pt idx="29">
                  <c:v>17.293538231869611</c:v>
                </c:pt>
                <c:pt idx="30">
                  <c:v>16.849676464687668</c:v>
                </c:pt>
                <c:pt idx="31">
                  <c:v>16.820244766947223</c:v>
                </c:pt>
                <c:pt idx="32">
                  <c:v>16.044111753722262</c:v>
                </c:pt>
                <c:pt idx="33">
                  <c:v>15.176240012468961</c:v>
                </c:pt>
                <c:pt idx="34">
                  <c:v>14.768080538822886</c:v>
                </c:pt>
              </c:numCache>
            </c:numRef>
          </c:val>
          <c:smooth val="0"/>
          <c:extLst>
            <c:ext xmlns:c16="http://schemas.microsoft.com/office/drawing/2014/chart" uri="{C3380CC4-5D6E-409C-BE32-E72D297353CC}">
              <c16:uniqueId val="{00000002-33AE-4DB0-8707-4A0DD538BA66}"/>
            </c:ext>
          </c:extLst>
        </c:ser>
        <c:ser>
          <c:idx val="3"/>
          <c:order val="3"/>
          <c:tx>
            <c:v>HFCs</c:v>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'1.Summary'!$AA$11:$BI$11</c:f>
              <c:numCache>
                <c:formatCode>#,##0.0_ </c:formatCode>
                <c:ptCount val="35"/>
                <c:pt idx="0">
                  <c:v>13.409950442681184</c:v>
                </c:pt>
                <c:pt idx="1">
                  <c:v>14.605139090759387</c:v>
                </c:pt>
                <c:pt idx="2">
                  <c:v>14.969798323589462</c:v>
                </c:pt>
                <c:pt idx="3">
                  <c:v>15.387123428309874</c:v>
                </c:pt>
                <c:pt idx="4">
                  <c:v>17.94934837726732</c:v>
                </c:pt>
                <c:pt idx="5">
                  <c:v>21.548602227782816</c:v>
                </c:pt>
                <c:pt idx="6">
                  <c:v>21.101694724718492</c:v>
                </c:pt>
                <c:pt idx="7">
                  <c:v>21.025784326574005</c:v>
                </c:pt>
                <c:pt idx="8">
                  <c:v>20.471845401065924</c:v>
                </c:pt>
                <c:pt idx="9">
                  <c:v>21.015296951052502</c:v>
                </c:pt>
                <c:pt idx="10">
                  <c:v>19.796229552116515</c:v>
                </c:pt>
                <c:pt idx="11">
                  <c:v>16.903682063588445</c:v>
                </c:pt>
                <c:pt idx="12">
                  <c:v>14.185846234933821</c:v>
                </c:pt>
                <c:pt idx="13">
                  <c:v>14.143923388003584</c:v>
                </c:pt>
                <c:pt idx="14">
                  <c:v>10.828791964962758</c:v>
                </c:pt>
                <c:pt idx="15">
                  <c:v>10.792182827184506</c:v>
                </c:pt>
                <c:pt idx="16">
                  <c:v>11.790940414535328</c:v>
                </c:pt>
                <c:pt idx="17">
                  <c:v>12.903025352289397</c:v>
                </c:pt>
                <c:pt idx="18">
                  <c:v>14.405632988698175</c:v>
                </c:pt>
                <c:pt idx="19">
                  <c:v>15.130816281641238</c:v>
                </c:pt>
                <c:pt idx="20">
                  <c:v>16.679773890880341</c:v>
                </c:pt>
                <c:pt idx="21">
                  <c:v>18.431072345080498</c:v>
                </c:pt>
                <c:pt idx="22">
                  <c:v>20.271135231509277</c:v>
                </c:pt>
                <c:pt idx="23">
                  <c:v>21.980489121668999</c:v>
                </c:pt>
                <c:pt idx="24">
                  <c:v>24.077154619948875</c:v>
                </c:pt>
                <c:pt idx="25">
                  <c:v>26.411556247753303</c:v>
                </c:pt>
                <c:pt idx="26">
                  <c:v>27.783937672713538</c:v>
                </c:pt>
                <c:pt idx="27">
                  <c:v>28.484855849018984</c:v>
                </c:pt>
                <c:pt idx="28">
                  <c:v>29.031745945929103</c:v>
                </c:pt>
                <c:pt idx="29">
                  <c:v>30.137961470387822</c:v>
                </c:pt>
                <c:pt idx="30">
                  <c:v>30.86852434815513</c:v>
                </c:pt>
                <c:pt idx="31">
                  <c:v>31.010277074337885</c:v>
                </c:pt>
                <c:pt idx="32">
                  <c:v>29.800107971182925</c:v>
                </c:pt>
                <c:pt idx="33">
                  <c:v>28.541195542478587</c:v>
                </c:pt>
                <c:pt idx="34">
                  <c:v>27.576993324009528</c:v>
                </c:pt>
              </c:numCache>
            </c:numRef>
          </c:val>
          <c:smooth val="0"/>
          <c:extLst>
            <c:ext xmlns:c16="http://schemas.microsoft.com/office/drawing/2014/chart" uri="{C3380CC4-5D6E-409C-BE32-E72D297353CC}">
              <c16:uniqueId val="{00000003-33AE-4DB0-8707-4A0DD538BA66}"/>
            </c:ext>
          </c:extLst>
        </c:ser>
        <c:ser>
          <c:idx val="4"/>
          <c:order val="4"/>
          <c:tx>
            <c:v>PFCs</c:v>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'1.Summary'!$AA$12:$BI$12</c:f>
              <c:numCache>
                <c:formatCode>#,##0.0_ </c:formatCode>
                <c:ptCount val="35"/>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3.0545569587395418</c:v>
                </c:pt>
                <c:pt idx="34">
                  <c:v>2.4813175228519539</c:v>
                </c:pt>
              </c:numCache>
            </c:numRef>
          </c:val>
          <c:smooth val="0"/>
          <c:extLst>
            <c:ext xmlns:c16="http://schemas.microsoft.com/office/drawing/2014/chart" uri="{C3380CC4-5D6E-409C-BE32-E72D297353CC}">
              <c16:uniqueId val="{00000004-33AE-4DB0-8707-4A0DD538BA66}"/>
            </c:ext>
          </c:extLst>
        </c:ser>
        <c:ser>
          <c:idx val="5"/>
          <c:order val="5"/>
          <c:tx>
            <c:v>SF₆</c:v>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'1.Summary'!$AA$13:$BI$13</c:f>
              <c:numCache>
                <c:formatCode>#,##0.0_ </c:formatCode>
                <c:ptCount val="35"/>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2.0684171914069958</c:v>
                </c:pt>
                <c:pt idx="34">
                  <c:v>2.0065509003273672</c:v>
                </c:pt>
              </c:numCache>
            </c:numRef>
          </c:val>
          <c:smooth val="0"/>
          <c:extLst>
            <c:ext xmlns:c16="http://schemas.microsoft.com/office/drawing/2014/chart" uri="{C3380CC4-5D6E-409C-BE32-E72D297353CC}">
              <c16:uniqueId val="{00000005-33AE-4DB0-8707-4A0DD538BA66}"/>
            </c:ext>
          </c:extLst>
        </c:ser>
        <c:ser>
          <c:idx val="6"/>
          <c:order val="6"/>
          <c:tx>
            <c:v>NF₃</c:v>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'1.Summary'!$AA$14:$BI$14</c:f>
              <c:numCache>
                <c:formatCode>#,##0.00_ </c:formatCode>
                <c:ptCount val="35"/>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pt idx="34">
                  <c:v>0.17964896456860435</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200"/>
            </a:pPr>
            <a:endParaRPr lang="ja-JP"/>
          </a:p>
        </c:txPr>
        <c:crossAx val="178311552"/>
        <c:crosses val="autoZero"/>
        <c:auto val="1"/>
        <c:lblAlgn val="ctr"/>
        <c:lblOffset val="100"/>
        <c:tickLblSkip val="1"/>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pPr>
            <a:endParaRPr lang="ja-JP"/>
          </a:p>
        </c:txPr>
        <c:crossAx val="178292992"/>
        <c:crosses val="autoZero"/>
        <c:crossBetween val="between"/>
        <c:majorUnit val="10"/>
      </c:valAx>
      <c:spPr>
        <a:noFill/>
        <a:ln>
          <a:noFill/>
        </a:ln>
        <a:effectLst/>
      </c:spPr>
    </c:plotArea>
    <c:legend>
      <c:legendPos val="r"/>
      <c:layout>
        <c:manualLayout>
          <c:xMode val="edge"/>
          <c:yMode val="edge"/>
          <c:x val="0.80102933659992126"/>
          <c:y val="0.20710039206547337"/>
          <c:w val="0.19394550787410988"/>
          <c:h val="0.67758341511960041"/>
        </c:manualLayout>
      </c:layout>
      <c:overlay val="0"/>
      <c:spPr>
        <a:noFill/>
        <a:ln>
          <a:noFill/>
        </a:ln>
        <a:effectLst/>
      </c:spPr>
      <c:txPr>
        <a:bodyPr rot="0" vert="horz"/>
        <a:lstStyle/>
        <a:p>
          <a:pPr>
            <a:defRPr sz="1200"/>
          </a:pPr>
          <a:endParaRPr lang="ja-JP"/>
        </a:p>
      </c:txPr>
    </c:legend>
    <c:plotVisOnly val="1"/>
    <c:dispBlanksAs val="gap"/>
    <c:showDLblsOverMax val="0"/>
  </c:chart>
  <c:spPr>
    <a:solidFill>
      <a:schemeClr val="bg1"/>
    </a:solidFill>
    <a:ln w="9525" cap="flat" cmpd="sng" algn="ctr">
      <a:noFill/>
      <a:round/>
    </a:ln>
    <a:effectLst/>
  </c:spPr>
  <c:txPr>
    <a:bodyPr/>
    <a:lstStyle/>
    <a:p>
      <a:pPr>
        <a:defRPr baseline="0">
          <a:latin typeface="Calibri" panose="020F0502020204030204" pitchFamily="34"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7.9300477737721947E-3"/>
                  <c:y val="-0.10914068177013933"/>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Lit>
              <c:formatCode>#,##0"万トン"</c:formatCode>
              <c:ptCount val="1"/>
              <c:pt idx="0">
                <c:v>150</c:v>
              </c:pt>
            </c:numLit>
          </c:val>
          <c:extLst>
            <c:ext xmlns:c16="http://schemas.microsoft.com/office/drawing/2014/chart" uri="{C3380CC4-5D6E-409C-BE32-E72D297353CC}">
              <c16:uniqueId val="{00000001-31FC-4CB2-894A-DC5C192DE76F}"/>
            </c:ext>
          </c:extLst>
        </c:ser>
        <c:ser>
          <c:idx val="0"/>
          <c:order val="1"/>
          <c:tx>
            <c:strRef>
              <c:f>'8.F-gas'!$AX$43</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3456113653"/>
                  <c:y val="-0.13105507733972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03068336151691"/>
                      <c:h val="9.7907502520326664E-2"/>
                    </c:manualLayout>
                  </c15:layout>
                </c:ext>
                <c:ext xmlns:c16="http://schemas.microsoft.com/office/drawing/2014/chart" uri="{C3380CC4-5D6E-409C-BE32-E72D297353CC}">
                  <c16:uniqueId val="{00000003-31FC-4CB2-894A-DC5C192DE76F}"/>
                </c:ext>
              </c:extLst>
            </c:dLbl>
            <c:dLbl>
              <c:idx val="1"/>
              <c:layout>
                <c:manualLayout>
                  <c:x val="-0.20230310984079936"/>
                  <c:y val="9.885044790545910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088522270591786"/>
                      <c:h val="9.3345025262919282E-2"/>
                    </c:manualLayout>
                  </c15:layout>
                </c:ext>
                <c:ext xmlns:c16="http://schemas.microsoft.com/office/drawing/2014/chart" uri="{C3380CC4-5D6E-409C-BE32-E72D297353CC}">
                  <c16:uniqueId val="{00000005-31FC-4CB2-894A-DC5C192DE76F}"/>
                </c:ext>
              </c:extLst>
            </c:dLbl>
            <c:dLbl>
              <c:idx val="2"/>
              <c:layout>
                <c:manualLayout>
                  <c:x val="-0.10144361912956221"/>
                  <c:y val="-0.123490279592214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932124239748345"/>
                      <c:h val="9.5873345383179112E-2"/>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Ref>
              <c:f>'8.F-gas'!$AX$75:$AX$77</c:f>
              <c:numCache>
                <c:formatCode>0.0%</c:formatCode>
                <c:ptCount val="3"/>
                <c:pt idx="0">
                  <c:v>6.197727033260312E-2</c:v>
                </c:pt>
                <c:pt idx="1">
                  <c:v>0.92471823196016323</c:v>
                </c:pt>
                <c:pt idx="2">
                  <c:v>1.3304497707233631E-2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2537275737494966"/>
          <c:w val="0.54006798567166969"/>
          <c:h val="0.61346823097666614"/>
        </c:manualLayout>
      </c:layout>
      <c:doughnutChart>
        <c:varyColors val="1"/>
        <c:ser>
          <c:idx val="1"/>
          <c:order val="0"/>
          <c:tx>
            <c:v>  in CY2024</c:v>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5.7071750121109738E-3"/>
                  <c:y val="-0.1049381746405946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Lit>
              <c:formatCode>###.0"Mt"</c:formatCode>
              <c:ptCount val="1"/>
              <c:pt idx="0">
                <c:v>2.5</c:v>
              </c:pt>
            </c:numLit>
          </c:val>
          <c:extLst>
            <c:ext xmlns:c16="http://schemas.microsoft.com/office/drawing/2014/chart" uri="{C3380CC4-5D6E-409C-BE32-E72D297353CC}">
              <c16:uniqueId val="{00000001-78F9-4728-BE07-62FC41702259}"/>
            </c:ext>
          </c:extLst>
        </c:ser>
        <c:ser>
          <c:idx val="0"/>
          <c:order val="1"/>
          <c:tx>
            <c:strRef>
              <c:f>'8.F-gas'!$BI$43</c:f>
              <c:strCache>
                <c:ptCount val="1"/>
                <c:pt idx="0">
                  <c:v>2024</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5592557992799375"/>
                  <c:y val="-0.2338132842826066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0133361786827869"/>
                  <c:y val="0.1216063727382846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9.0228909024545084E-2"/>
                  <c:y val="0.287668611036680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20053588847433609"/>
                  <c:y val="-0.1580783307713776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874681268209221"/>
                  <c:y val="-0.1899296412365588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864689879474524"/>
                      <c:h val="7.3380388482141262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Ref>
              <c:f>'8.F-gas'!$BI$61:$BI$66</c:f>
              <c:numCache>
                <c:formatCode>0.0%</c:formatCode>
                <c:ptCount val="6"/>
                <c:pt idx="0">
                  <c:v>0.52270726716857308</c:v>
                </c:pt>
                <c:pt idx="1">
                  <c:v>1.0090749387490367E-2</c:v>
                </c:pt>
                <c:pt idx="2">
                  <c:v>0.43215643871627907</c:v>
                </c:pt>
                <c:pt idx="3">
                  <c:v>1.2952957331739939E-2</c:v>
                </c:pt>
                <c:pt idx="4">
                  <c:v>2.2092587395917431E-2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5460719720914987"/>
          <c:y val="0.23474563544300578"/>
          <c:w val="0.4626152513404041"/>
          <c:h val="0.60409533858611297"/>
        </c:manualLayout>
      </c:layout>
      <c:doughnutChart>
        <c:varyColors val="1"/>
        <c:ser>
          <c:idx val="1"/>
          <c:order val="0"/>
          <c:tx>
            <c:v>  in CY2013</c:v>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5.3397017161855263E-3"/>
                  <c:y val="-0.10496326038240907"/>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Lit>
              <c:formatCode>###.0"Mt"</c:formatCode>
              <c:ptCount val="1"/>
              <c:pt idx="0">
                <c:v>3</c:v>
              </c:pt>
            </c:numLit>
          </c:val>
          <c:extLst>
            <c:ext xmlns:c16="http://schemas.microsoft.com/office/drawing/2014/chart" uri="{C3380CC4-5D6E-409C-BE32-E72D297353CC}">
              <c16:uniqueId val="{00000001-8D42-4123-A29A-24C284CCC5F2}"/>
            </c:ext>
          </c:extLst>
        </c:ser>
        <c:ser>
          <c:idx val="0"/>
          <c:order val="1"/>
          <c:tx>
            <c:strRef>
              <c:f>'8.F-gas'!$AX$43</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8182631692861312"/>
                  <c:y val="-0.19586375101405501"/>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3486822722209338"/>
                  <c:y val="-0.2282549349088023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9.9381822305828663E-2"/>
                  <c:y val="-0.2468040154076828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31270056772335048"/>
                  <c:y val="-0.133989670271110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Ref>
              <c:f>'8.F-gas'!$AX$61:$AX$66</c:f>
              <c:numCache>
                <c:formatCode>0.0%</c:formatCode>
                <c:ptCount val="6"/>
                <c:pt idx="0">
                  <c:v>0.46680405190390228</c:v>
                </c:pt>
                <c:pt idx="1">
                  <c:v>2.2737560949774659E-2</c:v>
                </c:pt>
                <c:pt idx="2">
                  <c:v>0.46733444933206325</c:v>
                </c:pt>
                <c:pt idx="3">
                  <c:v>3.3663540263068198E-2</c:v>
                </c:pt>
                <c:pt idx="4">
                  <c:v>4.702872040296251E-3</c:v>
                </c:pt>
                <c:pt idx="5">
                  <c:v>4.7575255108955206E-3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  in CY2024</c:v>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3.9474863557455936E-3"/>
                  <c:y val="-9.6747351798947376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'8.F-gas'!$X$68:$X$73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Lit>
              <c:formatCode>###.0"Mt"</c:formatCode>
              <c:ptCount val="1"/>
              <c:pt idx="0">
                <c:v>2</c:v>
              </c:pt>
            </c:numLit>
          </c:val>
          <c:extLst>
            <c:ext xmlns:c16="http://schemas.microsoft.com/office/drawing/2014/chart" uri="{C3380CC4-5D6E-409C-BE32-E72D297353CC}">
              <c16:uniqueId val="{00000001-A50A-4937-9093-1AED2AC31F68}"/>
            </c:ext>
          </c:extLst>
        </c:ser>
        <c:ser>
          <c:idx val="0"/>
          <c:order val="1"/>
          <c:tx>
            <c:strRef>
              <c:f>'8.F-gas'!$BI$43</c:f>
              <c:strCache>
                <c:ptCount val="1"/>
                <c:pt idx="0">
                  <c:v>2024</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6097353958452684"/>
                  <c:y val="-4.2849464017659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'8.F-gas'!$X$68:$X$73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Ref>
              <c:f>'8.F-gas'!$BI$68:$BI$73</c:f>
              <c:numCache>
                <c:formatCode>0.0%</c:formatCode>
                <c:ptCount val="6"/>
                <c:pt idx="0">
                  <c:v>0.40978661738766153</c:v>
                </c:pt>
                <c:pt idx="1">
                  <c:v>0.30673468865901254</c:v>
                </c:pt>
                <c:pt idx="2">
                  <c:v>7.51770114455554E-2</c:v>
                </c:pt>
                <c:pt idx="3">
                  <c:v>0.15758468685417612</c:v>
                </c:pt>
                <c:pt idx="4">
                  <c:v>3.0057664263976124E-2</c:v>
                </c:pt>
                <c:pt idx="5">
                  <c:v>2.0659331389618275E-2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655733304742847"/>
          <c:y val="0.21507960734916237"/>
          <c:w val="0.4794752046256609"/>
          <c:h val="0.59836843822696617"/>
        </c:manualLayout>
      </c:layout>
      <c:doughnutChart>
        <c:varyColors val="1"/>
        <c:ser>
          <c:idx val="1"/>
          <c:order val="0"/>
          <c:tx>
            <c:v>  in CY2013</c:v>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7.3344344669311291E-4"/>
                  <c:y val="-0.101504896439686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'8.F-gas'!$X$68:$X$73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Lit>
              <c:formatCode>###.0"Mt"</c:formatCode>
              <c:ptCount val="1"/>
              <c:pt idx="0">
                <c:v>2.2999999999999998</c:v>
              </c:pt>
            </c:numLit>
          </c:val>
          <c:extLst>
            <c:ext xmlns:c16="http://schemas.microsoft.com/office/drawing/2014/chart" uri="{C3380CC4-5D6E-409C-BE32-E72D297353CC}">
              <c16:uniqueId val="{00000001-B7DA-4A78-8D21-77B256E6BA44}"/>
            </c:ext>
          </c:extLst>
        </c:ser>
        <c:ser>
          <c:idx val="0"/>
          <c:order val="1"/>
          <c:tx>
            <c:strRef>
              <c:f>'8.F-gas'!$AX$43</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6168518240999672"/>
                  <c:y val="0.128288607811792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'8.F-gas'!$X$68:$X$73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Ref>
              <c:f>'8.F-gas'!$AX$68:$AX$73</c:f>
              <c:numCache>
                <c:formatCode>0.0%</c:formatCode>
                <c:ptCount val="6"/>
                <c:pt idx="0">
                  <c:v>0.36528953132084985</c:v>
                </c:pt>
                <c:pt idx="1">
                  <c:v>0.29841541890681689</c:v>
                </c:pt>
                <c:pt idx="2">
                  <c:v>6.8778855078197157E-2</c:v>
                </c:pt>
                <c:pt idx="3">
                  <c:v>0.15195542504593107</c:v>
                </c:pt>
                <c:pt idx="4">
                  <c:v>7.4730848386789867E-2</c:v>
                </c:pt>
                <c:pt idx="5">
                  <c:v>4.0829921261415165E-2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5896106491227761"/>
          <c:y val="0.13762448855683118"/>
          <c:w val="0.50023609405987346"/>
          <c:h val="0.61543996079968077"/>
        </c:manualLayout>
      </c:layout>
      <c:doughnutChart>
        <c:varyColors val="1"/>
        <c:ser>
          <c:idx val="1"/>
          <c:order val="0"/>
          <c:tx>
            <c:v>  in CY2024</c:v>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3.3660287137470758E-3"/>
                  <c:y val="-0.1002471669020064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Lit>
              <c:formatCode>#,##0.00_ "Mt"</c:formatCode>
              <c:ptCount val="1"/>
              <c:pt idx="0">
                <c:v>0.18</c:v>
              </c:pt>
            </c:numLit>
          </c:val>
          <c:extLst>
            <c:ext xmlns:c16="http://schemas.microsoft.com/office/drawing/2014/chart" uri="{C3380CC4-5D6E-409C-BE32-E72D297353CC}">
              <c16:uniqueId val="{00000001-18E0-41DC-B83A-AB8F0BA7622D}"/>
            </c:ext>
          </c:extLst>
        </c:ser>
        <c:ser>
          <c:idx val="0"/>
          <c:order val="1"/>
          <c:tx>
            <c:strRef>
              <c:f>'8.F-gas'!$BI$43</c:f>
              <c:strCache>
                <c:ptCount val="1"/>
                <c:pt idx="0">
                  <c:v>2024</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91210221174"/>
                  <c:y val="0.159957020964151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6752495378"/>
                      <c:h val="0.19183796263271119"/>
                    </c:manualLayout>
                  </c15:layout>
                </c:ext>
                <c:ext xmlns:c16="http://schemas.microsoft.com/office/drawing/2014/chart" uri="{C3380CC4-5D6E-409C-BE32-E72D297353CC}">
                  <c16:uniqueId val="{00000003-18E0-41DC-B83A-AB8F0BA7622D}"/>
                </c:ext>
              </c:extLst>
            </c:dLbl>
            <c:dLbl>
              <c:idx val="1"/>
              <c:layout>
                <c:manualLayout>
                  <c:x val="-0.27353605093258343"/>
                  <c:y val="-4.920402276084798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Ref>
              <c:f>'8.F-gas'!$BI$75:$BI$77</c:f>
              <c:numCache>
                <c:formatCode>0.0%</c:formatCode>
                <c:ptCount val="3"/>
                <c:pt idx="0">
                  <c:v>0.89433013311114484</c:v>
                </c:pt>
                <c:pt idx="1">
                  <c:v>6.775212998988317E-2</c:v>
                </c:pt>
                <c:pt idx="2">
                  <c:v>3.7917736898972175E-2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5625815453240958"/>
          <c:y val="0.13457751744316415"/>
          <c:w val="0.5031587723265305"/>
          <c:h val="0.6184867377635882"/>
        </c:manualLayout>
      </c:layout>
      <c:doughnutChart>
        <c:varyColors val="1"/>
        <c:ser>
          <c:idx val="1"/>
          <c:order val="0"/>
          <c:tx>
            <c:v>  in CY2013</c:v>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501566041942E-3"/>
                  <c:y val="-0.1093425805956980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Lit>
              <c:formatCode>###.0"Mt"</c:formatCode>
              <c:ptCount val="1"/>
              <c:pt idx="0">
                <c:v>1.5</c:v>
              </c:pt>
            </c:numLit>
          </c:val>
          <c:extLst>
            <c:ext xmlns:c16="http://schemas.microsoft.com/office/drawing/2014/chart" uri="{C3380CC4-5D6E-409C-BE32-E72D297353CC}">
              <c16:uniqueId val="{00000001-DCA4-4593-B2B1-616AEB980D0D}"/>
            </c:ext>
          </c:extLst>
        </c:ser>
        <c:ser>
          <c:idx val="0"/>
          <c:order val="1"/>
          <c:tx>
            <c:strRef>
              <c:f>'8.F-gas'!$AX$43</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0282469608"/>
                  <c:y val="-8.03744633296259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58589837588"/>
                      <c:h val="0.19480136545976051"/>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Ref>
              <c:f>'8.F-gas'!$AX$75:$AX$77</c:f>
              <c:numCache>
                <c:formatCode>0.0%</c:formatCode>
                <c:ptCount val="3"/>
                <c:pt idx="0">
                  <c:v>6.197727033260312E-2</c:v>
                </c:pt>
                <c:pt idx="1">
                  <c:v>0.92471823196016323</c:v>
                </c:pt>
                <c:pt idx="2">
                  <c:v>1.3304497707233631E-2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4173223798861901"/>
          <c:y val="0.26277857338324212"/>
          <c:w val="0.57703556605390427"/>
          <c:h val="0.58897755100052074"/>
        </c:manualLayout>
      </c:layout>
      <c:doughnutChart>
        <c:varyColors val="1"/>
        <c:ser>
          <c:idx val="1"/>
          <c:order val="0"/>
          <c:tx>
            <c:v>2024年</c:v>
          </c:tx>
          <c:dPt>
            <c:idx val="0"/>
            <c:bubble3D val="0"/>
            <c:spPr>
              <a:noFill/>
              <a:ln>
                <a:noFill/>
              </a:ln>
              <a:effectLst/>
            </c:spPr>
            <c:extLst>
              <c:ext xmlns:c16="http://schemas.microsoft.com/office/drawing/2014/chart" uri="{C3380CC4-5D6E-409C-BE32-E72D297353CC}">
                <c16:uniqueId val="{00000001-3A41-44F9-ACCC-50C3A8F4DDC3}"/>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3A41-44F9-ACCC-50C3A8F4DDC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('8.F-gas'!$T$45,'8.F-gas'!$T$50:$U$59)</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Lit>
              <c:formatCode>#,##0"万トン"</c:formatCode>
              <c:ptCount val="1"/>
              <c:pt idx="0">
                <c:v>2760</c:v>
              </c:pt>
            </c:numLit>
          </c:val>
          <c:extLst>
            <c:ext xmlns:c16="http://schemas.microsoft.com/office/drawing/2014/chart" uri="{C3380CC4-5D6E-409C-BE32-E72D297353CC}">
              <c16:uniqueId val="{00000002-3A41-44F9-ACCC-50C3A8F4DDC3}"/>
            </c:ext>
          </c:extLst>
        </c:ser>
        <c:ser>
          <c:idx val="0"/>
          <c:order val="1"/>
          <c:tx>
            <c:strRef>
              <c:f>'8.F-gas'!$BI$43</c:f>
              <c:strCache>
                <c:ptCount val="1"/>
                <c:pt idx="0">
                  <c:v>2024</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3A41-44F9-ACCC-50C3A8F4DDC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3A41-44F9-ACCC-50C3A8F4DDC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3A41-44F9-ACCC-50C3A8F4DDC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3A41-44F9-ACCC-50C3A8F4DDC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3A41-44F9-ACCC-50C3A8F4DDC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3A41-44F9-ACCC-50C3A8F4DDC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3A41-44F9-ACCC-50C3A8F4DDC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3A41-44F9-ACCC-50C3A8F4DDC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3A41-44F9-ACCC-50C3A8F4DDC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3A41-44F9-ACCC-50C3A8F4DDC3}"/>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3A41-44F9-ACCC-50C3A8F4DDC3}"/>
              </c:ext>
            </c:extLst>
          </c:dPt>
          <c:dLbls>
            <c:dLbl>
              <c:idx val="0"/>
              <c:layout>
                <c:manualLayout>
                  <c:x val="-0.37575627439897075"/>
                  <c:y val="-7.37764424161671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1131608068671288"/>
                      <c:h val="8.5410154804333283E-2"/>
                    </c:manualLayout>
                  </c15:layout>
                </c:ext>
                <c:ext xmlns:c16="http://schemas.microsoft.com/office/drawing/2014/chart" uri="{C3380CC4-5D6E-409C-BE32-E72D297353CC}">
                  <c16:uniqueId val="{00000004-3A41-44F9-ACCC-50C3A8F4DDC3}"/>
                </c:ext>
              </c:extLst>
            </c:dLbl>
            <c:dLbl>
              <c:idx val="1"/>
              <c:layout>
                <c:manualLayout>
                  <c:x val="-0.27392778788151362"/>
                  <c:y val="3.918675948550089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5689488242201581E-2"/>
                      <c:h val="0.10841982698411337"/>
                    </c:manualLayout>
                  </c15:layout>
                </c:ext>
                <c:ext xmlns:c16="http://schemas.microsoft.com/office/drawing/2014/chart" uri="{C3380CC4-5D6E-409C-BE32-E72D297353CC}">
                  <c16:uniqueId val="{00000006-3A41-44F9-ACCC-50C3A8F4DDC3}"/>
                </c:ext>
              </c:extLst>
            </c:dLbl>
            <c:dLbl>
              <c:idx val="2"/>
              <c:layout>
                <c:manualLayout>
                  <c:x val="-0.33186456726581859"/>
                  <c:y val="-7.5625263859727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155927972700232"/>
                      <c:h val="9.9484484289242003E-2"/>
                    </c:manualLayout>
                  </c15:layout>
                </c:ext>
                <c:ext xmlns:c16="http://schemas.microsoft.com/office/drawing/2014/chart" uri="{C3380CC4-5D6E-409C-BE32-E72D297353CC}">
                  <c16:uniqueId val="{00000008-3A41-44F9-ACCC-50C3A8F4DDC3}"/>
                </c:ext>
              </c:extLst>
            </c:dLbl>
            <c:dLbl>
              <c:idx val="3"/>
              <c:layout>
                <c:manualLayout>
                  <c:x val="-0.27672079934449084"/>
                  <c:y val="-0.161083351360424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6545124116"/>
                      <c:h val="5.2303051265413306E-2"/>
                    </c:manualLayout>
                  </c15:layout>
                </c:ext>
                <c:ext xmlns:c16="http://schemas.microsoft.com/office/drawing/2014/chart" uri="{C3380CC4-5D6E-409C-BE32-E72D297353CC}">
                  <c16:uniqueId val="{0000000A-3A41-44F9-ACCC-50C3A8F4DDC3}"/>
                </c:ext>
              </c:extLst>
            </c:dLbl>
            <c:dLbl>
              <c:idx val="4"/>
              <c:layout>
                <c:manualLayout>
                  <c:x val="-0.28156895284381905"/>
                  <c:y val="-0.243769305241805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741705644911928"/>
                      <c:h val="7.4156243461485263E-2"/>
                    </c:manualLayout>
                  </c15:layout>
                </c:ext>
                <c:ext xmlns:c16="http://schemas.microsoft.com/office/drawing/2014/chart" uri="{C3380CC4-5D6E-409C-BE32-E72D297353CC}">
                  <c16:uniqueId val="{0000000C-3A41-44F9-ACCC-50C3A8F4DDC3}"/>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E-3A41-44F9-ACCC-50C3A8F4DDC3}"/>
                </c:ext>
              </c:extLst>
            </c:dLbl>
            <c:dLbl>
              <c:idx val="6"/>
              <c:layout>
                <c:manualLayout>
                  <c:x val="0.16738913024232588"/>
                  <c:y val="-0.2724155094690254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3A41-44F9-ACCC-50C3A8F4DDC3}"/>
                </c:ext>
              </c:extLst>
            </c:dLbl>
            <c:dLbl>
              <c:idx val="7"/>
              <c:layout>
                <c:manualLayout>
                  <c:x val="0.23219573632649049"/>
                  <c:y val="-0.19664104036818361"/>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760121829543658"/>
                      <c:h val="8.8758287877845676E-2"/>
                    </c:manualLayout>
                  </c15:layout>
                </c:ext>
                <c:ext xmlns:c16="http://schemas.microsoft.com/office/drawing/2014/chart" uri="{C3380CC4-5D6E-409C-BE32-E72D297353CC}">
                  <c16:uniqueId val="{00000012-3A41-44F9-ACCC-50C3A8F4DDC3}"/>
                </c:ext>
              </c:extLst>
            </c:dLbl>
            <c:dLbl>
              <c:idx val="8"/>
              <c:layout>
                <c:manualLayout>
                  <c:x val="0.27518189032522117"/>
                  <c:y val="-0.1490762489917590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14-3A41-44F9-ACCC-50C3A8F4DDC3}"/>
                </c:ext>
              </c:extLst>
            </c:dLbl>
            <c:dLbl>
              <c:idx val="9"/>
              <c:layout>
                <c:manualLayout>
                  <c:x val="0.27451658395873613"/>
                  <c:y val="-5.7690654800567606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051787103827225"/>
                      <c:h val="7.2493807924214393E-2"/>
                    </c:manualLayout>
                  </c15:layout>
                </c:ext>
                <c:ext xmlns:c16="http://schemas.microsoft.com/office/drawing/2014/chart" uri="{C3380CC4-5D6E-409C-BE32-E72D297353CC}">
                  <c16:uniqueId val="{00000016-3A41-44F9-ACCC-50C3A8F4DDC3}"/>
                </c:ext>
              </c:extLst>
            </c:dLbl>
            <c:dLbl>
              <c:idx val="10"/>
              <c:layout>
                <c:manualLayout>
                  <c:x val="0.25145546856108064"/>
                  <c:y val="5.255661651458502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A41-44F9-ACCC-50C3A8F4DDC3}"/>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('8.F-gas'!$T$45,'8.F-gas'!$T$50:$U$59)</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Ref>
              <c:f>('8.F-gas'!$BI$45,'8.F-gas'!$BI$50:$BI$59)</c:f>
              <c:numCache>
                <c:formatCode>#0.0%;[Red]\-#0.0%</c:formatCode>
                <c:ptCount val="11"/>
                <c:pt idx="0">
                  <c:v>0.88579142612119965</c:v>
                </c:pt>
                <c:pt idx="1">
                  <c:v>9.3203598530325296E-2</c:v>
                </c:pt>
                <c:pt idx="2">
                  <c:v>1.124050357332178E-2</c:v>
                </c:pt>
                <c:pt idx="3">
                  <c:v>4.541327490072202E-3</c:v>
                </c:pt>
                <c:pt idx="4">
                  <c:v>2.1731914635619264E-3</c:v>
                </c:pt>
                <c:pt idx="5">
                  <c:v>2.3186253450602949E-3</c:v>
                </c:pt>
                <c:pt idx="6" formatCode="0.000%">
                  <c:v>2.5255599252499949E-5</c:v>
                </c:pt>
                <c:pt idx="7" formatCode="0.00%">
                  <c:v>1.3489505386945989E-4</c:v>
                </c:pt>
                <c:pt idx="8" formatCode="0.00%">
                  <c:v>3.4220857934442523E-4</c:v>
                </c:pt>
                <c:pt idx="9" formatCode="0.000%">
                  <c:v>3.5355558473850372E-5</c:v>
                </c:pt>
                <c:pt idx="10" formatCode="0.000%">
                  <c:v>1.9361268551896309E-4</c:v>
                </c:pt>
              </c:numCache>
            </c:numRef>
          </c:val>
          <c:extLst>
            <c:ext xmlns:c16="http://schemas.microsoft.com/office/drawing/2014/chart" uri="{C3380CC4-5D6E-409C-BE32-E72D297353CC}">
              <c16:uniqueId val="{00000019-3A41-44F9-ACCC-50C3A8F4DDC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b="1" kern="1200"/>
              <a:t>冷蔵庫及び空調機器の内訳</a:t>
            </a:r>
            <a:endParaRPr lang="en-US" altLang="ja-JP" sz="1000" b="1" kern="1200"/>
          </a:p>
        </c:rich>
      </c:tx>
      <c:layout>
        <c:manualLayout>
          <c:xMode val="edge"/>
          <c:yMode val="edge"/>
          <c:x val="0.28379879226874033"/>
          <c:y val="5.217796795574321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manualLayout>
          <c:layoutTarget val="inner"/>
          <c:xMode val="edge"/>
          <c:yMode val="edge"/>
          <c:x val="0.30571088405657398"/>
          <c:y val="0.29485482096691529"/>
          <c:w val="0.42542689860144706"/>
          <c:h val="0.67770244383935352"/>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72EB-4A2B-B4F2-575B28E7610D}"/>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2-72EB-4A2B-B4F2-575B28E7610D}"/>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4-72EB-4A2B-B4F2-575B28E7610D}"/>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3-72EB-4A2B-B4F2-575B28E7610D}"/>
              </c:ext>
            </c:extLst>
          </c:dPt>
          <c:dLbls>
            <c:dLbl>
              <c:idx val="0"/>
              <c:layout>
                <c:manualLayout>
                  <c:x val="-0.23241124252757864"/>
                  <c:y val="-7.304433472470059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33867606063351"/>
                      <c:h val="0.41919553488066347"/>
                    </c:manualLayout>
                  </c15:layout>
                </c:ext>
                <c:ext xmlns:c16="http://schemas.microsoft.com/office/drawing/2014/chart" uri="{C3380CC4-5D6E-409C-BE32-E72D297353CC}">
                  <c16:uniqueId val="{00000001-72EB-4A2B-B4F2-575B28E7610D}"/>
                </c:ext>
              </c:extLst>
            </c:dLbl>
            <c:dLbl>
              <c:idx val="1"/>
              <c:layout>
                <c:manualLayout>
                  <c:x val="0.16917280628425174"/>
                  <c:y val="1.429189859345416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456326136527041"/>
                      <c:h val="0.3298225407367576"/>
                    </c:manualLayout>
                  </c15:layout>
                </c:ext>
                <c:ext xmlns:c16="http://schemas.microsoft.com/office/drawing/2014/chart" uri="{C3380CC4-5D6E-409C-BE32-E72D297353CC}">
                  <c16:uniqueId val="{00000002-72EB-4A2B-B4F2-575B28E7610D}"/>
                </c:ext>
              </c:extLst>
            </c:dLbl>
            <c:dLbl>
              <c:idx val="2"/>
              <c:layout>
                <c:manualLayout>
                  <c:x val="3.8954507456681484E-2"/>
                  <c:y val="0.1304451766706964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4-72EB-4A2B-B4F2-575B28E7610D}"/>
                </c:ext>
              </c:extLst>
            </c:dLbl>
            <c:dLbl>
              <c:idx val="3"/>
              <c:layout>
                <c:manualLayout>
                  <c:x val="1.9306549093782377E-2"/>
                  <c:y val="2.769797584406593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2EB-4A2B-B4F2-575B28E761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'8.F-gas'!$U$7:$U$10</c:f>
              <c:strCache>
                <c:ptCount val="4"/>
                <c:pt idx="0">
                  <c:v>業務用冷凍空調機器</c:v>
                </c:pt>
                <c:pt idx="1">
                  <c:v>家庭用エアコン</c:v>
                </c:pt>
                <c:pt idx="2">
                  <c:v>カーエアコン</c:v>
                </c:pt>
                <c:pt idx="3">
                  <c:v>その他</c:v>
                </c:pt>
              </c:strCache>
            </c:strRef>
          </c:cat>
          <c:val>
            <c:numRef>
              <c:f>'8.F-gas'!$BI$7:$BI$10</c:f>
              <c:numCache>
                <c:formatCode>#,##0_ </c:formatCode>
                <c:ptCount val="4"/>
                <c:pt idx="0">
                  <c:v>15544.425781735024</c:v>
                </c:pt>
                <c:pt idx="1">
                  <c:v>6420.6947175093055</c:v>
                </c:pt>
                <c:pt idx="2">
                  <c:v>1898.3535983654547</c:v>
                </c:pt>
                <c:pt idx="3">
                  <c:v>563.99014699941108</c:v>
                </c:pt>
              </c:numCache>
            </c:numRef>
          </c:val>
          <c:extLst>
            <c:ext xmlns:c16="http://schemas.microsoft.com/office/drawing/2014/chart" uri="{C3380CC4-5D6E-409C-BE32-E72D297353CC}">
              <c16:uniqueId val="{00000000-72EB-4A2B-B4F2-575B28E7610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v>2013年</c:v>
          </c:tx>
          <c:dPt>
            <c:idx val="0"/>
            <c:bubble3D val="0"/>
            <c:spPr>
              <a:noFill/>
              <a:ln>
                <a:noFill/>
              </a:ln>
              <a:effectLst/>
            </c:spPr>
            <c:extLst>
              <c:ext xmlns:c16="http://schemas.microsoft.com/office/drawing/2014/chart" uri="{C3380CC4-5D6E-409C-BE32-E72D297353CC}">
                <c16:uniqueId val="{00000001-9FAF-4C4B-AD01-E06325FEF02D}"/>
              </c:ext>
            </c:extLst>
          </c:dPt>
          <c:dLbls>
            <c:dLbl>
              <c:idx val="0"/>
              <c:layout>
                <c:manualLayout>
                  <c:x val="5.2327689442088366E-3"/>
                  <c:y val="-0.10314710532050807"/>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9FAF-4C4B-AD01-E06325FEF0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('8.F-gas'!$T$6,'8.F-gas'!$T$11:$U$20)</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Lit>
              <c:formatCode>#,##0"万トン"</c:formatCode>
              <c:ptCount val="1"/>
              <c:pt idx="0">
                <c:v>2200</c:v>
              </c:pt>
            </c:numLit>
          </c:val>
          <c:extLst>
            <c:ext xmlns:c16="http://schemas.microsoft.com/office/drawing/2014/chart" uri="{C3380CC4-5D6E-409C-BE32-E72D297353CC}">
              <c16:uniqueId val="{00000002-9FAF-4C4B-AD01-E06325FEF02D}"/>
            </c:ext>
          </c:extLst>
        </c:ser>
        <c:ser>
          <c:idx val="0"/>
          <c:order val="1"/>
          <c:tx>
            <c:strRef>
              <c:f>'8.F-gas'!$AX$43</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9FAF-4C4B-AD01-E06325FEF02D}"/>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9FAF-4C4B-AD01-E06325FEF02D}"/>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9FAF-4C4B-AD01-E06325FEF02D}"/>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9FAF-4C4B-AD01-E06325FEF02D}"/>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9FAF-4C4B-AD01-E06325FEF02D}"/>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9FAF-4C4B-AD01-E06325FEF02D}"/>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9FAF-4C4B-AD01-E06325FEF02D}"/>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9FAF-4C4B-AD01-E06325FEF02D}"/>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9FAF-4C4B-AD01-E06325FEF02D}"/>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9FAF-4C4B-AD01-E06325FEF02D}"/>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9FAF-4C4B-AD01-E06325FEF02D}"/>
              </c:ext>
            </c:extLst>
          </c:dPt>
          <c:dLbls>
            <c:dLbl>
              <c:idx val="0"/>
              <c:layout>
                <c:manualLayout>
                  <c:x val="-0.36674009273918462"/>
                  <c:y val="-7.4464045013975161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01794200296953"/>
                      <c:h val="9.6172645498954559E-2"/>
                    </c:manualLayout>
                  </c15:layout>
                </c:ext>
                <c:ext xmlns:c16="http://schemas.microsoft.com/office/drawing/2014/chart" uri="{C3380CC4-5D6E-409C-BE32-E72D297353CC}">
                  <c16:uniqueId val="{00000004-9FAF-4C4B-AD01-E06325FEF02D}"/>
                </c:ext>
              </c:extLst>
            </c:dLbl>
            <c:dLbl>
              <c:idx val="1"/>
              <c:layout>
                <c:manualLayout>
                  <c:x val="-0.25854159080547118"/>
                  <c:y val="8.4250578703703699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6-9FAF-4C4B-AD01-E06325FEF02D}"/>
                </c:ext>
              </c:extLst>
            </c:dLbl>
            <c:dLbl>
              <c:idx val="2"/>
              <c:layout>
                <c:manualLayout>
                  <c:x val="-0.28894993779408223"/>
                  <c:y val="-4.4365656797995499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9972117244276236"/>
                      <c:h val="0.12621630131278527"/>
                    </c:manualLayout>
                  </c15:layout>
                </c:ext>
                <c:ext xmlns:c16="http://schemas.microsoft.com/office/drawing/2014/chart" uri="{C3380CC4-5D6E-409C-BE32-E72D297353CC}">
                  <c16:uniqueId val="{00000008-9FAF-4C4B-AD01-E06325FEF02D}"/>
                </c:ext>
              </c:extLst>
            </c:dLbl>
            <c:dLbl>
              <c:idx val="3"/>
              <c:layout>
                <c:manualLayout>
                  <c:x val="-0.2655393655798628"/>
                  <c:y val="-0.16433229983465278"/>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8167529505693197"/>
                      <c:h val="7.0228969134557173E-2"/>
                    </c:manualLayout>
                  </c15:layout>
                </c:ext>
                <c:ext xmlns:c16="http://schemas.microsoft.com/office/drawing/2014/chart" uri="{C3380CC4-5D6E-409C-BE32-E72D297353CC}">
                  <c16:uniqueId val="{0000000A-9FAF-4C4B-AD01-E06325FEF02D}"/>
                </c:ext>
              </c:extLst>
            </c:dLbl>
            <c:dLbl>
              <c:idx val="4"/>
              <c:layout>
                <c:manualLayout>
                  <c:x val="-0.26766643251869304"/>
                  <c:y val="-0.2468984434359793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03407895931762"/>
                      <c:h val="7.4102468141908254E-2"/>
                    </c:manualLayout>
                  </c15:layout>
                </c:ext>
                <c:ext xmlns:c16="http://schemas.microsoft.com/office/drawing/2014/chart" uri="{C3380CC4-5D6E-409C-BE32-E72D297353CC}">
                  <c16:uniqueId val="{0000000C-9FAF-4C4B-AD01-E06325FEF02D}"/>
                </c:ext>
              </c:extLst>
            </c:dLbl>
            <c:dLbl>
              <c:idx val="5"/>
              <c:layout>
                <c:manualLayout>
                  <c:x val="1.1608327097133428E-2"/>
                  <c:y val="-0.2597663440611317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816021716636908"/>
                      <c:h val="4.128523193037574E-2"/>
                    </c:manualLayout>
                  </c15:layout>
                </c:ext>
                <c:ext xmlns:c16="http://schemas.microsoft.com/office/drawing/2014/chart" uri="{C3380CC4-5D6E-409C-BE32-E72D297353CC}">
                  <c16:uniqueId val="{0000000E-9FAF-4C4B-AD01-E06325FEF02D}"/>
                </c:ext>
              </c:extLst>
            </c:dLbl>
            <c:dLbl>
              <c:idx val="6"/>
              <c:layout>
                <c:manualLayout>
                  <c:x val="0.24040517440280226"/>
                  <c:y val="-0.2035295598219453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9FAF-4C4B-AD01-E06325FEF02D}"/>
                </c:ext>
              </c:extLst>
            </c:dLbl>
            <c:dLbl>
              <c:idx val="7"/>
              <c:layout>
                <c:manualLayout>
                  <c:x val="0.30474616790659786"/>
                  <c:y val="-0.15286338488736101"/>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1801713198"/>
                      <c:h val="8.8846140322367581E-2"/>
                    </c:manualLayout>
                  </c15:layout>
                </c:ext>
                <c:ext xmlns:c16="http://schemas.microsoft.com/office/drawing/2014/chart" uri="{C3380CC4-5D6E-409C-BE32-E72D297353CC}">
                  <c16:uniqueId val="{00000012-9FAF-4C4B-AD01-E06325FEF02D}"/>
                </c:ext>
              </c:extLst>
            </c:dLbl>
            <c:dLbl>
              <c:idx val="8"/>
              <c:layout>
                <c:manualLayout>
                  <c:x val="0.31122724724882816"/>
                  <c:y val="-6.5220803292797738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163776323621449"/>
                      <c:h val="6.0357762836600694E-2"/>
                    </c:manualLayout>
                  </c15:layout>
                </c:ext>
                <c:ext xmlns:c16="http://schemas.microsoft.com/office/drawing/2014/chart" uri="{C3380CC4-5D6E-409C-BE32-E72D297353CC}">
                  <c16:uniqueId val="{00000014-9FAF-4C4B-AD01-E06325FEF02D}"/>
                </c:ext>
              </c:extLst>
            </c:dLbl>
            <c:dLbl>
              <c:idx val="9"/>
              <c:layout>
                <c:manualLayout>
                  <c:x val="0.34580702767288579"/>
                  <c:y val="9.4696093230640967E-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16-9FAF-4C4B-AD01-E06325FEF02D}"/>
                </c:ext>
              </c:extLst>
            </c:dLbl>
            <c:dLbl>
              <c:idx val="10"/>
              <c:layout>
                <c:manualLayout>
                  <c:x val="0.29236508545752754"/>
                  <c:y val="9.8939047248268519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485046672889931E-2"/>
                      <c:h val="0.11441999325036435"/>
                    </c:manualLayout>
                  </c15:layout>
                </c:ext>
                <c:ext xmlns:c16="http://schemas.microsoft.com/office/drawing/2014/chart" uri="{C3380CC4-5D6E-409C-BE32-E72D297353CC}">
                  <c16:uniqueId val="{00000018-9FAF-4C4B-AD01-E06325FEF02D}"/>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('8.F-gas'!$T$6,'8.F-gas'!$T$11:$U$20)</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Ref>
              <c:f>('8.F-gas'!$AX$45,'8.F-gas'!$AX$50:$AX$59)</c:f>
              <c:numCache>
                <c:formatCode>#0.0%;[Red]\-#0.0%</c:formatCode>
                <c:ptCount val="11"/>
                <c:pt idx="0">
                  <c:v>0.87192055608267083</c:v>
                </c:pt>
                <c:pt idx="1">
                  <c:v>8.9042481885218058E-2</c:v>
                </c:pt>
                <c:pt idx="2">
                  <c:v>2.1537528185999431E-2</c:v>
                </c:pt>
                <c:pt idx="3">
                  <c:v>5.0028126461047944E-3</c:v>
                </c:pt>
                <c:pt idx="4">
                  <c:v>5.393042640055714E-3</c:v>
                </c:pt>
                <c:pt idx="5">
                  <c:v>5.8832435692450667E-3</c:v>
                </c:pt>
                <c:pt idx="6" formatCode="0.000%">
                  <c:v>9.0254872356059941E-5</c:v>
                </c:pt>
                <c:pt idx="7" formatCode="0.00%">
                  <c:v>6.2055034009927002E-4</c:v>
                </c:pt>
                <c:pt idx="8" formatCode="0.00%">
                  <c:v>3.5304662717217843E-4</c:v>
                </c:pt>
                <c:pt idx="9" formatCode="0.000%">
                  <c:v>5.1454723948113946E-5</c:v>
                </c:pt>
                <c:pt idx="10" formatCode="0.000%">
                  <c:v>1.0502842713013783E-4</c:v>
                </c:pt>
              </c:numCache>
            </c:numRef>
          </c:val>
          <c:extLst>
            <c:ext xmlns:c16="http://schemas.microsoft.com/office/drawing/2014/chart" uri="{C3380CC4-5D6E-409C-BE32-E72D297353CC}">
              <c16:uniqueId val="{00000019-9FAF-4C4B-AD01-E06325FEF0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v>Non-Energy-related CO₂</c:v>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'1.Summary'!$AA$7:$BI$7</c:f>
              <c:numCache>
                <c:formatCode>#,##0.0_ </c:formatCode>
                <c:ptCount val="35"/>
                <c:pt idx="0">
                  <c:v>92.239720652066751</c:v>
                </c:pt>
                <c:pt idx="1">
                  <c:v>93.551536472220747</c:v>
                </c:pt>
                <c:pt idx="2">
                  <c:v>94.041690938234083</c:v>
                </c:pt>
                <c:pt idx="3">
                  <c:v>92.400798588654553</c:v>
                </c:pt>
                <c:pt idx="4">
                  <c:v>95.940153930523479</c:v>
                </c:pt>
                <c:pt idx="5">
                  <c:v>97.147685557437768</c:v>
                </c:pt>
                <c:pt idx="6">
                  <c:v>98.653482076867789</c:v>
                </c:pt>
                <c:pt idx="7">
                  <c:v>96.906513610619982</c:v>
                </c:pt>
                <c:pt idx="8">
                  <c:v>90.690749891482824</c:v>
                </c:pt>
                <c:pt idx="9">
                  <c:v>91.316497507816308</c:v>
                </c:pt>
                <c:pt idx="10">
                  <c:v>92.758241433668687</c:v>
                </c:pt>
                <c:pt idx="11">
                  <c:v>90.980420197559226</c:v>
                </c:pt>
                <c:pt idx="12">
                  <c:v>88.60720331782187</c:v>
                </c:pt>
                <c:pt idx="13">
                  <c:v>88.382785131165079</c:v>
                </c:pt>
                <c:pt idx="14">
                  <c:v>87.38013311915509</c:v>
                </c:pt>
                <c:pt idx="15">
                  <c:v>87.501995297112074</c:v>
                </c:pt>
                <c:pt idx="16">
                  <c:v>86.32579837971204</c:v>
                </c:pt>
                <c:pt idx="17">
                  <c:v>85.735250746102338</c:v>
                </c:pt>
                <c:pt idx="18">
                  <c:v>82.541644180149632</c:v>
                </c:pt>
                <c:pt idx="19">
                  <c:v>73.978632835543607</c:v>
                </c:pt>
                <c:pt idx="20">
                  <c:v>74.836723960100983</c:v>
                </c:pt>
                <c:pt idx="21">
                  <c:v>73.959581481850108</c:v>
                </c:pt>
                <c:pt idx="22">
                  <c:v>75.464226195556307</c:v>
                </c:pt>
                <c:pt idx="23">
                  <c:v>76.99731935990232</c:v>
                </c:pt>
                <c:pt idx="24">
                  <c:v>75.571568619011472</c:v>
                </c:pt>
                <c:pt idx="25">
                  <c:v>74.48067530823549</c:v>
                </c:pt>
                <c:pt idx="26">
                  <c:v>74.084748022989416</c:v>
                </c:pt>
                <c:pt idx="27">
                  <c:v>74.986506357549047</c:v>
                </c:pt>
                <c:pt idx="28">
                  <c:v>74.635768978781371</c:v>
                </c:pt>
                <c:pt idx="29">
                  <c:v>73.471502522747002</c:v>
                </c:pt>
                <c:pt idx="30">
                  <c:v>69.448455414854052</c:v>
                </c:pt>
                <c:pt idx="31">
                  <c:v>71.515794137936027</c:v>
                </c:pt>
                <c:pt idx="32">
                  <c:v>68.49238329499849</c:v>
                </c:pt>
                <c:pt idx="33">
                  <c:v>66.467254291996952</c:v>
                </c:pt>
                <c:pt idx="34">
                  <c:v>64.854991069336251</c:v>
                </c:pt>
              </c:numCache>
            </c:numRef>
          </c:val>
          <c:smooth val="0"/>
          <c:extLst>
            <c:ext xmlns:c16="http://schemas.microsoft.com/office/drawing/2014/chart" uri="{C3380CC4-5D6E-409C-BE32-E72D297353CC}">
              <c16:uniqueId val="{00000000-0811-4A83-8357-715E08DE9F80}"/>
            </c:ext>
          </c:extLst>
        </c:ser>
        <c:ser>
          <c:idx val="1"/>
          <c:order val="1"/>
          <c:tx>
            <c:v>CH₄</c:v>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'1.Summary'!$AA$8:$BI$8</c:f>
              <c:numCache>
                <c:formatCode>#,##0.0_ </c:formatCode>
                <c:ptCount val="35"/>
                <c:pt idx="0">
                  <c:v>50.036172052730649</c:v>
                </c:pt>
                <c:pt idx="1">
                  <c:v>49.314363576937438</c:v>
                </c:pt>
                <c:pt idx="2">
                  <c:v>49.24076542314296</c:v>
                </c:pt>
                <c:pt idx="3">
                  <c:v>48.240583023743177</c:v>
                </c:pt>
                <c:pt idx="4">
                  <c:v>48.280759349367585</c:v>
                </c:pt>
                <c:pt idx="5">
                  <c:v>46.944405266473112</c:v>
                </c:pt>
                <c:pt idx="6">
                  <c:v>45.518199108748384</c:v>
                </c:pt>
                <c:pt idx="7">
                  <c:v>44.990539863241125</c:v>
                </c:pt>
                <c:pt idx="8">
                  <c:v>43.090924528336309</c:v>
                </c:pt>
                <c:pt idx="9">
                  <c:v>42.656818997680226</c:v>
                </c:pt>
                <c:pt idx="10">
                  <c:v>41.93566263588</c:v>
                </c:pt>
                <c:pt idx="11">
                  <c:v>40.591506986088497</c:v>
                </c:pt>
                <c:pt idx="12">
                  <c:v>39.65978312571152</c:v>
                </c:pt>
                <c:pt idx="13">
                  <c:v>38.624690642009433</c:v>
                </c:pt>
                <c:pt idx="14">
                  <c:v>38.261646466842926</c:v>
                </c:pt>
                <c:pt idx="15">
                  <c:v>38.234351302559602</c:v>
                </c:pt>
                <c:pt idx="16">
                  <c:v>37.585301924460026</c:v>
                </c:pt>
                <c:pt idx="17">
                  <c:v>36.882349861669006</c:v>
                </c:pt>
                <c:pt idx="18">
                  <c:v>35.996117795810001</c:v>
                </c:pt>
                <c:pt idx="19">
                  <c:v>35.396582540808865</c:v>
                </c:pt>
                <c:pt idx="20">
                  <c:v>34.898435259990627</c:v>
                </c:pt>
                <c:pt idx="21">
                  <c:v>33.557135259353629</c:v>
                </c:pt>
                <c:pt idx="22">
                  <c:v>32.832153168560538</c:v>
                </c:pt>
                <c:pt idx="23">
                  <c:v>32.766411822180366</c:v>
                </c:pt>
                <c:pt idx="24">
                  <c:v>32.210498647216639</c:v>
                </c:pt>
                <c:pt idx="25">
                  <c:v>31.810574491621395</c:v>
                </c:pt>
                <c:pt idx="26">
                  <c:v>31.787034530023732</c:v>
                </c:pt>
                <c:pt idx="27">
                  <c:v>31.606882795039482</c:v>
                </c:pt>
                <c:pt idx="28">
                  <c:v>31.09998462840618</c:v>
                </c:pt>
                <c:pt idx="29">
                  <c:v>30.829775341102799</c:v>
                </c:pt>
                <c:pt idx="30">
                  <c:v>30.464972887796812</c:v>
                </c:pt>
                <c:pt idx="31">
                  <c:v>30.538998178149953</c:v>
                </c:pt>
                <c:pt idx="32">
                  <c:v>29.937678235018694</c:v>
                </c:pt>
                <c:pt idx="33">
                  <c:v>29.509554278413674</c:v>
                </c:pt>
                <c:pt idx="34">
                  <c:v>27.911779222075911</c:v>
                </c:pt>
              </c:numCache>
            </c:numRef>
          </c:val>
          <c:smooth val="0"/>
          <c:extLst>
            <c:ext xmlns:c16="http://schemas.microsoft.com/office/drawing/2014/chart" uri="{C3380CC4-5D6E-409C-BE32-E72D297353CC}">
              <c16:uniqueId val="{00000001-0811-4A83-8357-715E08DE9F80}"/>
            </c:ext>
          </c:extLst>
        </c:ser>
        <c:ser>
          <c:idx val="2"/>
          <c:order val="2"/>
          <c:tx>
            <c:v>N₂O</c:v>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'1.Summary'!$AA$9:$BI$9</c:f>
              <c:numCache>
                <c:formatCode>#,##0.0_ </c:formatCode>
                <c:ptCount val="35"/>
                <c:pt idx="0">
                  <c:v>28.855371353129758</c:v>
                </c:pt>
                <c:pt idx="1">
                  <c:v>28.551941725395778</c:v>
                </c:pt>
                <c:pt idx="2">
                  <c:v>28.629930342855143</c:v>
                </c:pt>
                <c:pt idx="3">
                  <c:v>28.599732501604919</c:v>
                </c:pt>
                <c:pt idx="4">
                  <c:v>29.583108120641562</c:v>
                </c:pt>
                <c:pt idx="5">
                  <c:v>29.815512739591597</c:v>
                </c:pt>
                <c:pt idx="6">
                  <c:v>30.783962074073518</c:v>
                </c:pt>
                <c:pt idx="7">
                  <c:v>31.376310275242172</c:v>
                </c:pt>
                <c:pt idx="8">
                  <c:v>30.107074058784107</c:v>
                </c:pt>
                <c:pt idx="9">
                  <c:v>24.561589895780799</c:v>
                </c:pt>
                <c:pt idx="10">
                  <c:v>26.827989103999535</c:v>
                </c:pt>
                <c:pt idx="11">
                  <c:v>23.512052891349349</c:v>
                </c:pt>
                <c:pt idx="12">
                  <c:v>22.871811307070701</c:v>
                </c:pt>
                <c:pt idx="13">
                  <c:v>23.006183191161607</c:v>
                </c:pt>
                <c:pt idx="14">
                  <c:v>23.031927545567115</c:v>
                </c:pt>
                <c:pt idx="15">
                  <c:v>22.674223909154883</c:v>
                </c:pt>
                <c:pt idx="16">
                  <c:v>22.586056829079048</c:v>
                </c:pt>
                <c:pt idx="17">
                  <c:v>22.209633389539892</c:v>
                </c:pt>
                <c:pt idx="18">
                  <c:v>21.225543557792644</c:v>
                </c:pt>
                <c:pt idx="19">
                  <c:v>20.674519622675724</c:v>
                </c:pt>
                <c:pt idx="20">
                  <c:v>20.320848441035196</c:v>
                </c:pt>
                <c:pt idx="21">
                  <c:v>19.957655627401561</c:v>
                </c:pt>
                <c:pt idx="22">
                  <c:v>19.627324478650586</c:v>
                </c:pt>
                <c:pt idx="23">
                  <c:v>19.597685830118536</c:v>
                </c:pt>
                <c:pt idx="24">
                  <c:v>19.107044987904985</c:v>
                </c:pt>
                <c:pt idx="25">
                  <c:v>18.814072022888173</c:v>
                </c:pt>
                <c:pt idx="26">
                  <c:v>18.35978330776992</c:v>
                </c:pt>
                <c:pt idx="27">
                  <c:v>18.563429909435651</c:v>
                </c:pt>
                <c:pt idx="28">
                  <c:v>17.698798516155779</c:v>
                </c:pt>
                <c:pt idx="29">
                  <c:v>17.293538231869611</c:v>
                </c:pt>
                <c:pt idx="30">
                  <c:v>16.849676464687668</c:v>
                </c:pt>
                <c:pt idx="31">
                  <c:v>16.820244766947223</c:v>
                </c:pt>
                <c:pt idx="32">
                  <c:v>16.044111753722262</c:v>
                </c:pt>
                <c:pt idx="33">
                  <c:v>15.176240012468961</c:v>
                </c:pt>
                <c:pt idx="34">
                  <c:v>14.768080538822886</c:v>
                </c:pt>
              </c:numCache>
            </c:numRef>
          </c:val>
          <c:smooth val="0"/>
          <c:extLst>
            <c:ext xmlns:c16="http://schemas.microsoft.com/office/drawing/2014/chart" uri="{C3380CC4-5D6E-409C-BE32-E72D297353CC}">
              <c16:uniqueId val="{00000002-0811-4A83-8357-715E08DE9F80}"/>
            </c:ext>
          </c:extLst>
        </c:ser>
        <c:ser>
          <c:idx val="3"/>
          <c:order val="3"/>
          <c:tx>
            <c:v>HFCs</c:v>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'1.Summary'!$AA$11:$BI$11</c:f>
              <c:numCache>
                <c:formatCode>#,##0.0_ </c:formatCode>
                <c:ptCount val="35"/>
                <c:pt idx="0">
                  <c:v>13.409950442681184</c:v>
                </c:pt>
                <c:pt idx="1">
                  <c:v>14.605139090759387</c:v>
                </c:pt>
                <c:pt idx="2">
                  <c:v>14.969798323589462</c:v>
                </c:pt>
                <c:pt idx="3">
                  <c:v>15.387123428309874</c:v>
                </c:pt>
                <c:pt idx="4">
                  <c:v>17.94934837726732</c:v>
                </c:pt>
                <c:pt idx="5">
                  <c:v>21.548602227782816</c:v>
                </c:pt>
                <c:pt idx="6">
                  <c:v>21.101694724718492</c:v>
                </c:pt>
                <c:pt idx="7">
                  <c:v>21.025784326574005</c:v>
                </c:pt>
                <c:pt idx="8">
                  <c:v>20.471845401065924</c:v>
                </c:pt>
                <c:pt idx="9">
                  <c:v>21.015296951052502</c:v>
                </c:pt>
                <c:pt idx="10">
                  <c:v>19.796229552116515</c:v>
                </c:pt>
                <c:pt idx="11">
                  <c:v>16.903682063588445</c:v>
                </c:pt>
                <c:pt idx="12">
                  <c:v>14.185846234933821</c:v>
                </c:pt>
                <c:pt idx="13">
                  <c:v>14.143923388003584</c:v>
                </c:pt>
                <c:pt idx="14">
                  <c:v>10.828791964962758</c:v>
                </c:pt>
                <c:pt idx="15">
                  <c:v>10.792182827184506</c:v>
                </c:pt>
                <c:pt idx="16">
                  <c:v>11.790940414535328</c:v>
                </c:pt>
                <c:pt idx="17">
                  <c:v>12.903025352289397</c:v>
                </c:pt>
                <c:pt idx="18">
                  <c:v>14.405632988698175</c:v>
                </c:pt>
                <c:pt idx="19">
                  <c:v>15.130816281641238</c:v>
                </c:pt>
                <c:pt idx="20">
                  <c:v>16.679773890880341</c:v>
                </c:pt>
                <c:pt idx="21">
                  <c:v>18.431072345080498</c:v>
                </c:pt>
                <c:pt idx="22">
                  <c:v>20.271135231509277</c:v>
                </c:pt>
                <c:pt idx="23">
                  <c:v>21.980489121668999</c:v>
                </c:pt>
                <c:pt idx="24">
                  <c:v>24.077154619948875</c:v>
                </c:pt>
                <c:pt idx="25">
                  <c:v>26.411556247753303</c:v>
                </c:pt>
                <c:pt idx="26">
                  <c:v>27.783937672713538</c:v>
                </c:pt>
                <c:pt idx="27">
                  <c:v>28.484855849018984</c:v>
                </c:pt>
                <c:pt idx="28">
                  <c:v>29.031745945929103</c:v>
                </c:pt>
                <c:pt idx="29">
                  <c:v>30.137961470387822</c:v>
                </c:pt>
                <c:pt idx="30">
                  <c:v>30.86852434815513</c:v>
                </c:pt>
                <c:pt idx="31">
                  <c:v>31.010277074337885</c:v>
                </c:pt>
                <c:pt idx="32">
                  <c:v>29.800107971182925</c:v>
                </c:pt>
                <c:pt idx="33">
                  <c:v>28.541195542478587</c:v>
                </c:pt>
                <c:pt idx="34">
                  <c:v>27.576993324009528</c:v>
                </c:pt>
              </c:numCache>
            </c:numRef>
          </c:val>
          <c:smooth val="0"/>
          <c:extLst>
            <c:ext xmlns:c16="http://schemas.microsoft.com/office/drawing/2014/chart" uri="{C3380CC4-5D6E-409C-BE32-E72D297353CC}">
              <c16:uniqueId val="{00000003-0811-4A83-8357-715E08DE9F80}"/>
            </c:ext>
          </c:extLst>
        </c:ser>
        <c:ser>
          <c:idx val="4"/>
          <c:order val="4"/>
          <c:tx>
            <c:v>PFCs</c:v>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'1.Summary'!$AA$12:$BI$12</c:f>
              <c:numCache>
                <c:formatCode>#,##0.0_ </c:formatCode>
                <c:ptCount val="35"/>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3.0545569587395418</c:v>
                </c:pt>
                <c:pt idx="34">
                  <c:v>2.4813175228519539</c:v>
                </c:pt>
              </c:numCache>
            </c:numRef>
          </c:val>
          <c:smooth val="0"/>
          <c:extLst>
            <c:ext xmlns:c16="http://schemas.microsoft.com/office/drawing/2014/chart" uri="{C3380CC4-5D6E-409C-BE32-E72D297353CC}">
              <c16:uniqueId val="{00000004-0811-4A83-8357-715E08DE9F80}"/>
            </c:ext>
          </c:extLst>
        </c:ser>
        <c:ser>
          <c:idx val="5"/>
          <c:order val="5"/>
          <c:tx>
            <c:v>SF₆</c:v>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'1.Summary'!$AA$13:$BI$13</c:f>
              <c:numCache>
                <c:formatCode>#,##0.0_ </c:formatCode>
                <c:ptCount val="35"/>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2.0684171914069958</c:v>
                </c:pt>
                <c:pt idx="34">
                  <c:v>2.0065509003273672</c:v>
                </c:pt>
              </c:numCache>
            </c:numRef>
          </c:val>
          <c:smooth val="0"/>
          <c:extLst>
            <c:ext xmlns:c16="http://schemas.microsoft.com/office/drawing/2014/chart" uri="{C3380CC4-5D6E-409C-BE32-E72D297353CC}">
              <c16:uniqueId val="{00000005-0811-4A83-8357-715E08DE9F80}"/>
            </c:ext>
          </c:extLst>
        </c:ser>
        <c:ser>
          <c:idx val="6"/>
          <c:order val="6"/>
          <c:tx>
            <c:v>NF₃</c:v>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'1.Summary'!$AA$14:$BI$14</c:f>
              <c:numCache>
                <c:formatCode>#,##0.00_ </c:formatCode>
                <c:ptCount val="35"/>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pt idx="34">
                  <c:v>0.17964896456860435</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200"/>
            </a:pPr>
            <a:endParaRPr lang="ja-JP"/>
          </a:p>
        </c:txPr>
        <c:crossAx val="113826432"/>
        <c:crosses val="autoZero"/>
        <c:auto val="1"/>
        <c:lblAlgn val="ctr"/>
        <c:lblOffset val="100"/>
        <c:tickLblSkip val="1"/>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sz="1200"/>
            </a:pPr>
            <a:endParaRPr lang="ja-JP"/>
          </a:p>
        </c:txPr>
      </c:legendEntry>
      <c:layout>
        <c:manualLayout>
          <c:xMode val="edge"/>
          <c:yMode val="edge"/>
          <c:x val="0.7892382487568177"/>
          <c:y val="0.18004365845170681"/>
          <c:w val="0.20231464582744596"/>
          <c:h val="0.69611103655021922"/>
        </c:manualLayout>
      </c:layout>
      <c:overlay val="0"/>
      <c:txPr>
        <a:bodyPr rot="0" vert="horz"/>
        <a:lstStyle/>
        <a:p>
          <a:pPr>
            <a:defRPr sz="1200"/>
          </a:pPr>
          <a:endParaRPr lang="ja-JP"/>
        </a:p>
      </c:txPr>
    </c:legend>
    <c:plotVisOnly val="1"/>
    <c:dispBlanksAs val="gap"/>
    <c:showDLblsOverMax val="0"/>
  </c:chart>
  <c:spPr>
    <a:noFill/>
    <a:ln w="9525" cap="flat" cmpd="sng" algn="ctr">
      <a:noFill/>
      <a:round/>
    </a:ln>
    <a:effectLst/>
  </c:spPr>
  <c:txPr>
    <a:bodyPr/>
    <a:lstStyle/>
    <a:p>
      <a:pPr>
        <a:defRPr baseline="0">
          <a:latin typeface="Calibri" panose="020F0502020204030204" pitchFamily="34" charset="0"/>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b="1" i="0" u="none" strike="noStrike" kern="1200" spc="0" baseline="0">
                <a:solidFill>
                  <a:sysClr val="windowText" lastClr="000000">
                    <a:lumMod val="65000"/>
                    <a:lumOff val="35000"/>
                  </a:sysClr>
                </a:solidFill>
              </a:rPr>
              <a:t>冷蔵庫及び空調機器の内訳</a:t>
            </a:r>
            <a:endParaRPr lang="en-US" altLang="ja-JP" sz="1000" b="1" i="0" u="none" strike="noStrike" kern="1200" spc="0" baseline="0">
              <a:solidFill>
                <a:sysClr val="windowText" lastClr="000000">
                  <a:lumMod val="65000"/>
                  <a:lumOff val="35000"/>
                </a:sysClr>
              </a:solidFill>
            </a:endParaRPr>
          </a:p>
        </c:rich>
      </c:tx>
      <c:layout>
        <c:manualLayout>
          <c:xMode val="edge"/>
          <c:yMode val="edge"/>
          <c:x val="0.30227661738717898"/>
          <c:y val="8.73590448256101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manualLayout>
          <c:layoutTarget val="inner"/>
          <c:xMode val="edge"/>
          <c:yMode val="edge"/>
          <c:x val="0.31392964208871116"/>
          <c:y val="0.30448486144685116"/>
          <c:w val="0.40262934410438156"/>
          <c:h val="0.62929235225640756"/>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7C50-4932-8F56-E5B852C1A901}"/>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3-7C50-4932-8F56-E5B852C1A901}"/>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5-7C50-4932-8F56-E5B852C1A901}"/>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7-7C50-4932-8F56-E5B852C1A901}"/>
              </c:ext>
            </c:extLst>
          </c:dPt>
          <c:dLbls>
            <c:dLbl>
              <c:idx val="0"/>
              <c:layout>
                <c:manualLayout>
                  <c:x val="-0.21341397468028009"/>
                  <c:y val="-8.870496739552662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751499674407857"/>
                      <c:h val="0.42515193897489145"/>
                    </c:manualLayout>
                  </c15:layout>
                </c:ext>
                <c:ext xmlns:c16="http://schemas.microsoft.com/office/drawing/2014/chart" uri="{C3380CC4-5D6E-409C-BE32-E72D297353CC}">
                  <c16:uniqueId val="{00000001-7C50-4932-8F56-E5B852C1A901}"/>
                </c:ext>
              </c:extLst>
            </c:dLbl>
            <c:dLbl>
              <c:idx val="1"/>
              <c:layout>
                <c:manualLayout>
                  <c:x val="0.1290346417372191"/>
                  <c:y val="-9.20945848468972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309850457744773"/>
                      <c:h val="0.37332023637890327"/>
                    </c:manualLayout>
                  </c15:layout>
                </c:ext>
                <c:ext xmlns:c16="http://schemas.microsoft.com/office/drawing/2014/chart" uri="{C3380CC4-5D6E-409C-BE32-E72D297353CC}">
                  <c16:uniqueId val="{00000003-7C50-4932-8F56-E5B852C1A901}"/>
                </c:ext>
              </c:extLst>
            </c:dLbl>
            <c:dLbl>
              <c:idx val="2"/>
              <c:layout>
                <c:manualLayout>
                  <c:x val="6.5960466812107821E-2"/>
                  <c:y val="0.1137584153883531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5-7C50-4932-8F56-E5B852C1A901}"/>
                </c:ext>
              </c:extLst>
            </c:dLbl>
            <c:dLbl>
              <c:idx val="3"/>
              <c:layout>
                <c:manualLayout>
                  <c:x val="2.8525172623852482E-2"/>
                  <c:y val="2.038876115915437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C50-4932-8F56-E5B852C1A9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'8.F-gas'!$U$7:$U$10</c:f>
              <c:strCache>
                <c:ptCount val="4"/>
                <c:pt idx="0">
                  <c:v>業務用冷凍空調機器</c:v>
                </c:pt>
                <c:pt idx="1">
                  <c:v>家庭用エアコン</c:v>
                </c:pt>
                <c:pt idx="2">
                  <c:v>カーエアコン</c:v>
                </c:pt>
                <c:pt idx="3">
                  <c:v>その他</c:v>
                </c:pt>
              </c:strCache>
            </c:strRef>
          </c:cat>
          <c:val>
            <c:numRef>
              <c:f>'8.F-gas'!$AX$7:$AX$10</c:f>
              <c:numCache>
                <c:formatCode>#,##0_ </c:formatCode>
                <c:ptCount val="4"/>
                <c:pt idx="0">
                  <c:v>10720.865679592955</c:v>
                </c:pt>
                <c:pt idx="1">
                  <c:v>5274.0102975702366</c:v>
                </c:pt>
                <c:pt idx="2">
                  <c:v>2577.5518878267558</c:v>
                </c:pt>
                <c:pt idx="3">
                  <c:v>592.8124329447819</c:v>
                </c:pt>
              </c:numCache>
            </c:numRef>
          </c:val>
          <c:extLst>
            <c:ext xmlns:c16="http://schemas.microsoft.com/office/drawing/2014/chart" uri="{C3380CC4-5D6E-409C-BE32-E72D297353CC}">
              <c16:uniqueId val="{00000008-7C50-4932-8F56-E5B852C1A90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4173223798861901"/>
          <c:y val="0.26277857338324212"/>
          <c:w val="0.57703556605390427"/>
          <c:h val="0.58897755100052074"/>
        </c:manualLayout>
      </c:layout>
      <c:doughnutChart>
        <c:varyColors val="1"/>
        <c:ser>
          <c:idx val="1"/>
          <c:order val="0"/>
          <c:tx>
            <c:v>  in CY2024</c:v>
          </c:tx>
          <c:dPt>
            <c:idx val="0"/>
            <c:bubble3D val="0"/>
            <c:spPr>
              <a:noFill/>
              <a:ln>
                <a:noFill/>
              </a:ln>
              <a:effectLst/>
            </c:spPr>
            <c:extLst>
              <c:ext xmlns:c16="http://schemas.microsoft.com/office/drawing/2014/chart" uri="{C3380CC4-5D6E-409C-BE32-E72D297353CC}">
                <c16:uniqueId val="{00000001-50C6-44A4-B15E-A0827285EAAF}"/>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en-US" altLang="ja-JP" sz="1300" baseline="0"/>
                      <a:pPr>
                        <a:defRPr/>
                      </a:pPr>
                      <a:t>[系列名]</a:t>
                    </a:fld>
                    <a:endParaRPr lang="en-US" altLang="ja-JP" sz="1300" baseline="0"/>
                  </a:p>
                  <a:p>
                    <a:pPr>
                      <a:defRPr/>
                    </a:pPr>
                    <a:fld id="{3015D1E3-44A1-46DB-94A0-1930BA717861}" type="VALUE">
                      <a:rPr lang="en-US" altLang="ja-JP"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50C6-44A4-B15E-A0827285EA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Lit>
              <c:formatCode>###.0"Mt"</c:formatCode>
              <c:ptCount val="1"/>
              <c:pt idx="0">
                <c:v>27.6</c:v>
              </c:pt>
            </c:numLit>
          </c:val>
          <c:extLst>
            <c:ext xmlns:c16="http://schemas.microsoft.com/office/drawing/2014/chart" uri="{C3380CC4-5D6E-409C-BE32-E72D297353CC}">
              <c16:uniqueId val="{00000002-50C6-44A4-B15E-A0827285EAAF}"/>
            </c:ext>
          </c:extLst>
        </c:ser>
        <c:ser>
          <c:idx val="0"/>
          <c:order val="1"/>
          <c:tx>
            <c:strRef>
              <c:f>'8.F-gas'!$BI$43</c:f>
              <c:strCache>
                <c:ptCount val="1"/>
                <c:pt idx="0">
                  <c:v>2024</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50C6-44A4-B15E-A0827285EAAF}"/>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50C6-44A4-B15E-A0827285EAAF}"/>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50C6-44A4-B15E-A0827285EAAF}"/>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50C6-44A4-B15E-A0827285EAAF}"/>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50C6-44A4-B15E-A0827285EAAF}"/>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50C6-44A4-B15E-A0827285EAAF}"/>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50C6-44A4-B15E-A0827285EAAF}"/>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50C6-44A4-B15E-A0827285EAAF}"/>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50C6-44A4-B15E-A0827285EAAF}"/>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50C6-44A4-B15E-A0827285EAAF}"/>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50C6-44A4-B15E-A0827285EAAF}"/>
              </c:ext>
            </c:extLst>
          </c:dPt>
          <c:dLbls>
            <c:dLbl>
              <c:idx val="0"/>
              <c:layout>
                <c:manualLayout>
                  <c:x val="-0.32312019350748183"/>
                  <c:y val="3.958273310658180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6731192675921696"/>
                      <c:h val="0.14208972631643674"/>
                    </c:manualLayout>
                  </c15:layout>
                </c:ext>
                <c:ext xmlns:c16="http://schemas.microsoft.com/office/drawing/2014/chart" uri="{C3380CC4-5D6E-409C-BE32-E72D297353CC}">
                  <c16:uniqueId val="{00000004-50C6-44A4-B15E-A0827285EAAF}"/>
                </c:ext>
              </c:extLst>
            </c:dLbl>
            <c:dLbl>
              <c:idx val="1"/>
              <c:layout>
                <c:manualLayout>
                  <c:x val="-0.31536463867698167"/>
                  <c:y val="5.335666634764769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096171737008306"/>
                      <c:h val="0.14305744473740192"/>
                    </c:manualLayout>
                  </c15:layout>
                </c:ext>
                <c:ext xmlns:c16="http://schemas.microsoft.com/office/drawing/2014/chart" uri="{C3380CC4-5D6E-409C-BE32-E72D297353CC}">
                  <c16:uniqueId val="{00000006-50C6-44A4-B15E-A0827285EAAF}"/>
                </c:ext>
              </c:extLst>
            </c:dLbl>
            <c:dLbl>
              <c:idx val="2"/>
              <c:layout>
                <c:manualLayout>
                  <c:x val="-0.35202312495535765"/>
                  <c:y val="-4.413656359048080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155927972700232"/>
                      <c:h val="9.9484484289242003E-2"/>
                    </c:manualLayout>
                  </c15:layout>
                </c:ext>
                <c:ext xmlns:c16="http://schemas.microsoft.com/office/drawing/2014/chart" uri="{C3380CC4-5D6E-409C-BE32-E72D297353CC}">
                  <c16:uniqueId val="{00000008-50C6-44A4-B15E-A0827285EAAF}"/>
                </c:ext>
              </c:extLst>
            </c:dLbl>
            <c:dLbl>
              <c:idx val="3"/>
              <c:layout>
                <c:manualLayout>
                  <c:x val="-0.36183447632434551"/>
                  <c:y val="-0.1453390088956703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9342194491"/>
                      <c:h val="0.10268501571209744"/>
                    </c:manualLayout>
                  </c15:layout>
                </c:ext>
                <c:ext xmlns:c16="http://schemas.microsoft.com/office/drawing/2014/chart" uri="{C3380CC4-5D6E-409C-BE32-E72D297353CC}">
                  <c16:uniqueId val="{0000000A-50C6-44A4-B15E-A0827285EAAF}"/>
                </c:ext>
              </c:extLst>
            </c:dLbl>
            <c:dLbl>
              <c:idx val="4"/>
              <c:layout>
                <c:manualLayout>
                  <c:x val="-0.31964607107678661"/>
                  <c:y val="-0.246918078408250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6596970228736353"/>
                      <c:h val="0.10564494973963588"/>
                    </c:manualLayout>
                  </c15:layout>
                </c:ext>
                <c:ext xmlns:c16="http://schemas.microsoft.com/office/drawing/2014/chart" uri="{C3380CC4-5D6E-409C-BE32-E72D297353CC}">
                  <c16:uniqueId val="{0000000C-50C6-44A4-B15E-A0827285EAAF}"/>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E-50C6-44A4-B15E-A0827285EAAF}"/>
                </c:ext>
              </c:extLst>
            </c:dLbl>
            <c:dLbl>
              <c:idx val="6"/>
              <c:layout>
                <c:manualLayout>
                  <c:x val="0.19426708512159913"/>
                  <c:y val="-0.2503735249298447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50C6-44A4-B15E-A0827285EAAF}"/>
                </c:ext>
              </c:extLst>
            </c:dLbl>
            <c:dLbl>
              <c:idx val="7"/>
              <c:layout>
                <c:manualLayout>
                  <c:x val="0.29652731470719679"/>
                  <c:y val="-0.17459907858740054"/>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771186029522377"/>
                      <c:h val="8.875821123368062E-2"/>
                    </c:manualLayout>
                  </c15:layout>
                </c:ext>
                <c:ext xmlns:c16="http://schemas.microsoft.com/office/drawing/2014/chart" uri="{C3380CC4-5D6E-409C-BE32-E72D297353CC}">
                  <c16:uniqueId val="{00000012-50C6-44A4-B15E-A0827285EAAF}"/>
                </c:ext>
              </c:extLst>
            </c:dLbl>
            <c:dLbl>
              <c:idx val="8"/>
              <c:layout>
                <c:manualLayout>
                  <c:x val="0.31101918584707572"/>
                  <c:y val="-9.869438594385897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14-50C6-44A4-B15E-A0827285EAAF}"/>
                </c:ext>
              </c:extLst>
            </c:dLbl>
            <c:dLbl>
              <c:idx val="9"/>
              <c:layout>
                <c:manualLayout>
                  <c:x val="0.328272603576855"/>
                  <c:y val="-1.203213926020988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051794820694298"/>
                      <c:h val="0.11972682719767291"/>
                    </c:manualLayout>
                  </c15:layout>
                </c:ext>
                <c:ext xmlns:c16="http://schemas.microsoft.com/office/drawing/2014/chart" uri="{C3380CC4-5D6E-409C-BE32-E72D297353CC}">
                  <c16:uniqueId val="{00000016-50C6-44A4-B15E-A0827285EAAF}"/>
                </c:ext>
              </c:extLst>
            </c:dLbl>
            <c:dLbl>
              <c:idx val="10"/>
              <c:layout>
                <c:manualLayout>
                  <c:x val="0.29849199259620479"/>
                  <c:y val="7.76795485865062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0C6-44A4-B15E-A0827285EAAF}"/>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Ref>
              <c:f>('8.F-gas'!$BI$45,'8.F-gas'!$BI$50:$BI$59)</c:f>
              <c:numCache>
                <c:formatCode>#0.0%;[Red]\-#0.0%</c:formatCode>
                <c:ptCount val="11"/>
                <c:pt idx="0">
                  <c:v>0.88579142612119965</c:v>
                </c:pt>
                <c:pt idx="1">
                  <c:v>9.3203598530325296E-2</c:v>
                </c:pt>
                <c:pt idx="2">
                  <c:v>1.124050357332178E-2</c:v>
                </c:pt>
                <c:pt idx="3">
                  <c:v>4.541327490072202E-3</c:v>
                </c:pt>
                <c:pt idx="4">
                  <c:v>2.1731914635619264E-3</c:v>
                </c:pt>
                <c:pt idx="5">
                  <c:v>2.3186253450602949E-3</c:v>
                </c:pt>
                <c:pt idx="6" formatCode="0.000%">
                  <c:v>2.5255599252499949E-5</c:v>
                </c:pt>
                <c:pt idx="7" formatCode="0.00%">
                  <c:v>1.3489505386945989E-4</c:v>
                </c:pt>
                <c:pt idx="8" formatCode="0.00%">
                  <c:v>3.4220857934442523E-4</c:v>
                </c:pt>
                <c:pt idx="9" formatCode="0.000%">
                  <c:v>3.5355558473850372E-5</c:v>
                </c:pt>
                <c:pt idx="10" formatCode="0.000%">
                  <c:v>1.9361268551896309E-4</c:v>
                </c:pt>
              </c:numCache>
            </c:numRef>
          </c:val>
          <c:extLst>
            <c:ext xmlns:c16="http://schemas.microsoft.com/office/drawing/2014/chart" uri="{C3380CC4-5D6E-409C-BE32-E72D297353CC}">
              <c16:uniqueId val="{00000019-50C6-44A4-B15E-A0827285EAA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31268691892524419"/>
          <c:y val="0.25977253091898928"/>
          <c:w val="0.43292798927037551"/>
          <c:h val="0.59198366767264332"/>
        </c:manualLayout>
      </c:layout>
      <c:doughnutChart>
        <c:varyColors val="1"/>
        <c:ser>
          <c:idx val="1"/>
          <c:order val="0"/>
          <c:tx>
            <c:v>  in CY2013</c:v>
          </c:tx>
          <c:dPt>
            <c:idx val="0"/>
            <c:bubble3D val="0"/>
            <c:spPr>
              <a:noFill/>
              <a:ln>
                <a:noFill/>
              </a:ln>
              <a:effectLst/>
            </c:spPr>
            <c:extLst>
              <c:ext xmlns:c16="http://schemas.microsoft.com/office/drawing/2014/chart" uri="{C3380CC4-5D6E-409C-BE32-E72D297353CC}">
                <c16:uniqueId val="{00000001-FB36-40C8-91D3-648B793CBB11}"/>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en-US" altLang="ja-JP" sz="1300" baseline="0"/>
                      <a:pPr>
                        <a:defRPr/>
                      </a:pPr>
                      <a:t>[系列名]</a:t>
                    </a:fld>
                    <a:endParaRPr lang="en-US" altLang="ja-JP" sz="1300" baseline="0"/>
                  </a:p>
                  <a:p>
                    <a:pPr>
                      <a:defRPr/>
                    </a:pPr>
                    <a:fld id="{3015D1E3-44A1-46DB-94A0-1930BA717861}" type="VALUE">
                      <a:rPr lang="en-US" altLang="ja-JP"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FB36-40C8-91D3-648B793CBB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Lit>
              <c:formatCode>###.0"Mt"</c:formatCode>
              <c:ptCount val="1"/>
              <c:pt idx="0">
                <c:v>22</c:v>
              </c:pt>
            </c:numLit>
          </c:val>
          <c:extLst>
            <c:ext xmlns:c16="http://schemas.microsoft.com/office/drawing/2014/chart" uri="{C3380CC4-5D6E-409C-BE32-E72D297353CC}">
              <c16:uniqueId val="{00000002-FB36-40C8-91D3-648B793CBB11}"/>
            </c:ext>
          </c:extLst>
        </c:ser>
        <c:ser>
          <c:idx val="0"/>
          <c:order val="1"/>
          <c:tx>
            <c:strRef>
              <c:f>'8.F-gas'!$BH$43</c:f>
              <c:strCache>
                <c:ptCount val="1"/>
                <c:pt idx="0">
                  <c:v>2023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FB36-40C8-91D3-648B793CBB11}"/>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FB36-40C8-91D3-648B793CBB11}"/>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FB36-40C8-91D3-648B793CBB11}"/>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FB36-40C8-91D3-648B793CBB11}"/>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FB36-40C8-91D3-648B793CBB11}"/>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FB36-40C8-91D3-648B793CBB11}"/>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FB36-40C8-91D3-648B793CBB11}"/>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FB36-40C8-91D3-648B793CBB11}"/>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FB36-40C8-91D3-648B793CBB11}"/>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FB36-40C8-91D3-648B793CBB11}"/>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FB36-40C8-91D3-648B793CBB11}"/>
              </c:ext>
            </c:extLst>
          </c:dPt>
          <c:dLbls>
            <c:dLbl>
              <c:idx val="0"/>
              <c:layout>
                <c:manualLayout>
                  <c:x val="-0.25928485828645703"/>
                  <c:y val="0.10256005284144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484476809348747"/>
                      <c:h val="0.21136477802478332"/>
                    </c:manualLayout>
                  </c15:layout>
                </c:ext>
                <c:ext xmlns:c16="http://schemas.microsoft.com/office/drawing/2014/chart" uri="{C3380CC4-5D6E-409C-BE32-E72D297353CC}">
                  <c16:uniqueId val="{00000004-FB36-40C8-91D3-648B793CBB11}"/>
                </c:ext>
              </c:extLst>
            </c:dLbl>
            <c:dLbl>
              <c:idx val="1"/>
              <c:layout>
                <c:manualLayout>
                  <c:x val="-0.23361075607941073"/>
                  <c:y val="4.86334033952875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632355184640738"/>
                      <c:h val="0.12731311480368676"/>
                    </c:manualLayout>
                  </c15:layout>
                </c:ext>
                <c:ext xmlns:c16="http://schemas.microsoft.com/office/drawing/2014/chart" uri="{C3380CC4-5D6E-409C-BE32-E72D297353CC}">
                  <c16:uniqueId val="{00000006-FB36-40C8-91D3-648B793CBB11}"/>
                </c:ext>
              </c:extLst>
            </c:dLbl>
            <c:dLbl>
              <c:idx val="2"/>
              <c:layout>
                <c:manualLayout>
                  <c:x val="-0.25548612566202544"/>
                  <c:y val="-5.7871227911740625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079067218309504"/>
                      <c:h val="0.11132049358968085"/>
                    </c:manualLayout>
                  </c15:layout>
                </c:ext>
                <c:ext xmlns:c16="http://schemas.microsoft.com/office/drawing/2014/chart" uri="{C3380CC4-5D6E-409C-BE32-E72D297353CC}">
                  <c16:uniqueId val="{00000008-FB36-40C8-91D3-648B793CBB11}"/>
                </c:ext>
              </c:extLst>
            </c:dLbl>
            <c:dLbl>
              <c:idx val="3"/>
              <c:layout>
                <c:manualLayout>
                  <c:x val="-0.26786539238478579"/>
                  <c:y val="-0.1551653434783380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371623282377141"/>
                      <c:h val="6.4139072215053827E-2"/>
                    </c:manualLayout>
                  </c15:layout>
                </c:ext>
                <c:ext xmlns:c16="http://schemas.microsoft.com/office/drawing/2014/chart" uri="{C3380CC4-5D6E-409C-BE32-E72D297353CC}">
                  <c16:uniqueId val="{0000000A-FB36-40C8-91D3-648B793CBB11}"/>
                </c:ext>
              </c:extLst>
            </c:dLbl>
            <c:dLbl>
              <c:idx val="4"/>
              <c:layout>
                <c:manualLayout>
                  <c:x val="-0.27382045204078681"/>
                  <c:y val="-0.21565878826258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4674057388380006"/>
                      <c:h val="0.12445939944818084"/>
                    </c:manualLayout>
                  </c15:layout>
                </c:ext>
                <c:ext xmlns:c16="http://schemas.microsoft.com/office/drawing/2014/chart" uri="{C3380CC4-5D6E-409C-BE32-E72D297353CC}">
                  <c16:uniqueId val="{0000000C-FB36-40C8-91D3-648B793CBB11}"/>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E-FB36-40C8-91D3-648B793CBB11}"/>
                </c:ext>
              </c:extLst>
            </c:dLbl>
            <c:dLbl>
              <c:idx val="6"/>
              <c:layout>
                <c:manualLayout>
                  <c:x val="0.20770608449814942"/>
                  <c:y val="-0.2724155868370459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FB36-40C8-91D3-648B793CBB11}"/>
                </c:ext>
              </c:extLst>
            </c:dLbl>
            <c:dLbl>
              <c:idx val="7"/>
              <c:layout>
                <c:manualLayout>
                  <c:x val="0.25433442496723851"/>
                  <c:y val="-0.19664107869026615"/>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6187859557693264"/>
                      <c:h val="8.875821123368062E-2"/>
                    </c:manualLayout>
                  </c15:layout>
                </c:ext>
                <c:ext xmlns:c16="http://schemas.microsoft.com/office/drawing/2014/chart" uri="{C3380CC4-5D6E-409C-BE32-E72D297353CC}">
                  <c16:uniqueId val="{00000012-FB36-40C8-91D3-648B793CBB11}"/>
                </c:ext>
              </c:extLst>
            </c:dLbl>
            <c:dLbl>
              <c:idx val="8"/>
              <c:layout>
                <c:manualLayout>
                  <c:x val="0.27518189032522117"/>
                  <c:y val="-0.1490762489917590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14-FB36-40C8-91D3-648B793CBB11}"/>
                </c:ext>
              </c:extLst>
            </c:dLbl>
            <c:dLbl>
              <c:idx val="9"/>
              <c:layout>
                <c:manualLayout>
                  <c:x val="0.28890675285998813"/>
                  <c:y val="-7.544467759214498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929814756643437"/>
                      <c:h val="7.2493712700833587E-2"/>
                    </c:manualLayout>
                  </c15:layout>
                </c:ext>
                <c:ext xmlns:c16="http://schemas.microsoft.com/office/drawing/2014/chart" uri="{C3380CC4-5D6E-409C-BE32-E72D297353CC}">
                  <c16:uniqueId val="{00000016-FB36-40C8-91D3-648B793CBB11}"/>
                </c:ext>
              </c:extLst>
            </c:dLbl>
            <c:dLbl>
              <c:idx val="10"/>
              <c:layout>
                <c:manualLayout>
                  <c:x val="0.25145546856108064"/>
                  <c:y val="5.255661651458502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FB36-40C8-91D3-648B793CBB11}"/>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Ref>
              <c:f>('8.F-gas'!$AX$45,'8.F-gas'!$AX$50:$AX$59)</c:f>
              <c:numCache>
                <c:formatCode>#0.0%;[Red]\-#0.0%</c:formatCode>
                <c:ptCount val="11"/>
                <c:pt idx="0">
                  <c:v>0.87192055608267083</c:v>
                </c:pt>
                <c:pt idx="1">
                  <c:v>8.9042481885218058E-2</c:v>
                </c:pt>
                <c:pt idx="2">
                  <c:v>2.1537528185999431E-2</c:v>
                </c:pt>
                <c:pt idx="3">
                  <c:v>5.0028126461047944E-3</c:v>
                </c:pt>
                <c:pt idx="4">
                  <c:v>5.393042640055714E-3</c:v>
                </c:pt>
                <c:pt idx="5">
                  <c:v>5.8832435692450667E-3</c:v>
                </c:pt>
                <c:pt idx="6" formatCode="0.000%">
                  <c:v>9.0254872356059941E-5</c:v>
                </c:pt>
                <c:pt idx="7" formatCode="0.00%">
                  <c:v>6.2055034009927002E-4</c:v>
                </c:pt>
                <c:pt idx="8" formatCode="0.00%">
                  <c:v>3.5304662717217843E-4</c:v>
                </c:pt>
                <c:pt idx="9" formatCode="0.000%">
                  <c:v>5.1454723948113946E-5</c:v>
                </c:pt>
                <c:pt idx="10" formatCode="0.000%">
                  <c:v>1.0502842713013783E-4</c:v>
                </c:pt>
              </c:numCache>
            </c:numRef>
          </c:val>
          <c:extLst>
            <c:ext xmlns:c16="http://schemas.microsoft.com/office/drawing/2014/chart" uri="{C3380CC4-5D6E-409C-BE32-E72D297353CC}">
              <c16:uniqueId val="{00000019-FB36-40C8-91D3-648B793CBB1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400" b="1" i="0" u="none" strike="noStrike" baseline="0">
                <a:effectLst/>
              </a:rPr>
              <a:t>The breakdown of</a:t>
            </a:r>
            <a:r>
              <a:rPr lang="ja-JP" altLang="en-US" sz="1400" b="1" i="0" u="none" strike="noStrike" baseline="0">
                <a:effectLst/>
              </a:rPr>
              <a:t> </a:t>
            </a:r>
            <a:r>
              <a:rPr lang="en-US" altLang="ja-JP" sz="1400" b="1" kern="1200"/>
              <a:t>Refrigeration and </a:t>
            </a:r>
          </a:p>
          <a:p>
            <a:pPr>
              <a:defRPr/>
            </a:pPr>
            <a:r>
              <a:rPr lang="en-US" altLang="ja-JP" sz="1400" b="1" kern="1200"/>
              <a:t>Air Conditioning Equipment</a:t>
            </a:r>
          </a:p>
        </c:rich>
      </c:tx>
      <c:layout>
        <c:manualLayout>
          <c:xMode val="edge"/>
          <c:yMode val="edge"/>
          <c:x val="0.24146837333775906"/>
          <c:y val="0.1149278032781687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603976356137219"/>
          <c:y val="0.4015451868012232"/>
          <c:w val="0.33225721239791572"/>
          <c:h val="0.57773126208912984"/>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0FB6-4AA6-8106-08A6C4DB4E2F}"/>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3-0FB6-4AA6-8106-08A6C4DB4E2F}"/>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5-0FB6-4AA6-8106-08A6C4DB4E2F}"/>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7-0FB6-4AA6-8106-08A6C4DB4E2F}"/>
              </c:ext>
            </c:extLst>
          </c:dPt>
          <c:dLbls>
            <c:dLbl>
              <c:idx val="0"/>
              <c:layout>
                <c:manualLayout>
                  <c:x val="-0.19302370036245528"/>
                  <c:y val="-8.655972493785288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261672612459992"/>
                      <c:h val="0.3509283452479447"/>
                    </c:manualLayout>
                  </c15:layout>
                </c:ext>
                <c:ext xmlns:c16="http://schemas.microsoft.com/office/drawing/2014/chart" uri="{C3380CC4-5D6E-409C-BE32-E72D297353CC}">
                  <c16:uniqueId val="{00000001-0FB6-4AA6-8106-08A6C4DB4E2F}"/>
                </c:ext>
              </c:extLst>
            </c:dLbl>
            <c:dLbl>
              <c:idx val="1"/>
              <c:layout>
                <c:manualLayout>
                  <c:x val="0.13548245367063697"/>
                  <c:y val="-1.554149522908843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309850457744773"/>
                      <c:h val="0.37332023637890327"/>
                    </c:manualLayout>
                  </c15:layout>
                </c:ext>
                <c:ext xmlns:c16="http://schemas.microsoft.com/office/drawing/2014/chart" uri="{C3380CC4-5D6E-409C-BE32-E72D297353CC}">
                  <c16:uniqueId val="{00000003-0FB6-4AA6-8106-08A6C4DB4E2F}"/>
                </c:ext>
              </c:extLst>
            </c:dLbl>
            <c:dLbl>
              <c:idx val="2"/>
              <c:layout>
                <c:manualLayout>
                  <c:x val="4.6786442252285572E-3"/>
                  <c:y val="0.153979462739523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5-0FB6-4AA6-8106-08A6C4DB4E2F}"/>
                </c:ext>
              </c:extLst>
            </c:dLbl>
            <c:dLbl>
              <c:idx val="3"/>
              <c:layout>
                <c:manualLayout>
                  <c:x val="1.3160652700356559E-2"/>
                  <c:y val="2.131275932745658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FB6-4AA6-8106-08A6C4DB4E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'8.F-gas'!$Y$7:$Y$10</c:f>
              <c:strCache>
                <c:ptCount val="4"/>
                <c:pt idx="0">
                  <c:v>Commercial refrigeration</c:v>
                </c:pt>
                <c:pt idx="1">
                  <c:v>Stationary Air-Conditioning (Household)</c:v>
                </c:pt>
                <c:pt idx="2">
                  <c:v>Car Air Conditioners</c:v>
                </c:pt>
                <c:pt idx="3">
                  <c:v>Other</c:v>
                </c:pt>
              </c:strCache>
            </c:strRef>
          </c:cat>
          <c:val>
            <c:numRef>
              <c:f>'8.F-gas'!$BI$7:$BI$10</c:f>
              <c:numCache>
                <c:formatCode>#,##0_ </c:formatCode>
                <c:ptCount val="4"/>
                <c:pt idx="0">
                  <c:v>15544.425781735024</c:v>
                </c:pt>
                <c:pt idx="1">
                  <c:v>6420.6947175093055</c:v>
                </c:pt>
                <c:pt idx="2">
                  <c:v>1898.3535983654547</c:v>
                </c:pt>
                <c:pt idx="3">
                  <c:v>563.99014699941108</c:v>
                </c:pt>
              </c:numCache>
            </c:numRef>
          </c:val>
          <c:extLst>
            <c:ext xmlns:c16="http://schemas.microsoft.com/office/drawing/2014/chart" uri="{C3380CC4-5D6E-409C-BE32-E72D297353CC}">
              <c16:uniqueId val="{00000008-0FB6-4AA6-8106-08A6C4DB4E2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400" b="1" i="0" u="none" strike="noStrike" baseline="0">
                <a:effectLst/>
              </a:rPr>
              <a:t>The breakdown of</a:t>
            </a:r>
            <a:r>
              <a:rPr lang="ja-JP" altLang="en-US" sz="1400" b="1" i="0" u="none" strike="noStrike" baseline="0">
                <a:effectLst/>
              </a:rPr>
              <a:t> </a:t>
            </a:r>
            <a:r>
              <a:rPr lang="en-US" altLang="ja-JP" sz="1400" b="1">
                <a:effectLst/>
              </a:rPr>
              <a:t>Refrigeration and </a:t>
            </a:r>
            <a:endParaRPr lang="ja-JP" altLang="ja-JP" sz="1400" b="1">
              <a:effectLst/>
            </a:endParaRPr>
          </a:p>
          <a:p>
            <a:pPr>
              <a:defRPr/>
            </a:pPr>
            <a:r>
              <a:rPr lang="en-US" altLang="ja-JP" sz="1400" b="1">
                <a:effectLst/>
              </a:rPr>
              <a:t>Air Conditioning Equipment</a:t>
            </a:r>
            <a:endParaRPr lang="ja-JP" altLang="ja-JP" sz="1400" b="1">
              <a:effectLst/>
            </a:endParaRPr>
          </a:p>
        </c:rich>
      </c:tx>
      <c:layout>
        <c:manualLayout>
          <c:xMode val="edge"/>
          <c:yMode val="edge"/>
          <c:x val="0.26227133475161113"/>
          <c:y val="9.52167419636506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ltLang="ja-JP"/>
        </a:p>
      </c:txPr>
    </c:title>
    <c:autoTitleDeleted val="0"/>
    <c:plotArea>
      <c:layout>
        <c:manualLayout>
          <c:layoutTarget val="inner"/>
          <c:xMode val="edge"/>
          <c:yMode val="edge"/>
          <c:x val="0.34603121556121147"/>
          <c:y val="0.41306011344164306"/>
          <c:w val="0.32300963829169604"/>
          <c:h val="0.56503629077963835"/>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01AC-4F9E-BBDA-D7D33B5E523E}"/>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3-01AC-4F9E-BBDA-D7D33B5E523E}"/>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5-01AC-4F9E-BBDA-D7D33B5E523E}"/>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7-01AC-4F9E-BBDA-D7D33B5E523E}"/>
              </c:ext>
            </c:extLst>
          </c:dPt>
          <c:dLbls>
            <c:dLbl>
              <c:idx val="0"/>
              <c:layout>
                <c:manualLayout>
                  <c:x val="-0.21982883552672733"/>
                  <c:y val="-7.097235736992073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596241696880451"/>
                      <c:h val="0.41919515724429085"/>
                    </c:manualLayout>
                  </c15:layout>
                </c:ext>
                <c:ext xmlns:c16="http://schemas.microsoft.com/office/drawing/2014/chart" uri="{C3380CC4-5D6E-409C-BE32-E72D297353CC}">
                  <c16:uniqueId val="{00000001-01AC-4F9E-BBDA-D7D33B5E523E}"/>
                </c:ext>
              </c:extLst>
            </c:dLbl>
            <c:dLbl>
              <c:idx val="1"/>
              <c:layout>
                <c:manualLayout>
                  <c:x val="0.12110772245627656"/>
                  <c:y val="-5.890868379983298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309845194419014"/>
                      <c:h val="0.28895108623217375"/>
                    </c:manualLayout>
                  </c15:layout>
                </c:ext>
                <c:ext xmlns:c16="http://schemas.microsoft.com/office/drawing/2014/chart" uri="{C3380CC4-5D6E-409C-BE32-E72D297353CC}">
                  <c16:uniqueId val="{00000003-01AC-4F9E-BBDA-D7D33B5E523E}"/>
                </c:ext>
              </c:extLst>
            </c:dLbl>
            <c:dLbl>
              <c:idx val="2"/>
              <c:layout>
                <c:manualLayout>
                  <c:x val="8.5833892503152667E-2"/>
                  <c:y val="0.1228138028277785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5-01AC-4F9E-BBDA-D7D33B5E523E}"/>
                </c:ext>
              </c:extLst>
            </c:dLbl>
            <c:dLbl>
              <c:idx val="3"/>
              <c:layout>
                <c:manualLayout>
                  <c:x val="3.2809877593434372E-2"/>
                  <c:y val="1.637558891292909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1AC-4F9E-BBDA-D7D33B5E52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'8.F-gas'!$Y$7:$Y$10</c:f>
              <c:strCache>
                <c:ptCount val="4"/>
                <c:pt idx="0">
                  <c:v>Commercial refrigeration</c:v>
                </c:pt>
                <c:pt idx="1">
                  <c:v>Stationary Air-Conditioning (Household)</c:v>
                </c:pt>
                <c:pt idx="2">
                  <c:v>Car Air Conditioners</c:v>
                </c:pt>
                <c:pt idx="3">
                  <c:v>Other</c:v>
                </c:pt>
              </c:strCache>
            </c:strRef>
          </c:cat>
          <c:val>
            <c:numRef>
              <c:f>'8.F-gas'!$AX$7:$AX$10</c:f>
              <c:numCache>
                <c:formatCode>#,##0_ </c:formatCode>
                <c:ptCount val="4"/>
                <c:pt idx="0">
                  <c:v>10720.865679592955</c:v>
                </c:pt>
                <c:pt idx="1">
                  <c:v>5274.0102975702366</c:v>
                </c:pt>
                <c:pt idx="2">
                  <c:v>2577.5518878267558</c:v>
                </c:pt>
                <c:pt idx="3">
                  <c:v>592.8124329447819</c:v>
                </c:pt>
              </c:numCache>
            </c:numRef>
          </c:val>
          <c:extLst>
            <c:ext xmlns:c16="http://schemas.microsoft.com/office/drawing/2014/chart" uri="{C3380CC4-5D6E-409C-BE32-E72D297353CC}">
              <c16:uniqueId val="{00000008-01AC-4F9E-BBDA-D7D33B5E523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'9.GHG-capita'!$U$7</c:f>
              <c:strCache>
                <c:ptCount val="1"/>
                <c:pt idx="0">
                  <c:v>Mt CO2</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'9.GHG-capita'!$AA$7:$BI$7</c:f>
              <c:numCache>
                <c:formatCode>#,##0_);[Red]\(#,##0\)</c:formatCode>
                <c:ptCount val="35"/>
                <c:pt idx="0">
                  <c:v>1067.561954437844</c:v>
                </c:pt>
                <c:pt idx="1">
                  <c:v>1077.8113134951486</c:v>
                </c:pt>
                <c:pt idx="2">
                  <c:v>1085.8221633882238</c:v>
                </c:pt>
                <c:pt idx="3">
                  <c:v>1081.0016873980737</c:v>
                </c:pt>
                <c:pt idx="4">
                  <c:v>1130.9039713782831</c:v>
                </c:pt>
                <c:pt idx="5">
                  <c:v>1142.1412286336395</c:v>
                </c:pt>
                <c:pt idx="6">
                  <c:v>1153.5496793706232</c:v>
                </c:pt>
                <c:pt idx="7">
                  <c:v>1147.0967966268647</c:v>
                </c:pt>
                <c:pt idx="8">
                  <c:v>1113.1578091833082</c:v>
                </c:pt>
                <c:pt idx="9">
                  <c:v>1149.4787329300643</c:v>
                </c:pt>
                <c:pt idx="10">
                  <c:v>1170.300242834518</c:v>
                </c:pt>
                <c:pt idx="11">
                  <c:v>1157.3611552556515</c:v>
                </c:pt>
                <c:pt idx="12">
                  <c:v>1188.9924797455733</c:v>
                </c:pt>
                <c:pt idx="13">
                  <c:v>1197.2982498674169</c:v>
                </c:pt>
                <c:pt idx="14">
                  <c:v>1193.442447715581</c:v>
                </c:pt>
                <c:pt idx="15">
                  <c:v>1200.5211451346584</c:v>
                </c:pt>
                <c:pt idx="16">
                  <c:v>1178.6756193085628</c:v>
                </c:pt>
                <c:pt idx="17">
                  <c:v>1214.465844266251</c:v>
                </c:pt>
                <c:pt idx="18">
                  <c:v>1146.9182616628698</c:v>
                </c:pt>
                <c:pt idx="19">
                  <c:v>1087.272069202096</c:v>
                </c:pt>
                <c:pt idx="20">
                  <c:v>1136.944412005553</c:v>
                </c:pt>
                <c:pt idx="21">
                  <c:v>1188.0046866890555</c:v>
                </c:pt>
                <c:pt idx="22">
                  <c:v>1227.2625996148483</c:v>
                </c:pt>
                <c:pt idx="23">
                  <c:v>1235.3729068825387</c:v>
                </c:pt>
                <c:pt idx="24">
                  <c:v>1185.1804579719142</c:v>
                </c:pt>
                <c:pt idx="25">
                  <c:v>1145.8045035909081</c:v>
                </c:pt>
                <c:pt idx="26">
                  <c:v>1126.1159491694691</c:v>
                </c:pt>
                <c:pt idx="27">
                  <c:v>1109.467222382126</c:v>
                </c:pt>
                <c:pt idx="28">
                  <c:v>1063.9702733272131</c:v>
                </c:pt>
                <c:pt idx="29">
                  <c:v>1028.3791447987512</c:v>
                </c:pt>
                <c:pt idx="30">
                  <c:v>968.03214123779981</c:v>
                </c:pt>
                <c:pt idx="31">
                  <c:v>987.02910709870036</c:v>
                </c:pt>
                <c:pt idx="32">
                  <c:v>960.95987464090706</c:v>
                </c:pt>
                <c:pt idx="33">
                  <c:v>921.72243674118397</c:v>
                </c:pt>
                <c:pt idx="34">
                  <c:v>906.62701153978287</c:v>
                </c:pt>
              </c:numCache>
            </c:numRef>
          </c:val>
          <c:extLst>
            <c:ext xmlns:c16="http://schemas.microsoft.com/office/drawing/2014/chart" uri="{C3380CC4-5D6E-409C-BE32-E72D297353CC}">
              <c16:uniqueId val="{00000000-D392-4D5B-9E95-22461049C2BA}"/>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'9.GHG-capita'!$U$10</c:f>
              <c:strCache>
                <c:ptCount val="1"/>
                <c:pt idx="0">
                  <c:v>t CO2/ 一人</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2-4D5B-9E95-22461049C2B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'9.GHG-capita'!$AA$10:$BI$10</c:f>
              <c:numCache>
                <c:formatCode>#,##0.00_);[Red]\(#,##0.00\)</c:formatCode>
                <c:ptCount val="35"/>
                <c:pt idx="0">
                  <c:v>8.6364640237344883</c:v>
                </c:pt>
                <c:pt idx="1">
                  <c:v>8.6849526876910641</c:v>
                </c:pt>
                <c:pt idx="2">
                  <c:v>8.7167722060274695</c:v>
                </c:pt>
                <c:pt idx="3">
                  <c:v>8.6523050424856631</c:v>
                </c:pt>
                <c:pt idx="4">
                  <c:v>9.0280922155293428</c:v>
                </c:pt>
                <c:pt idx="5">
                  <c:v>9.0956536484322665</c:v>
                </c:pt>
                <c:pt idx="6">
                  <c:v>9.1654127187616545</c:v>
                </c:pt>
                <c:pt idx="7">
                  <c:v>9.0926131457379675</c:v>
                </c:pt>
                <c:pt idx="8">
                  <c:v>8.8016146592392648</c:v>
                </c:pt>
                <c:pt idx="9">
                  <c:v>9.0748082210051901</c:v>
                </c:pt>
                <c:pt idx="10">
                  <c:v>9.2203350206775454</c:v>
                </c:pt>
                <c:pt idx="11">
                  <c:v>9.0904611773512478</c:v>
                </c:pt>
                <c:pt idx="12">
                  <c:v>9.3264552950565029</c:v>
                </c:pt>
                <c:pt idx="13">
                  <c:v>9.3763078129545399</c:v>
                </c:pt>
                <c:pt idx="14">
                  <c:v>9.3393103188554463</c:v>
                </c:pt>
                <c:pt idx="15">
                  <c:v>9.3961018810238741</c:v>
                </c:pt>
                <c:pt idx="16">
                  <c:v>9.2155309130387</c:v>
                </c:pt>
                <c:pt idx="17">
                  <c:v>9.4855689100954539</c:v>
                </c:pt>
                <c:pt idx="18">
                  <c:v>8.9544225794234222</c:v>
                </c:pt>
                <c:pt idx="19">
                  <c:v>8.4921899931430893</c:v>
                </c:pt>
                <c:pt idx="20">
                  <c:v>8.8784001406303723</c:v>
                </c:pt>
                <c:pt idx="21">
                  <c:v>9.2933219749443428</c:v>
                </c:pt>
                <c:pt idx="22">
                  <c:v>9.6185989732532047</c:v>
                </c:pt>
                <c:pt idx="23">
                  <c:v>9.6957476635713267</c:v>
                </c:pt>
                <c:pt idx="24">
                  <c:v>9.3147359711524036</c:v>
                </c:pt>
                <c:pt idx="25">
                  <c:v>9.0153570361300783</c:v>
                </c:pt>
                <c:pt idx="26">
                  <c:v>8.8641232755267492</c:v>
                </c:pt>
                <c:pt idx="27">
                  <c:v>8.7415376924032326</c:v>
                </c:pt>
                <c:pt idx="28">
                  <c:v>8.3943090148814843</c:v>
                </c:pt>
                <c:pt idx="29">
                  <c:v>8.1259463853561797</c:v>
                </c:pt>
                <c:pt idx="30">
                  <c:v>7.6738967666197899</c:v>
                </c:pt>
                <c:pt idx="31">
                  <c:v>7.8646302557403569</c:v>
                </c:pt>
                <c:pt idx="32">
                  <c:v>7.6909399556684601</c:v>
                </c:pt>
                <c:pt idx="33">
                  <c:v>7.4122043613386515</c:v>
                </c:pt>
                <c:pt idx="34">
                  <c:v>7.3232016569989407</c:v>
                </c:pt>
              </c:numCache>
            </c:numRef>
          </c:val>
          <c:smooth val="0"/>
          <c:extLst>
            <c:ext xmlns:c16="http://schemas.microsoft.com/office/drawing/2014/chart" uri="{C3380CC4-5D6E-409C-BE32-E72D297353CC}">
              <c16:uniqueId val="{00000002-D392-4D5B-9E95-22461049C2BA}"/>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86704640"/>
        <c:crosses val="max"/>
        <c:crossBetween val="between"/>
        <c:majorUnit val="1"/>
      </c:valAx>
      <c:spPr>
        <a:solidFill>
          <a:schemeClr val="bg1"/>
        </a:solid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'9.GHG-capita'!$Y$7</c:f>
              <c:strCache>
                <c:ptCount val="1"/>
                <c:pt idx="0">
                  <c:v>Energy-related CO2 Emissions</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alibri" panose="020F0502020204030204" pitchFamily="34"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'9.GHG-capita'!$AA$7:$BI$7</c:f>
              <c:numCache>
                <c:formatCode>#,##0_);[Red]\(#,##0\)</c:formatCode>
                <c:ptCount val="35"/>
                <c:pt idx="0">
                  <c:v>1067.561954437844</c:v>
                </c:pt>
                <c:pt idx="1">
                  <c:v>1077.8113134951486</c:v>
                </c:pt>
                <c:pt idx="2">
                  <c:v>1085.8221633882238</c:v>
                </c:pt>
                <c:pt idx="3">
                  <c:v>1081.0016873980737</c:v>
                </c:pt>
                <c:pt idx="4">
                  <c:v>1130.9039713782831</c:v>
                </c:pt>
                <c:pt idx="5">
                  <c:v>1142.1412286336395</c:v>
                </c:pt>
                <c:pt idx="6">
                  <c:v>1153.5496793706232</c:v>
                </c:pt>
                <c:pt idx="7">
                  <c:v>1147.0967966268647</c:v>
                </c:pt>
                <c:pt idx="8">
                  <c:v>1113.1578091833082</c:v>
                </c:pt>
                <c:pt idx="9">
                  <c:v>1149.4787329300643</c:v>
                </c:pt>
                <c:pt idx="10">
                  <c:v>1170.300242834518</c:v>
                </c:pt>
                <c:pt idx="11">
                  <c:v>1157.3611552556515</c:v>
                </c:pt>
                <c:pt idx="12">
                  <c:v>1188.9924797455733</c:v>
                </c:pt>
                <c:pt idx="13">
                  <c:v>1197.2982498674169</c:v>
                </c:pt>
                <c:pt idx="14">
                  <c:v>1193.442447715581</c:v>
                </c:pt>
                <c:pt idx="15">
                  <c:v>1200.5211451346584</c:v>
                </c:pt>
                <c:pt idx="16">
                  <c:v>1178.6756193085628</c:v>
                </c:pt>
                <c:pt idx="17">
                  <c:v>1214.465844266251</c:v>
                </c:pt>
                <c:pt idx="18">
                  <c:v>1146.9182616628698</c:v>
                </c:pt>
                <c:pt idx="19">
                  <c:v>1087.272069202096</c:v>
                </c:pt>
                <c:pt idx="20">
                  <c:v>1136.944412005553</c:v>
                </c:pt>
                <c:pt idx="21">
                  <c:v>1188.0046866890555</c:v>
                </c:pt>
                <c:pt idx="22">
                  <c:v>1227.2625996148483</c:v>
                </c:pt>
                <c:pt idx="23">
                  <c:v>1235.3729068825387</c:v>
                </c:pt>
                <c:pt idx="24">
                  <c:v>1185.1804579719142</c:v>
                </c:pt>
                <c:pt idx="25">
                  <c:v>1145.8045035909081</c:v>
                </c:pt>
                <c:pt idx="26">
                  <c:v>1126.1159491694691</c:v>
                </c:pt>
                <c:pt idx="27">
                  <c:v>1109.467222382126</c:v>
                </c:pt>
                <c:pt idx="28">
                  <c:v>1063.9702733272131</c:v>
                </c:pt>
                <c:pt idx="29">
                  <c:v>1028.3791447987512</c:v>
                </c:pt>
                <c:pt idx="30">
                  <c:v>968.03214123779981</c:v>
                </c:pt>
                <c:pt idx="31">
                  <c:v>987.02910709870036</c:v>
                </c:pt>
                <c:pt idx="32">
                  <c:v>960.95987464090706</c:v>
                </c:pt>
                <c:pt idx="33">
                  <c:v>921.72243674118397</c:v>
                </c:pt>
                <c:pt idx="34">
                  <c:v>906.62701153978287</c:v>
                </c:pt>
              </c:numCache>
            </c:numRef>
          </c:val>
          <c:extLst>
            <c:ext xmlns:c16="http://schemas.microsoft.com/office/drawing/2014/chart" uri="{C3380CC4-5D6E-409C-BE32-E72D297353CC}">
              <c16:uniqueId val="{00000000-6C1C-4424-BF01-CD53080B658B}"/>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'9.GHG-capita'!$Y$10</c:f>
              <c:strCache>
                <c:ptCount val="1"/>
                <c:pt idx="0">
                  <c:v>Energy-related CO2 Emissions per Capita </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C-4424-BF01-CD53080B658B}"/>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'9.GHG-capita'!$AA$10:$BI$10</c:f>
              <c:numCache>
                <c:formatCode>#,##0.00_);[Red]\(#,##0.00\)</c:formatCode>
                <c:ptCount val="35"/>
                <c:pt idx="0">
                  <c:v>8.6364640237344883</c:v>
                </c:pt>
                <c:pt idx="1">
                  <c:v>8.6849526876910641</c:v>
                </c:pt>
                <c:pt idx="2">
                  <c:v>8.7167722060274695</c:v>
                </c:pt>
                <c:pt idx="3">
                  <c:v>8.6523050424856631</c:v>
                </c:pt>
                <c:pt idx="4">
                  <c:v>9.0280922155293428</c:v>
                </c:pt>
                <c:pt idx="5">
                  <c:v>9.0956536484322665</c:v>
                </c:pt>
                <c:pt idx="6">
                  <c:v>9.1654127187616545</c:v>
                </c:pt>
                <c:pt idx="7">
                  <c:v>9.0926131457379675</c:v>
                </c:pt>
                <c:pt idx="8">
                  <c:v>8.8016146592392648</c:v>
                </c:pt>
                <c:pt idx="9">
                  <c:v>9.0748082210051901</c:v>
                </c:pt>
                <c:pt idx="10">
                  <c:v>9.2203350206775454</c:v>
                </c:pt>
                <c:pt idx="11">
                  <c:v>9.0904611773512478</c:v>
                </c:pt>
                <c:pt idx="12">
                  <c:v>9.3264552950565029</c:v>
                </c:pt>
                <c:pt idx="13">
                  <c:v>9.3763078129545399</c:v>
                </c:pt>
                <c:pt idx="14">
                  <c:v>9.3393103188554463</c:v>
                </c:pt>
                <c:pt idx="15">
                  <c:v>9.3961018810238741</c:v>
                </c:pt>
                <c:pt idx="16">
                  <c:v>9.2155309130387</c:v>
                </c:pt>
                <c:pt idx="17">
                  <c:v>9.4855689100954539</c:v>
                </c:pt>
                <c:pt idx="18">
                  <c:v>8.9544225794234222</c:v>
                </c:pt>
                <c:pt idx="19">
                  <c:v>8.4921899931430893</c:v>
                </c:pt>
                <c:pt idx="20">
                  <c:v>8.8784001406303723</c:v>
                </c:pt>
                <c:pt idx="21">
                  <c:v>9.2933219749443428</c:v>
                </c:pt>
                <c:pt idx="22">
                  <c:v>9.6185989732532047</c:v>
                </c:pt>
                <c:pt idx="23">
                  <c:v>9.6957476635713267</c:v>
                </c:pt>
                <c:pt idx="24">
                  <c:v>9.3147359711524036</c:v>
                </c:pt>
                <c:pt idx="25">
                  <c:v>9.0153570361300783</c:v>
                </c:pt>
                <c:pt idx="26">
                  <c:v>8.8641232755267492</c:v>
                </c:pt>
                <c:pt idx="27">
                  <c:v>8.7415376924032326</c:v>
                </c:pt>
                <c:pt idx="28">
                  <c:v>8.3943090148814843</c:v>
                </c:pt>
                <c:pt idx="29">
                  <c:v>8.1259463853561797</c:v>
                </c:pt>
                <c:pt idx="30">
                  <c:v>7.6738967666197899</c:v>
                </c:pt>
                <c:pt idx="31">
                  <c:v>7.8646302557403569</c:v>
                </c:pt>
                <c:pt idx="32">
                  <c:v>7.6909399556684601</c:v>
                </c:pt>
                <c:pt idx="33">
                  <c:v>7.4122043613386515</c:v>
                </c:pt>
                <c:pt idx="34">
                  <c:v>7.3232016569989407</c:v>
                </c:pt>
              </c:numCache>
            </c:numRef>
          </c:val>
          <c:smooth val="0"/>
          <c:extLst>
            <c:ext xmlns:c16="http://schemas.microsoft.com/office/drawing/2014/chart" uri="{C3380CC4-5D6E-409C-BE32-E72D297353CC}">
              <c16:uniqueId val="{00000002-6C1C-4424-BF01-CD53080B658B}"/>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06144"/>
        <c:crosses val="max"/>
        <c:crossBetween val="between"/>
        <c:majorUnit val="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'9.GHG-capita'!$T$6</c:f>
              <c:strCache>
                <c:ptCount val="1"/>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alibri" panose="020F0502020204030204" pitchFamily="34"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'9.GHG-capita'!$AA$6:$BI$6</c:f>
              <c:numCache>
                <c:formatCode>#,##0_);[Red]\(#,##0\)</c:formatCode>
                <c:ptCount val="35"/>
                <c:pt idx="0">
                  <c:v>1159.8016750899105</c:v>
                </c:pt>
                <c:pt idx="1">
                  <c:v>1171.3628499673694</c:v>
                </c:pt>
                <c:pt idx="2">
                  <c:v>1179.8638543264578</c:v>
                </c:pt>
                <c:pt idx="3">
                  <c:v>1173.4024859867282</c:v>
                </c:pt>
                <c:pt idx="4">
                  <c:v>1226.8441253088067</c:v>
                </c:pt>
                <c:pt idx="5">
                  <c:v>1239.2889141910773</c:v>
                </c:pt>
                <c:pt idx="6">
                  <c:v>1252.2031614474906</c:v>
                </c:pt>
                <c:pt idx="7">
                  <c:v>1244.0033102374846</c:v>
                </c:pt>
                <c:pt idx="8">
                  <c:v>1203.848559074791</c:v>
                </c:pt>
                <c:pt idx="9">
                  <c:v>1240.7952304378807</c:v>
                </c:pt>
                <c:pt idx="10">
                  <c:v>1263.0584842681872</c:v>
                </c:pt>
                <c:pt idx="11">
                  <c:v>1248.3415754532102</c:v>
                </c:pt>
                <c:pt idx="12">
                  <c:v>1277.5996830633953</c:v>
                </c:pt>
                <c:pt idx="13">
                  <c:v>1285.6810349985822</c:v>
                </c:pt>
                <c:pt idx="14">
                  <c:v>1280.8225808347363</c:v>
                </c:pt>
                <c:pt idx="15">
                  <c:v>1288.0231404317699</c:v>
                </c:pt>
                <c:pt idx="16">
                  <c:v>1265.0014176882748</c:v>
                </c:pt>
                <c:pt idx="17">
                  <c:v>1300.2010950123533</c:v>
                </c:pt>
                <c:pt idx="18">
                  <c:v>1229.4599058430197</c:v>
                </c:pt>
                <c:pt idx="19">
                  <c:v>1161.2507020376393</c:v>
                </c:pt>
                <c:pt idx="20">
                  <c:v>1211.7811359656539</c:v>
                </c:pt>
                <c:pt idx="21">
                  <c:v>1261.9642681709056</c:v>
                </c:pt>
                <c:pt idx="22">
                  <c:v>1302.7268258104045</c:v>
                </c:pt>
                <c:pt idx="23">
                  <c:v>1312.3702262424408</c:v>
                </c:pt>
                <c:pt idx="24">
                  <c:v>1260.7520265909259</c:v>
                </c:pt>
                <c:pt idx="25">
                  <c:v>1220.2851788991436</c:v>
                </c:pt>
                <c:pt idx="26">
                  <c:v>1200.2006971924591</c:v>
                </c:pt>
                <c:pt idx="27">
                  <c:v>1184.4537287396752</c:v>
                </c:pt>
                <c:pt idx="28">
                  <c:v>1138.6060423059946</c:v>
                </c:pt>
                <c:pt idx="29">
                  <c:v>1101.8506473214984</c:v>
                </c:pt>
                <c:pt idx="30">
                  <c:v>1037.4805966526542</c:v>
                </c:pt>
                <c:pt idx="31">
                  <c:v>1058.5449012366364</c:v>
                </c:pt>
                <c:pt idx="32">
                  <c:v>1029.4522579359057</c:v>
                </c:pt>
                <c:pt idx="33">
                  <c:v>988.18969103318091</c:v>
                </c:pt>
                <c:pt idx="34">
                  <c:v>971.48200260911926</c:v>
                </c:pt>
              </c:numCache>
            </c:numRef>
          </c:val>
          <c:extLst>
            <c:ext xmlns:c16="http://schemas.microsoft.com/office/drawing/2014/chart" uri="{C3380CC4-5D6E-409C-BE32-E72D297353CC}">
              <c16:uniqueId val="{00000000-3E90-412A-A16F-8159F0B7D4BF}"/>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'9.GHG-capita'!$T$9</c:f>
              <c:strCache>
                <c:ptCount val="1"/>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2.0450591306384179E-2"/>
                  <c:y val="-5.4143835635836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0-412A-A16F-8159F0B7D4BF}"/>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ambria" panose="020405030504060302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'9.GHG-capita'!$AA$9:$BI$9</c:f>
              <c:numCache>
                <c:formatCode>#,##0.00_);[Red]\(#,##0.00\)</c:formatCode>
                <c:ptCount val="35"/>
                <c:pt idx="0">
                  <c:v>9.3826736705463958</c:v>
                </c:pt>
                <c:pt idx="1">
                  <c:v>9.4387865526254373</c:v>
                </c:pt>
                <c:pt idx="2">
                  <c:v>9.4717208757251736</c:v>
                </c:pt>
                <c:pt idx="3">
                  <c:v>9.391878259510543</c:v>
                </c:pt>
                <c:pt idx="4">
                  <c:v>9.7939897442127215</c:v>
                </c:pt>
                <c:pt idx="5">
                  <c:v>9.8693072723666262</c:v>
                </c:pt>
                <c:pt idx="6">
                  <c:v>9.9492540179684461</c:v>
                </c:pt>
                <c:pt idx="7">
                  <c:v>9.8607553305602131</c:v>
                </c:pt>
                <c:pt idx="8">
                  <c:v>9.5186963049116873</c:v>
                </c:pt>
                <c:pt idx="9">
                  <c:v>9.7957260410200035</c:v>
                </c:pt>
                <c:pt idx="10">
                  <c:v>9.9511406982666042</c:v>
                </c:pt>
                <c:pt idx="11">
                  <c:v>9.8050643709605243</c:v>
                </c:pt>
                <c:pt idx="12">
                  <c:v>10.0214900699951</c:v>
                </c:pt>
                <c:pt idx="13">
                  <c:v>10.068452981334927</c:v>
                </c:pt>
                <c:pt idx="14">
                  <c:v>10.023105486745415</c:v>
                </c:pt>
                <c:pt idx="15">
                  <c:v>10.08095251104948</c:v>
                </c:pt>
                <c:pt idx="16">
                  <c:v>9.8904732385851144</c:v>
                </c:pt>
                <c:pt idx="17">
                  <c:v>10.155202916532092</c:v>
                </c:pt>
                <c:pt idx="18">
                  <c:v>9.5988562649747013</c:v>
                </c:pt>
                <c:pt idx="19">
                  <c:v>9.0700036087668625</c:v>
                </c:pt>
                <c:pt idx="20">
                  <c:v>9.4628001988175896</c:v>
                </c:pt>
                <c:pt idx="21">
                  <c:v>9.8718804701625231</c:v>
                </c:pt>
                <c:pt idx="22">
                  <c:v>10.210045440235675</c:v>
                </c:pt>
                <c:pt idx="23">
                  <c:v>10.30005635054823</c:v>
                </c:pt>
                <c:pt idx="24">
                  <c:v>9.9086786099101243</c:v>
                </c:pt>
                <c:pt idx="25">
                  <c:v>9.601381858070873</c:v>
                </c:pt>
                <c:pt idx="26">
                  <c:v>9.4472748948572836</c:v>
                </c:pt>
                <c:pt idx="27">
                  <c:v>9.3323594476766694</c:v>
                </c:pt>
                <c:pt idx="28">
                  <c:v>8.9831560194241735</c:v>
                </c:pt>
                <c:pt idx="29">
                  <c:v>8.706496363806238</c:v>
                </c:pt>
                <c:pt idx="30">
                  <c:v>8.2244366244940661</c:v>
                </c:pt>
                <c:pt idx="31">
                  <c:v>8.4344668231682185</c:v>
                </c:pt>
                <c:pt idx="32">
                  <c:v>8.2391114467406634</c:v>
                </c:pt>
                <c:pt idx="33">
                  <c:v>7.946713289960603</c:v>
                </c:pt>
                <c:pt idx="34">
                  <c:v>7.8470622656267208</c:v>
                </c:pt>
              </c:numCache>
            </c:numRef>
          </c:val>
          <c:smooth val="0"/>
          <c:extLst>
            <c:ext xmlns:c16="http://schemas.microsoft.com/office/drawing/2014/chart" uri="{C3380CC4-5D6E-409C-BE32-E72D297353CC}">
              <c16:uniqueId val="{00000002-3E90-412A-A16F-8159F0B7D4BF}"/>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5472"/>
        <c:crosses val="max"/>
        <c:crossBetween val="between"/>
        <c:majorUnit val="1"/>
      </c:valAx>
      <c:spPr>
        <a:noFill/>
        <a:ln w="25400">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'9.GHG-capita'!$X$6</c:f>
              <c:strCache>
                <c:ptCount val="1"/>
                <c:pt idx="0">
                  <c:v>CO2 Emissions </c:v>
                </c:pt>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'9.GHG-capita'!$AA$6:$BI$6</c:f>
              <c:numCache>
                <c:formatCode>#,##0_);[Red]\(#,##0\)</c:formatCode>
                <c:ptCount val="35"/>
                <c:pt idx="0">
                  <c:v>1159.8016750899105</c:v>
                </c:pt>
                <c:pt idx="1">
                  <c:v>1171.3628499673694</c:v>
                </c:pt>
                <c:pt idx="2">
                  <c:v>1179.8638543264578</c:v>
                </c:pt>
                <c:pt idx="3">
                  <c:v>1173.4024859867282</c:v>
                </c:pt>
                <c:pt idx="4">
                  <c:v>1226.8441253088067</c:v>
                </c:pt>
                <c:pt idx="5">
                  <c:v>1239.2889141910773</c:v>
                </c:pt>
                <c:pt idx="6">
                  <c:v>1252.2031614474906</c:v>
                </c:pt>
                <c:pt idx="7">
                  <c:v>1244.0033102374846</c:v>
                </c:pt>
                <c:pt idx="8">
                  <c:v>1203.848559074791</c:v>
                </c:pt>
                <c:pt idx="9">
                  <c:v>1240.7952304378807</c:v>
                </c:pt>
                <c:pt idx="10">
                  <c:v>1263.0584842681872</c:v>
                </c:pt>
                <c:pt idx="11">
                  <c:v>1248.3415754532102</c:v>
                </c:pt>
                <c:pt idx="12">
                  <c:v>1277.5996830633953</c:v>
                </c:pt>
                <c:pt idx="13">
                  <c:v>1285.6810349985822</c:v>
                </c:pt>
                <c:pt idx="14">
                  <c:v>1280.8225808347363</c:v>
                </c:pt>
                <c:pt idx="15">
                  <c:v>1288.0231404317699</c:v>
                </c:pt>
                <c:pt idx="16">
                  <c:v>1265.0014176882748</c:v>
                </c:pt>
                <c:pt idx="17">
                  <c:v>1300.2010950123533</c:v>
                </c:pt>
                <c:pt idx="18">
                  <c:v>1229.4599058430197</c:v>
                </c:pt>
                <c:pt idx="19">
                  <c:v>1161.2507020376393</c:v>
                </c:pt>
                <c:pt idx="20">
                  <c:v>1211.7811359656539</c:v>
                </c:pt>
                <c:pt idx="21">
                  <c:v>1261.9642681709056</c:v>
                </c:pt>
                <c:pt idx="22">
                  <c:v>1302.7268258104045</c:v>
                </c:pt>
                <c:pt idx="23">
                  <c:v>1312.3702262424408</c:v>
                </c:pt>
                <c:pt idx="24">
                  <c:v>1260.7520265909259</c:v>
                </c:pt>
                <c:pt idx="25">
                  <c:v>1220.2851788991436</c:v>
                </c:pt>
                <c:pt idx="26">
                  <c:v>1200.2006971924591</c:v>
                </c:pt>
                <c:pt idx="27">
                  <c:v>1184.4537287396752</c:v>
                </c:pt>
                <c:pt idx="28">
                  <c:v>1138.6060423059946</c:v>
                </c:pt>
                <c:pt idx="29">
                  <c:v>1101.8506473214984</c:v>
                </c:pt>
                <c:pt idx="30">
                  <c:v>1037.4805966526542</c:v>
                </c:pt>
                <c:pt idx="31">
                  <c:v>1058.5449012366364</c:v>
                </c:pt>
                <c:pt idx="32">
                  <c:v>1029.4522579359057</c:v>
                </c:pt>
                <c:pt idx="33">
                  <c:v>988.18969103318091</c:v>
                </c:pt>
                <c:pt idx="34">
                  <c:v>971.48200260911926</c:v>
                </c:pt>
              </c:numCache>
            </c:numRef>
          </c:val>
          <c:extLst>
            <c:ext xmlns:c16="http://schemas.microsoft.com/office/drawing/2014/chart" uri="{C3380CC4-5D6E-409C-BE32-E72D297353CC}">
              <c16:uniqueId val="{00000000-FD60-48C0-8A04-34CE3D2B0A7A}"/>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'9.GHG-capita'!$X$9</c:f>
              <c:strCache>
                <c:ptCount val="1"/>
                <c:pt idx="0">
                  <c:v>CO2 Emissions per Capita </c:v>
                </c:pt>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1.8722468020712452E-2"/>
                  <c:y val="-4.9372568029167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60-48C0-8A04-34CE3D2B0A7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'9.GHG-capita'!$AA$9:$BI$9</c:f>
              <c:numCache>
                <c:formatCode>#,##0.00_);[Red]\(#,##0.00\)</c:formatCode>
                <c:ptCount val="35"/>
                <c:pt idx="0">
                  <c:v>9.3826736705463958</c:v>
                </c:pt>
                <c:pt idx="1">
                  <c:v>9.4387865526254373</c:v>
                </c:pt>
                <c:pt idx="2">
                  <c:v>9.4717208757251736</c:v>
                </c:pt>
                <c:pt idx="3">
                  <c:v>9.391878259510543</c:v>
                </c:pt>
                <c:pt idx="4">
                  <c:v>9.7939897442127215</c:v>
                </c:pt>
                <c:pt idx="5">
                  <c:v>9.8693072723666262</c:v>
                </c:pt>
                <c:pt idx="6">
                  <c:v>9.9492540179684461</c:v>
                </c:pt>
                <c:pt idx="7">
                  <c:v>9.8607553305602131</c:v>
                </c:pt>
                <c:pt idx="8">
                  <c:v>9.5186963049116873</c:v>
                </c:pt>
                <c:pt idx="9">
                  <c:v>9.7957260410200035</c:v>
                </c:pt>
                <c:pt idx="10">
                  <c:v>9.9511406982666042</c:v>
                </c:pt>
                <c:pt idx="11">
                  <c:v>9.8050643709605243</c:v>
                </c:pt>
                <c:pt idx="12">
                  <c:v>10.0214900699951</c:v>
                </c:pt>
                <c:pt idx="13">
                  <c:v>10.068452981334927</c:v>
                </c:pt>
                <c:pt idx="14">
                  <c:v>10.023105486745415</c:v>
                </c:pt>
                <c:pt idx="15">
                  <c:v>10.08095251104948</c:v>
                </c:pt>
                <c:pt idx="16">
                  <c:v>9.8904732385851144</c:v>
                </c:pt>
                <c:pt idx="17">
                  <c:v>10.155202916532092</c:v>
                </c:pt>
                <c:pt idx="18">
                  <c:v>9.5988562649747013</c:v>
                </c:pt>
                <c:pt idx="19">
                  <c:v>9.0700036087668625</c:v>
                </c:pt>
                <c:pt idx="20">
                  <c:v>9.4628001988175896</c:v>
                </c:pt>
                <c:pt idx="21">
                  <c:v>9.8718804701625231</c:v>
                </c:pt>
                <c:pt idx="22">
                  <c:v>10.210045440235675</c:v>
                </c:pt>
                <c:pt idx="23">
                  <c:v>10.30005635054823</c:v>
                </c:pt>
                <c:pt idx="24">
                  <c:v>9.9086786099101243</c:v>
                </c:pt>
                <c:pt idx="25">
                  <c:v>9.601381858070873</c:v>
                </c:pt>
                <c:pt idx="26">
                  <c:v>9.4472748948572836</c:v>
                </c:pt>
                <c:pt idx="27">
                  <c:v>9.3323594476766694</c:v>
                </c:pt>
                <c:pt idx="28">
                  <c:v>8.9831560194241735</c:v>
                </c:pt>
                <c:pt idx="29">
                  <c:v>8.706496363806238</c:v>
                </c:pt>
                <c:pt idx="30">
                  <c:v>8.2244366244940661</c:v>
                </c:pt>
                <c:pt idx="31">
                  <c:v>8.4344668231682185</c:v>
                </c:pt>
                <c:pt idx="32">
                  <c:v>8.2391114467406634</c:v>
                </c:pt>
                <c:pt idx="33">
                  <c:v>7.946713289960603</c:v>
                </c:pt>
                <c:pt idx="34">
                  <c:v>7.8470622656267208</c:v>
                </c:pt>
              </c:numCache>
            </c:numRef>
          </c:val>
          <c:smooth val="0"/>
          <c:extLst>
            <c:ext xmlns:c16="http://schemas.microsoft.com/office/drawing/2014/chart" uri="{C3380CC4-5D6E-409C-BE32-E72D297353CC}">
              <c16:uniqueId val="{00000002-FD60-48C0-8A04-34CE3D2B0A7A}"/>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15373568"/>
        <c:crosses val="max"/>
        <c:crossBetween val="between"/>
        <c:majorUnit val="1"/>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'9.GHG-capita'!$S$5</c:f>
              <c:strCache>
                <c:ptCount val="1"/>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baseline="0">
                    <a:latin typeface="Calibri" panose="020F050202020403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'9.GHG-capita'!$AA$5:$BI$5</c:f>
              <c:numCache>
                <c:formatCode>#,##0_);[Red]\(#,##0\)</c:formatCode>
                <c:ptCount val="35"/>
                <c:pt idx="0">
                  <c:v>1272.0575847218931</c:v>
                </c:pt>
                <c:pt idx="1">
                  <c:v>1286.1154695539458</c:v>
                </c:pt>
                <c:pt idx="2">
                  <c:v>1296.6024972619432</c:v>
                </c:pt>
                <c:pt idx="3">
                  <c:v>1292.6263092925599</c:v>
                </c:pt>
                <c:pt idx="4">
                  <c:v>1351.2226099277157</c:v>
                </c:pt>
                <c:pt idx="5">
                  <c:v>1371.6041425542564</c:v>
                </c:pt>
                <c:pt idx="6">
                  <c:v>1384.7504107467951</c:v>
                </c:pt>
                <c:pt idx="7">
                  <c:v>1375.5913614068884</c:v>
                </c:pt>
                <c:pt idx="8">
                  <c:v>1327.2082008657521</c:v>
                </c:pt>
                <c:pt idx="9">
                  <c:v>1351.4214823393561</c:v>
                </c:pt>
                <c:pt idx="10">
                  <c:v>1370.5490131306808</c:v>
                </c:pt>
                <c:pt idx="11">
                  <c:v>1345.258189477953</c:v>
                </c:pt>
                <c:pt idx="12">
                  <c:v>1369.4672843505487</c:v>
                </c:pt>
                <c:pt idx="13">
                  <c:v>1376.026617016814</c:v>
                </c:pt>
                <c:pt idx="14">
                  <c:v>1367.8735035747814</c:v>
                </c:pt>
                <c:pt idx="15">
                  <c:v>1374.7162312150351</c:v>
                </c:pt>
                <c:pt idx="16">
                  <c:v>1352.3143835919893</c:v>
                </c:pt>
                <c:pt idx="17">
                  <c:v>1386.1927848500625</c:v>
                </c:pt>
                <c:pt idx="18">
                  <c:v>1312.3481377953651</c:v>
                </c:pt>
                <c:pt idx="19">
                  <c:v>1240.0991040436554</c:v>
                </c:pt>
                <c:pt idx="20">
                  <c:v>1291.7255078247622</c:v>
                </c:pt>
                <c:pt idx="21">
                  <c:v>1341.5052426838395</c:v>
                </c:pt>
                <c:pt idx="22">
                  <c:v>1382.4650172518918</c:v>
                </c:pt>
                <c:pt idx="23">
                  <c:v>1393.5462917702594</c:v>
                </c:pt>
                <c:pt idx="24">
                  <c:v>1342.544007001926</c:v>
                </c:pt>
                <c:pt idx="25">
                  <c:v>1303.2355472018344</c:v>
                </c:pt>
                <c:pt idx="26">
                  <c:v>1284.1964522934143</c:v>
                </c:pt>
                <c:pt idx="27">
                  <c:v>1269.0319128567749</c:v>
                </c:pt>
                <c:pt idx="28">
                  <c:v>1222.1840739849058</c:v>
                </c:pt>
                <c:pt idx="29">
                  <c:v>1185.7295205316709</c:v>
                </c:pt>
                <c:pt idx="30">
                  <c:v>1121.4124383071787</c:v>
                </c:pt>
                <c:pt idx="31">
                  <c:v>1142.3843800162435</c:v>
                </c:pt>
                <c:pt idx="32">
                  <c:v>1110.763912597846</c:v>
                </c:pt>
                <c:pt idx="33">
                  <c:v>1066.7457465910732</c:v>
                </c:pt>
                <c:pt idx="34">
                  <c:v>1046.4063730817754</c:v>
                </c:pt>
              </c:numCache>
            </c:numRef>
          </c:val>
          <c:extLst>
            <c:ext xmlns:c16="http://schemas.microsoft.com/office/drawing/2014/chart" uri="{C3380CC4-5D6E-409C-BE32-E72D297353CC}">
              <c16:uniqueId val="{00000000-CC43-486B-81A0-91CEA4F1E505}"/>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'9.GHG-capita'!$S$8</c:f>
              <c:strCache>
                <c:ptCount val="1"/>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3-486B-81A0-91CEA4F1E505}"/>
                </c:ext>
              </c:extLst>
            </c:dLbl>
            <c:numFmt formatCode="#,##0.00;[Red]#,##0.00" sourceLinked="0"/>
            <c:spPr>
              <a:noFill/>
              <a:ln>
                <a:noFill/>
              </a:ln>
              <a:effectLst/>
            </c:spPr>
            <c:txPr>
              <a:bodyPr rot="-5400000" vert="horz"/>
              <a:lstStyle/>
              <a:p>
                <a:pPr>
                  <a:defRPr baseline="0">
                    <a:latin typeface="Calibri" panose="020F050202020403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'9.GHG-capita'!$AA$8:$BI$8</c:f>
              <c:numCache>
                <c:formatCode>#,##0.00_);[Red]\(#,##0.00\)</c:formatCode>
                <c:ptCount val="35"/>
                <c:pt idx="0">
                  <c:v>10.290812182749862</c:v>
                </c:pt>
                <c:pt idx="1">
                  <c:v>10.363457744530228</c:v>
                </c:pt>
                <c:pt idx="2">
                  <c:v>10.408876325687727</c:v>
                </c:pt>
                <c:pt idx="3">
                  <c:v>10.346142160852262</c:v>
                </c:pt>
                <c:pt idx="4">
                  <c:v>10.786912624657452</c:v>
                </c:pt>
                <c:pt idx="5">
                  <c:v>10.923024150308644</c:v>
                </c:pt>
                <c:pt idx="6">
                  <c:v>11.002394828711456</c:v>
                </c:pt>
                <c:pt idx="7">
                  <c:v>10.90380526967896</c:v>
                </c:pt>
                <c:pt idx="8">
                  <c:v>10.494087235639132</c:v>
                </c:pt>
                <c:pt idx="9">
                  <c:v>10.669088889287314</c:v>
                </c:pt>
                <c:pt idx="10">
                  <c:v>10.798016270351866</c:v>
                </c:pt>
                <c:pt idx="11">
                  <c:v>10.566293234769807</c:v>
                </c:pt>
                <c:pt idx="12">
                  <c:v>10.742099401899415</c:v>
                </c:pt>
                <c:pt idx="13">
                  <c:v>10.77596924692479</c:v>
                </c:pt>
                <c:pt idx="14">
                  <c:v>10.704324411519023</c:v>
                </c:pt>
                <c:pt idx="15">
                  <c:v>10.759472099547892</c:v>
                </c:pt>
                <c:pt idx="16">
                  <c:v>10.573133779970361</c:v>
                </c:pt>
                <c:pt idx="17">
                  <c:v>10.826839836995637</c:v>
                </c:pt>
                <c:pt idx="18">
                  <c:v>10.245995891722346</c:v>
                </c:pt>
                <c:pt idx="19">
                  <c:v>9.6858527871442703</c:v>
                </c:pt>
                <c:pt idx="20">
                  <c:v>10.087085884961626</c:v>
                </c:pt>
                <c:pt idx="21">
                  <c:v>10.49410014204755</c:v>
                </c:pt>
                <c:pt idx="22">
                  <c:v>10.834988860306371</c:v>
                </c:pt>
                <c:pt idx="23">
                  <c:v>10.937161667731694</c:v>
                </c:pt>
                <c:pt idx="24">
                  <c:v>10.55150957878203</c:v>
                </c:pt>
                <c:pt idx="25">
                  <c:v>10.254047460434611</c:v>
                </c:pt>
                <c:pt idx="26">
                  <c:v>10.108440140216736</c:v>
                </c:pt>
                <c:pt idx="27">
                  <c:v>9.9987544249227831</c:v>
                </c:pt>
                <c:pt idx="28">
                  <c:v>9.6425539766381245</c:v>
                </c:pt>
                <c:pt idx="29">
                  <c:v>9.3692822925342405</c:v>
                </c:pt>
                <c:pt idx="30">
                  <c:v>8.8897908631100737</c:v>
                </c:pt>
                <c:pt idx="31">
                  <c:v>9.1024982892044726</c:v>
                </c:pt>
                <c:pt idx="32">
                  <c:v>8.8898806101614767</c:v>
                </c:pt>
                <c:pt idx="33">
                  <c:v>8.5784365880007805</c:v>
                </c:pt>
                <c:pt idx="34">
                  <c:v>8.4522574197652336</c:v>
                </c:pt>
              </c:numCache>
            </c:numRef>
          </c:val>
          <c:smooth val="0"/>
          <c:extLst>
            <c:ext xmlns:c16="http://schemas.microsoft.com/office/drawing/2014/chart" uri="{C3380CC4-5D6E-409C-BE32-E72D297353CC}">
              <c16:uniqueId val="{00000002-CC43-486B-81A0-91CEA4F1E505}"/>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baseline="0">
                <a:latin typeface="Calibri" panose="020F0502020204030204" pitchFamily="34"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baseline="0">
                <a:latin typeface="Calibri" panose="020F0502020204030204" pitchFamily="34"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1.5"/>
          <c:min val="6"/>
        </c:scaling>
        <c:delete val="0"/>
        <c:axPos val="r"/>
        <c:numFmt formatCode="#,##0_);[Red]\(#,##0\)" sourceLinked="0"/>
        <c:majorTickMark val="out"/>
        <c:minorTickMark val="none"/>
        <c:tickLblPos val="nextTo"/>
        <c:txPr>
          <a:bodyPr/>
          <a:lstStyle/>
          <a:p>
            <a:pPr>
              <a:defRPr sz="1200" baseline="0">
                <a:latin typeface="Calibri" panose="020F0502020204030204" pitchFamily="34"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 </a:t>
            </a:r>
          </a:p>
        </c:rich>
      </c:tx>
      <c:layout>
        <c:manualLayout>
          <c:xMode val="edge"/>
          <c:yMode val="edge"/>
          <c:x val="0.35028920187812429"/>
          <c:y val="3.8404421755838749E-5"/>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784757842097193"/>
          <c:y val="0.1377383226200454"/>
          <c:w val="0.63515738449717318"/>
          <c:h val="0.61638740740740761"/>
        </c:manualLayout>
      </c:layout>
      <c:barChart>
        <c:barDir val="col"/>
        <c:grouping val="stacked"/>
        <c:varyColors val="0"/>
        <c:ser>
          <c:idx val="0"/>
          <c:order val="0"/>
          <c:tx>
            <c:v>CO₂</c:v>
          </c:tx>
          <c:spPr>
            <a:solidFill>
              <a:schemeClr val="accent1"/>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'1.Summary'!$AA$5:$BI$5</c:f>
              <c:numCache>
                <c:formatCode>#,##0_ </c:formatCode>
                <c:ptCount val="35"/>
                <c:pt idx="0">
                  <c:v>1159.8016750899105</c:v>
                </c:pt>
                <c:pt idx="1">
                  <c:v>1171.3628499673694</c:v>
                </c:pt>
                <c:pt idx="2">
                  <c:v>1179.8638543264578</c:v>
                </c:pt>
                <c:pt idx="3">
                  <c:v>1173.4024859867282</c:v>
                </c:pt>
                <c:pt idx="4">
                  <c:v>1226.8441253088067</c:v>
                </c:pt>
                <c:pt idx="5">
                  <c:v>1239.2889141910773</c:v>
                </c:pt>
                <c:pt idx="6">
                  <c:v>1252.2031614474906</c:v>
                </c:pt>
                <c:pt idx="7">
                  <c:v>1244.0033102374846</c:v>
                </c:pt>
                <c:pt idx="8">
                  <c:v>1203.848559074791</c:v>
                </c:pt>
                <c:pt idx="9">
                  <c:v>1240.7952304378807</c:v>
                </c:pt>
                <c:pt idx="10">
                  <c:v>1263.0584842681872</c:v>
                </c:pt>
                <c:pt idx="11">
                  <c:v>1248.3415754532102</c:v>
                </c:pt>
                <c:pt idx="12">
                  <c:v>1277.5996830633953</c:v>
                </c:pt>
                <c:pt idx="13">
                  <c:v>1285.6810349985822</c:v>
                </c:pt>
                <c:pt idx="14">
                  <c:v>1280.8225808347363</c:v>
                </c:pt>
                <c:pt idx="15">
                  <c:v>1288.0231404317699</c:v>
                </c:pt>
                <c:pt idx="16">
                  <c:v>1265.0014176882748</c:v>
                </c:pt>
                <c:pt idx="17">
                  <c:v>1300.2010950123533</c:v>
                </c:pt>
                <c:pt idx="18">
                  <c:v>1229.4599058430197</c:v>
                </c:pt>
                <c:pt idx="19">
                  <c:v>1161.2507020376393</c:v>
                </c:pt>
                <c:pt idx="20">
                  <c:v>1211.7811359656539</c:v>
                </c:pt>
                <c:pt idx="21">
                  <c:v>1261.9642681709056</c:v>
                </c:pt>
                <c:pt idx="22">
                  <c:v>1302.7268258104045</c:v>
                </c:pt>
                <c:pt idx="23">
                  <c:v>1312.3702262424408</c:v>
                </c:pt>
                <c:pt idx="24">
                  <c:v>1260.7520265909259</c:v>
                </c:pt>
                <c:pt idx="25">
                  <c:v>1220.2851788991436</c:v>
                </c:pt>
                <c:pt idx="26">
                  <c:v>1200.2006971924591</c:v>
                </c:pt>
                <c:pt idx="27">
                  <c:v>1184.4537287396752</c:v>
                </c:pt>
                <c:pt idx="28">
                  <c:v>1138.6060423059946</c:v>
                </c:pt>
                <c:pt idx="29">
                  <c:v>1101.8506473214984</c:v>
                </c:pt>
                <c:pt idx="30">
                  <c:v>1037.4805966526542</c:v>
                </c:pt>
                <c:pt idx="31">
                  <c:v>1058.5449012366364</c:v>
                </c:pt>
                <c:pt idx="32">
                  <c:v>1029.4522579359057</c:v>
                </c:pt>
                <c:pt idx="33">
                  <c:v>988.18969103318091</c:v>
                </c:pt>
                <c:pt idx="34">
                  <c:v>971.48200260911926</c:v>
                </c:pt>
              </c:numCache>
            </c:numRef>
          </c:val>
          <c:extLst>
            <c:ext xmlns:c16="http://schemas.microsoft.com/office/drawing/2014/chart" uri="{C3380CC4-5D6E-409C-BE32-E72D297353CC}">
              <c16:uniqueId val="{00000000-F251-4550-8CF2-CDDE65ABCA56}"/>
            </c:ext>
          </c:extLst>
        </c:ser>
        <c:ser>
          <c:idx val="1"/>
          <c:order val="1"/>
          <c:tx>
            <c:v>CH₄</c:v>
          </c:tx>
          <c:spPr>
            <a:solidFill>
              <a:schemeClr val="accent6">
                <a:lumMod val="75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'1.Summary'!$AA$8:$BI$8</c:f>
              <c:numCache>
                <c:formatCode>#,##0.0_ </c:formatCode>
                <c:ptCount val="35"/>
                <c:pt idx="0">
                  <c:v>50.036172052730649</c:v>
                </c:pt>
                <c:pt idx="1">
                  <c:v>49.314363576937438</c:v>
                </c:pt>
                <c:pt idx="2">
                  <c:v>49.24076542314296</c:v>
                </c:pt>
                <c:pt idx="3">
                  <c:v>48.240583023743177</c:v>
                </c:pt>
                <c:pt idx="4">
                  <c:v>48.280759349367585</c:v>
                </c:pt>
                <c:pt idx="5">
                  <c:v>46.944405266473112</c:v>
                </c:pt>
                <c:pt idx="6">
                  <c:v>45.518199108748384</c:v>
                </c:pt>
                <c:pt idx="7">
                  <c:v>44.990539863241125</c:v>
                </c:pt>
                <c:pt idx="8">
                  <c:v>43.090924528336309</c:v>
                </c:pt>
                <c:pt idx="9">
                  <c:v>42.656818997680226</c:v>
                </c:pt>
                <c:pt idx="10">
                  <c:v>41.93566263588</c:v>
                </c:pt>
                <c:pt idx="11">
                  <c:v>40.591506986088497</c:v>
                </c:pt>
                <c:pt idx="12">
                  <c:v>39.65978312571152</c:v>
                </c:pt>
                <c:pt idx="13">
                  <c:v>38.624690642009433</c:v>
                </c:pt>
                <c:pt idx="14">
                  <c:v>38.261646466842926</c:v>
                </c:pt>
                <c:pt idx="15">
                  <c:v>38.234351302559602</c:v>
                </c:pt>
                <c:pt idx="16">
                  <c:v>37.585301924460026</c:v>
                </c:pt>
                <c:pt idx="17">
                  <c:v>36.882349861669006</c:v>
                </c:pt>
                <c:pt idx="18">
                  <c:v>35.996117795810001</c:v>
                </c:pt>
                <c:pt idx="19">
                  <c:v>35.396582540808865</c:v>
                </c:pt>
                <c:pt idx="20">
                  <c:v>34.898435259990627</c:v>
                </c:pt>
                <c:pt idx="21">
                  <c:v>33.557135259353629</c:v>
                </c:pt>
                <c:pt idx="22">
                  <c:v>32.832153168560538</c:v>
                </c:pt>
                <c:pt idx="23">
                  <c:v>32.766411822180366</c:v>
                </c:pt>
                <c:pt idx="24">
                  <c:v>32.210498647216639</c:v>
                </c:pt>
                <c:pt idx="25">
                  <c:v>31.810574491621395</c:v>
                </c:pt>
                <c:pt idx="26">
                  <c:v>31.787034530023732</c:v>
                </c:pt>
                <c:pt idx="27">
                  <c:v>31.606882795039482</c:v>
                </c:pt>
                <c:pt idx="28">
                  <c:v>31.09998462840618</c:v>
                </c:pt>
                <c:pt idx="29">
                  <c:v>30.829775341102799</c:v>
                </c:pt>
                <c:pt idx="30">
                  <c:v>30.464972887796812</c:v>
                </c:pt>
                <c:pt idx="31">
                  <c:v>30.538998178149953</c:v>
                </c:pt>
                <c:pt idx="32">
                  <c:v>29.937678235018694</c:v>
                </c:pt>
                <c:pt idx="33">
                  <c:v>29.509554278413674</c:v>
                </c:pt>
                <c:pt idx="34">
                  <c:v>27.911779222075911</c:v>
                </c:pt>
              </c:numCache>
            </c:numRef>
          </c:val>
          <c:extLst>
            <c:ext xmlns:c16="http://schemas.microsoft.com/office/drawing/2014/chart" uri="{C3380CC4-5D6E-409C-BE32-E72D297353CC}">
              <c16:uniqueId val="{00000001-F251-4550-8CF2-CDDE65ABCA56}"/>
            </c:ext>
          </c:extLst>
        </c:ser>
        <c:ser>
          <c:idx val="2"/>
          <c:order val="2"/>
          <c:tx>
            <c:v>N₂O</c:v>
          </c:tx>
          <c:spPr>
            <a:solidFill>
              <a:schemeClr val="tx2">
                <a:lumMod val="40000"/>
                <a:lumOff val="60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'1.Summary'!$AA$9:$BI$9</c:f>
              <c:numCache>
                <c:formatCode>#,##0.0_ </c:formatCode>
                <c:ptCount val="35"/>
                <c:pt idx="0">
                  <c:v>28.855371353129758</c:v>
                </c:pt>
                <c:pt idx="1">
                  <c:v>28.551941725395778</c:v>
                </c:pt>
                <c:pt idx="2">
                  <c:v>28.629930342855143</c:v>
                </c:pt>
                <c:pt idx="3">
                  <c:v>28.599732501604919</c:v>
                </c:pt>
                <c:pt idx="4">
                  <c:v>29.583108120641562</c:v>
                </c:pt>
                <c:pt idx="5">
                  <c:v>29.815512739591597</c:v>
                </c:pt>
                <c:pt idx="6">
                  <c:v>30.783962074073518</c:v>
                </c:pt>
                <c:pt idx="7">
                  <c:v>31.376310275242172</c:v>
                </c:pt>
                <c:pt idx="8">
                  <c:v>30.107074058784107</c:v>
                </c:pt>
                <c:pt idx="9">
                  <c:v>24.561589895780799</c:v>
                </c:pt>
                <c:pt idx="10">
                  <c:v>26.827989103999535</c:v>
                </c:pt>
                <c:pt idx="11">
                  <c:v>23.512052891349349</c:v>
                </c:pt>
                <c:pt idx="12">
                  <c:v>22.871811307070701</c:v>
                </c:pt>
                <c:pt idx="13">
                  <c:v>23.006183191161607</c:v>
                </c:pt>
                <c:pt idx="14">
                  <c:v>23.031927545567115</c:v>
                </c:pt>
                <c:pt idx="15">
                  <c:v>22.674223909154883</c:v>
                </c:pt>
                <c:pt idx="16">
                  <c:v>22.586056829079048</c:v>
                </c:pt>
                <c:pt idx="17">
                  <c:v>22.209633389539892</c:v>
                </c:pt>
                <c:pt idx="18">
                  <c:v>21.225543557792644</c:v>
                </c:pt>
                <c:pt idx="19">
                  <c:v>20.674519622675724</c:v>
                </c:pt>
                <c:pt idx="20">
                  <c:v>20.320848441035196</c:v>
                </c:pt>
                <c:pt idx="21">
                  <c:v>19.957655627401561</c:v>
                </c:pt>
                <c:pt idx="22">
                  <c:v>19.627324478650586</c:v>
                </c:pt>
                <c:pt idx="23">
                  <c:v>19.597685830118536</c:v>
                </c:pt>
                <c:pt idx="24">
                  <c:v>19.107044987904985</c:v>
                </c:pt>
                <c:pt idx="25">
                  <c:v>18.814072022888173</c:v>
                </c:pt>
                <c:pt idx="26">
                  <c:v>18.35978330776992</c:v>
                </c:pt>
                <c:pt idx="27">
                  <c:v>18.563429909435651</c:v>
                </c:pt>
                <c:pt idx="28">
                  <c:v>17.698798516155779</c:v>
                </c:pt>
                <c:pt idx="29">
                  <c:v>17.293538231869611</c:v>
                </c:pt>
                <c:pt idx="30">
                  <c:v>16.849676464687668</c:v>
                </c:pt>
                <c:pt idx="31">
                  <c:v>16.820244766947223</c:v>
                </c:pt>
                <c:pt idx="32">
                  <c:v>16.044111753722262</c:v>
                </c:pt>
                <c:pt idx="33">
                  <c:v>15.176240012468961</c:v>
                </c:pt>
                <c:pt idx="34">
                  <c:v>14.768080538822886</c:v>
                </c:pt>
              </c:numCache>
            </c:numRef>
          </c:val>
          <c:extLst>
            <c:ext xmlns:c16="http://schemas.microsoft.com/office/drawing/2014/chart" uri="{C3380CC4-5D6E-409C-BE32-E72D297353CC}">
              <c16:uniqueId val="{00000002-F251-4550-8CF2-CDDE65ABCA56}"/>
            </c:ext>
          </c:extLst>
        </c:ser>
        <c:ser>
          <c:idx val="3"/>
          <c:order val="3"/>
          <c:tx>
            <c:v>HFCs</c:v>
          </c:tx>
          <c:spPr>
            <a:solidFill>
              <a:schemeClr val="accent3">
                <a:lumMod val="75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'1.Summary'!$AA$11:$BI$11</c:f>
              <c:numCache>
                <c:formatCode>#,##0.0_ </c:formatCode>
                <c:ptCount val="35"/>
                <c:pt idx="0">
                  <c:v>13.409950442681184</c:v>
                </c:pt>
                <c:pt idx="1">
                  <c:v>14.605139090759387</c:v>
                </c:pt>
                <c:pt idx="2">
                  <c:v>14.969798323589462</c:v>
                </c:pt>
                <c:pt idx="3">
                  <c:v>15.387123428309874</c:v>
                </c:pt>
                <c:pt idx="4">
                  <c:v>17.94934837726732</c:v>
                </c:pt>
                <c:pt idx="5">
                  <c:v>21.548602227782816</c:v>
                </c:pt>
                <c:pt idx="6">
                  <c:v>21.101694724718492</c:v>
                </c:pt>
                <c:pt idx="7">
                  <c:v>21.025784326574005</c:v>
                </c:pt>
                <c:pt idx="8">
                  <c:v>20.471845401065924</c:v>
                </c:pt>
                <c:pt idx="9">
                  <c:v>21.015296951052502</c:v>
                </c:pt>
                <c:pt idx="10">
                  <c:v>19.796229552116515</c:v>
                </c:pt>
                <c:pt idx="11">
                  <c:v>16.903682063588445</c:v>
                </c:pt>
                <c:pt idx="12">
                  <c:v>14.185846234933821</c:v>
                </c:pt>
                <c:pt idx="13">
                  <c:v>14.143923388003584</c:v>
                </c:pt>
                <c:pt idx="14">
                  <c:v>10.828791964962758</c:v>
                </c:pt>
                <c:pt idx="15">
                  <c:v>10.792182827184506</c:v>
                </c:pt>
                <c:pt idx="16">
                  <c:v>11.790940414535328</c:v>
                </c:pt>
                <c:pt idx="17">
                  <c:v>12.903025352289397</c:v>
                </c:pt>
                <c:pt idx="18">
                  <c:v>14.405632988698175</c:v>
                </c:pt>
                <c:pt idx="19">
                  <c:v>15.130816281641238</c:v>
                </c:pt>
                <c:pt idx="20">
                  <c:v>16.679773890880341</c:v>
                </c:pt>
                <c:pt idx="21">
                  <c:v>18.431072345080498</c:v>
                </c:pt>
                <c:pt idx="22">
                  <c:v>20.271135231509277</c:v>
                </c:pt>
                <c:pt idx="23">
                  <c:v>21.980489121668999</c:v>
                </c:pt>
                <c:pt idx="24">
                  <c:v>24.077154619948875</c:v>
                </c:pt>
                <c:pt idx="25">
                  <c:v>26.411556247753303</c:v>
                </c:pt>
                <c:pt idx="26">
                  <c:v>27.783937672713538</c:v>
                </c:pt>
                <c:pt idx="27">
                  <c:v>28.484855849018984</c:v>
                </c:pt>
                <c:pt idx="28">
                  <c:v>29.031745945929103</c:v>
                </c:pt>
                <c:pt idx="29">
                  <c:v>30.137961470387822</c:v>
                </c:pt>
                <c:pt idx="30">
                  <c:v>30.86852434815513</c:v>
                </c:pt>
                <c:pt idx="31">
                  <c:v>31.010277074337885</c:v>
                </c:pt>
                <c:pt idx="32">
                  <c:v>29.800107971182925</c:v>
                </c:pt>
                <c:pt idx="33">
                  <c:v>28.541195542478587</c:v>
                </c:pt>
                <c:pt idx="34">
                  <c:v>27.576993324009528</c:v>
                </c:pt>
              </c:numCache>
            </c:numRef>
          </c:val>
          <c:extLst>
            <c:ext xmlns:c16="http://schemas.microsoft.com/office/drawing/2014/chart" uri="{C3380CC4-5D6E-409C-BE32-E72D297353CC}">
              <c16:uniqueId val="{00000003-F251-4550-8CF2-CDDE65ABCA56}"/>
            </c:ext>
          </c:extLst>
        </c:ser>
        <c:ser>
          <c:idx val="4"/>
          <c:order val="4"/>
          <c:tx>
            <c:v>PFCs</c:v>
          </c:tx>
          <c:spPr>
            <a:solidFill>
              <a:schemeClr val="accent5">
                <a:lumMod val="60000"/>
                <a:lumOff val="40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'1.Summary'!$AA$12:$BI$12</c:f>
              <c:numCache>
                <c:formatCode>#,##0.0_ </c:formatCode>
                <c:ptCount val="35"/>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3.0545569587395418</c:v>
                </c:pt>
                <c:pt idx="34">
                  <c:v>2.4813175228519539</c:v>
                </c:pt>
              </c:numCache>
            </c:numRef>
          </c:val>
          <c:extLst>
            <c:ext xmlns:c16="http://schemas.microsoft.com/office/drawing/2014/chart" uri="{C3380CC4-5D6E-409C-BE32-E72D297353CC}">
              <c16:uniqueId val="{00000004-F251-4550-8CF2-CDDE65ABCA56}"/>
            </c:ext>
          </c:extLst>
        </c:ser>
        <c:ser>
          <c:idx val="5"/>
          <c:order val="5"/>
          <c:tx>
            <c:v>SF₆</c:v>
          </c:tx>
          <c:spPr>
            <a:solidFill>
              <a:srgbClr val="FFCCCC"/>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'1.Summary'!$AA$13:$BI$13</c:f>
              <c:numCache>
                <c:formatCode>#,##0.0_ </c:formatCode>
                <c:ptCount val="35"/>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2.0684171914069958</c:v>
                </c:pt>
                <c:pt idx="34">
                  <c:v>2.0065509003273672</c:v>
                </c:pt>
              </c:numCache>
            </c:numRef>
          </c:val>
          <c:extLst>
            <c:ext xmlns:c16="http://schemas.microsoft.com/office/drawing/2014/chart" uri="{C3380CC4-5D6E-409C-BE32-E72D297353CC}">
              <c16:uniqueId val="{00000005-F251-4550-8CF2-CDDE65ABCA56}"/>
            </c:ext>
          </c:extLst>
        </c:ser>
        <c:ser>
          <c:idx val="6"/>
          <c:order val="6"/>
          <c:tx>
            <c:v>NF₃</c:v>
          </c:tx>
          <c:spPr>
            <a:solidFill>
              <a:srgbClr val="CCCCFF"/>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'1.Summary'!$AA$14:$BI$14</c:f>
              <c:numCache>
                <c:formatCode>#,##0.00_ </c:formatCode>
                <c:ptCount val="35"/>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pt idx="34">
                  <c:v>0.17964896456860435</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catAx>
        <c:axId val="17823155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n-US" altLang="ja-JP" sz="1400">
                    <a:effectLst/>
                  </a:rPr>
                  <a:t>[Fiscal</a:t>
                </a:r>
                <a:r>
                  <a:rPr lang="en-US" altLang="ja-JP" sz="1400" baseline="0">
                    <a:effectLst/>
                  </a:rPr>
                  <a:t> year</a:t>
                </a:r>
                <a:r>
                  <a:rPr lang="en-US" altLang="ja-JP" sz="1400">
                    <a:effectLst/>
                  </a:rPr>
                  <a:t>]</a:t>
                </a:r>
                <a:endParaRPr lang="ja-JP" altLang="ja-JP" sz="1400">
                  <a:effectLst/>
                </a:endParaRPr>
              </a:p>
            </c:rich>
          </c:tx>
          <c:layout>
            <c:manualLayout>
              <c:xMode val="edge"/>
              <c:yMode val="edge"/>
              <c:x val="0.43145061753301722"/>
              <c:y val="0.8405107948189853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ja-JP" alt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00"/>
          <c:min val="0"/>
        </c:scaling>
        <c:delete val="0"/>
        <c:axPos val="l"/>
        <c:numFmt formatCode="#,##0_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spPr>
        <a:solidFill>
          <a:schemeClr val="bg1"/>
        </a:solidFill>
        <a:ln>
          <a:noFill/>
        </a:ln>
        <a:effectLst/>
      </c:spPr>
    </c:plotArea>
    <c:legend>
      <c:legendPos val="r"/>
      <c:layout>
        <c:manualLayout>
          <c:xMode val="edge"/>
          <c:yMode val="edge"/>
          <c:x val="0.78833265161370158"/>
          <c:y val="3.8179639204078082E-2"/>
          <c:w val="5.6966288640557292E-2"/>
          <c:h val="0.35472995984398431"/>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'9.GHG-capita'!$W$5</c:f>
              <c:strCache>
                <c:ptCount val="1"/>
                <c:pt idx="0">
                  <c:v>GHG Emissions</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mn-lt"/>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'9.GHG-capita'!$AA$5:$BI$5</c:f>
              <c:numCache>
                <c:formatCode>#,##0_);[Red]\(#,##0\)</c:formatCode>
                <c:ptCount val="35"/>
                <c:pt idx="0">
                  <c:v>1272.0575847218931</c:v>
                </c:pt>
                <c:pt idx="1">
                  <c:v>1286.1154695539458</c:v>
                </c:pt>
                <c:pt idx="2">
                  <c:v>1296.6024972619432</c:v>
                </c:pt>
                <c:pt idx="3">
                  <c:v>1292.6263092925599</c:v>
                </c:pt>
                <c:pt idx="4">
                  <c:v>1351.2226099277157</c:v>
                </c:pt>
                <c:pt idx="5">
                  <c:v>1371.6041425542564</c:v>
                </c:pt>
                <c:pt idx="6">
                  <c:v>1384.7504107467951</c:v>
                </c:pt>
                <c:pt idx="7">
                  <c:v>1375.5913614068884</c:v>
                </c:pt>
                <c:pt idx="8">
                  <c:v>1327.2082008657521</c:v>
                </c:pt>
                <c:pt idx="9">
                  <c:v>1351.4214823393561</c:v>
                </c:pt>
                <c:pt idx="10">
                  <c:v>1370.5490131306808</c:v>
                </c:pt>
                <c:pt idx="11">
                  <c:v>1345.258189477953</c:v>
                </c:pt>
                <c:pt idx="12">
                  <c:v>1369.4672843505487</c:v>
                </c:pt>
                <c:pt idx="13">
                  <c:v>1376.026617016814</c:v>
                </c:pt>
                <c:pt idx="14">
                  <c:v>1367.8735035747814</c:v>
                </c:pt>
                <c:pt idx="15">
                  <c:v>1374.7162312150351</c:v>
                </c:pt>
                <c:pt idx="16">
                  <c:v>1352.3143835919893</c:v>
                </c:pt>
                <c:pt idx="17">
                  <c:v>1386.1927848500625</c:v>
                </c:pt>
                <c:pt idx="18">
                  <c:v>1312.3481377953651</c:v>
                </c:pt>
                <c:pt idx="19">
                  <c:v>1240.0991040436554</c:v>
                </c:pt>
                <c:pt idx="20">
                  <c:v>1291.7255078247622</c:v>
                </c:pt>
                <c:pt idx="21">
                  <c:v>1341.5052426838395</c:v>
                </c:pt>
                <c:pt idx="22">
                  <c:v>1382.4650172518918</c:v>
                </c:pt>
                <c:pt idx="23">
                  <c:v>1393.5462917702594</c:v>
                </c:pt>
                <c:pt idx="24">
                  <c:v>1342.544007001926</c:v>
                </c:pt>
                <c:pt idx="25">
                  <c:v>1303.2355472018344</c:v>
                </c:pt>
                <c:pt idx="26">
                  <c:v>1284.1964522934143</c:v>
                </c:pt>
                <c:pt idx="27">
                  <c:v>1269.0319128567749</c:v>
                </c:pt>
                <c:pt idx="28">
                  <c:v>1222.1840739849058</c:v>
                </c:pt>
                <c:pt idx="29">
                  <c:v>1185.7295205316709</c:v>
                </c:pt>
                <c:pt idx="30">
                  <c:v>1121.4124383071787</c:v>
                </c:pt>
                <c:pt idx="31">
                  <c:v>1142.3843800162435</c:v>
                </c:pt>
                <c:pt idx="32">
                  <c:v>1110.763912597846</c:v>
                </c:pt>
                <c:pt idx="33">
                  <c:v>1066.7457465910732</c:v>
                </c:pt>
                <c:pt idx="34">
                  <c:v>1046.4063730817754</c:v>
                </c:pt>
              </c:numCache>
            </c:numRef>
          </c:val>
          <c:extLst>
            <c:ext xmlns:c16="http://schemas.microsoft.com/office/drawing/2014/chart" uri="{C3380CC4-5D6E-409C-BE32-E72D297353CC}">
              <c16:uniqueId val="{00000000-D762-4108-B071-E1CEA48F3259}"/>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'9.GHG-capita'!$W$8</c:f>
              <c:strCache>
                <c:ptCount val="1"/>
                <c:pt idx="0">
                  <c:v>GHG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2.2165112528349191E-2"/>
                  <c:y val="-5.669772759411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62-4108-B071-E1CEA48F3259}"/>
                </c:ext>
              </c:extLst>
            </c:dLbl>
            <c:numFmt formatCode="#,##0.00;[Red]#,##0.00" sourceLinked="0"/>
            <c:spPr>
              <a:noFill/>
              <a:ln>
                <a:noFill/>
              </a:ln>
              <a:effectLst/>
            </c:spPr>
            <c:txPr>
              <a:bodyPr rot="-5400000" vert="horz"/>
              <a:lstStyle/>
              <a:p>
                <a:pPr>
                  <a:defRPr baseline="0">
                    <a:latin typeface="Calibri" panose="020F050202020403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'9.GHG-capita'!$AA$8:$BI$8</c:f>
              <c:numCache>
                <c:formatCode>#,##0.00_);[Red]\(#,##0.00\)</c:formatCode>
                <c:ptCount val="35"/>
                <c:pt idx="0">
                  <c:v>10.290812182749862</c:v>
                </c:pt>
                <c:pt idx="1">
                  <c:v>10.363457744530228</c:v>
                </c:pt>
                <c:pt idx="2">
                  <c:v>10.408876325687727</c:v>
                </c:pt>
                <c:pt idx="3">
                  <c:v>10.346142160852262</c:v>
                </c:pt>
                <c:pt idx="4">
                  <c:v>10.786912624657452</c:v>
                </c:pt>
                <c:pt idx="5">
                  <c:v>10.923024150308644</c:v>
                </c:pt>
                <c:pt idx="6">
                  <c:v>11.002394828711456</c:v>
                </c:pt>
                <c:pt idx="7">
                  <c:v>10.90380526967896</c:v>
                </c:pt>
                <c:pt idx="8">
                  <c:v>10.494087235639132</c:v>
                </c:pt>
                <c:pt idx="9">
                  <c:v>10.669088889287314</c:v>
                </c:pt>
                <c:pt idx="10">
                  <c:v>10.798016270351866</c:v>
                </c:pt>
                <c:pt idx="11">
                  <c:v>10.566293234769807</c:v>
                </c:pt>
                <c:pt idx="12">
                  <c:v>10.742099401899415</c:v>
                </c:pt>
                <c:pt idx="13">
                  <c:v>10.77596924692479</c:v>
                </c:pt>
                <c:pt idx="14">
                  <c:v>10.704324411519023</c:v>
                </c:pt>
                <c:pt idx="15">
                  <c:v>10.759472099547892</c:v>
                </c:pt>
                <c:pt idx="16">
                  <c:v>10.573133779970361</c:v>
                </c:pt>
                <c:pt idx="17">
                  <c:v>10.826839836995637</c:v>
                </c:pt>
                <c:pt idx="18">
                  <c:v>10.245995891722346</c:v>
                </c:pt>
                <c:pt idx="19">
                  <c:v>9.6858527871442703</c:v>
                </c:pt>
                <c:pt idx="20">
                  <c:v>10.087085884961626</c:v>
                </c:pt>
                <c:pt idx="21">
                  <c:v>10.49410014204755</c:v>
                </c:pt>
                <c:pt idx="22">
                  <c:v>10.834988860306371</c:v>
                </c:pt>
                <c:pt idx="23">
                  <c:v>10.937161667731694</c:v>
                </c:pt>
                <c:pt idx="24">
                  <c:v>10.55150957878203</c:v>
                </c:pt>
                <c:pt idx="25">
                  <c:v>10.254047460434611</c:v>
                </c:pt>
                <c:pt idx="26">
                  <c:v>10.108440140216736</c:v>
                </c:pt>
                <c:pt idx="27">
                  <c:v>9.9987544249227831</c:v>
                </c:pt>
                <c:pt idx="28">
                  <c:v>9.6425539766381245</c:v>
                </c:pt>
                <c:pt idx="29">
                  <c:v>9.3692822925342405</c:v>
                </c:pt>
                <c:pt idx="30">
                  <c:v>8.8897908631100737</c:v>
                </c:pt>
                <c:pt idx="31">
                  <c:v>9.1024982892044726</c:v>
                </c:pt>
                <c:pt idx="32">
                  <c:v>8.8898806101614767</c:v>
                </c:pt>
                <c:pt idx="33">
                  <c:v>8.5784365880007805</c:v>
                </c:pt>
                <c:pt idx="34">
                  <c:v>8.4522574197652336</c:v>
                </c:pt>
              </c:numCache>
            </c:numRef>
          </c:val>
          <c:smooth val="0"/>
          <c:extLst>
            <c:ext xmlns:c16="http://schemas.microsoft.com/office/drawing/2014/chart" uri="{C3380CC4-5D6E-409C-BE32-E72D297353CC}">
              <c16:uniqueId val="{00000002-D762-4108-B071-E1CEA48F3259}"/>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mn-lt"/>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mn-lt"/>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1.5"/>
          <c:min val="6"/>
        </c:scaling>
        <c:delete val="0"/>
        <c:axPos val="r"/>
        <c:numFmt formatCode="#,##0_);[Red]\(#,##0\)" sourceLinked="0"/>
        <c:majorTickMark val="out"/>
        <c:minorTickMark val="none"/>
        <c:tickLblPos val="nextTo"/>
        <c:txPr>
          <a:bodyPr/>
          <a:lstStyle/>
          <a:p>
            <a:pPr>
              <a:defRPr sz="1200">
                <a:latin typeface="+mn-lt"/>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defRPr>
            </a:pPr>
            <a:r>
              <a:rPr lang="en-US" sz="1600">
                <a:latin typeface="+mn-lt"/>
                <a:ea typeface="+mn-ea"/>
              </a:rPr>
              <a:t>GDP</a:t>
            </a:r>
            <a:r>
              <a:rPr lang="ja-JP" altLang="en-US" sz="1600">
                <a:latin typeface="+mn-lt"/>
                <a:ea typeface="+mn-ea"/>
              </a:rPr>
              <a:t>当</a:t>
            </a:r>
            <a:r>
              <a:rPr lang="ja-JP" sz="1600">
                <a:latin typeface="+mn-lt"/>
                <a:ea typeface="+mn-ea"/>
              </a:rPr>
              <a:t>たり</a:t>
            </a:r>
            <a:r>
              <a:rPr lang="ja-JP" altLang="en-US" sz="1600">
                <a:latin typeface="+mn-lt"/>
                <a:ea typeface="+mn-ea"/>
              </a:rPr>
              <a:t>エネルギー起源</a:t>
            </a:r>
            <a:r>
              <a:rPr lang="en-US" sz="1600">
                <a:latin typeface="+mn-lt"/>
                <a:ea typeface="+mn-ea"/>
              </a:rPr>
              <a:t>CO</a:t>
            </a:r>
            <a:r>
              <a:rPr lang="en-US" sz="1600" baseline="-25000">
                <a:latin typeface="+mn-lt"/>
                <a:ea typeface="+mn-ea"/>
              </a:rPr>
              <a:t>2</a:t>
            </a:r>
            <a:r>
              <a:rPr lang="ja-JP" sz="1600">
                <a:latin typeface="+mn-lt"/>
                <a:ea typeface="+mn-ea"/>
              </a:rPr>
              <a:t>排出量</a:t>
            </a:r>
          </a:p>
        </c:rich>
      </c:tx>
      <c:layout>
        <c:manualLayout>
          <c:xMode val="edge"/>
          <c:yMode val="edge"/>
          <c:x val="0.27739520972502296"/>
          <c:y val="3.56419440228225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'10.GHG-GDP'!$T$10</c:f>
              <c:strCache>
                <c:ptCount val="1"/>
                <c:pt idx="0">
                  <c:v>GDP当たりエネルギー起源CO2 排出量</c:v>
                </c:pt>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'10.GHG-GDP'!$AA$10:$BI$10</c:f>
              <c:numCache>
                <c:formatCode>#,##0.00_);[Red]\(#,##0.00\)</c:formatCode>
                <c:ptCount val="35"/>
                <c:pt idx="0">
                  <c:v>2.4777357998881864</c:v>
                </c:pt>
                <c:pt idx="1">
                  <c:v>2.440265436634137</c:v>
                </c:pt>
                <c:pt idx="2">
                  <c:v>2.4439095348523998</c:v>
                </c:pt>
                <c:pt idx="3">
                  <c:v>2.4521317575248656</c:v>
                </c:pt>
                <c:pt idx="4">
                  <c:v>2.5246948205836204</c:v>
                </c:pt>
                <c:pt idx="5">
                  <c:v>2.4712187912163568</c:v>
                </c:pt>
                <c:pt idx="6">
                  <c:v>2.4244112872252441</c:v>
                </c:pt>
                <c:pt idx="7">
                  <c:v>2.4138363578658959</c:v>
                </c:pt>
                <c:pt idx="8">
                  <c:v>2.365866741274012</c:v>
                </c:pt>
                <c:pt idx="9">
                  <c:v>2.4285440929511855</c:v>
                </c:pt>
                <c:pt idx="10">
                  <c:v>2.4098945948493338</c:v>
                </c:pt>
                <c:pt idx="11">
                  <c:v>2.4005989362580626</c:v>
                </c:pt>
                <c:pt idx="12">
                  <c:v>2.4437436575727722</c:v>
                </c:pt>
                <c:pt idx="13">
                  <c:v>2.4142835333794226</c:v>
                </c:pt>
                <c:pt idx="14">
                  <c:v>2.3666763196727403</c:v>
                </c:pt>
                <c:pt idx="15">
                  <c:v>2.3305021840617002</c:v>
                </c:pt>
                <c:pt idx="16">
                  <c:v>2.2589314044695126</c:v>
                </c:pt>
                <c:pt idx="17">
                  <c:v>2.3033022151510743</c:v>
                </c:pt>
                <c:pt idx="18">
                  <c:v>2.2565493026487711</c:v>
                </c:pt>
                <c:pt idx="19">
                  <c:v>2.1926307106098704</c:v>
                </c:pt>
                <c:pt idx="20">
                  <c:v>2.2203139798653431</c:v>
                </c:pt>
                <c:pt idx="21">
                  <c:v>2.3082094149490464</c:v>
                </c:pt>
                <c:pt idx="22">
                  <c:v>2.3696019816501304</c:v>
                </c:pt>
                <c:pt idx="23">
                  <c:v>2.321813984457636</c:v>
                </c:pt>
                <c:pt idx="24">
                  <c:v>2.2353658321224539</c:v>
                </c:pt>
                <c:pt idx="25">
                  <c:v>2.124167273512636</c:v>
                </c:pt>
                <c:pt idx="26">
                  <c:v>2.0720501472263959</c:v>
                </c:pt>
                <c:pt idx="27">
                  <c:v>2.0056405854259576</c:v>
                </c:pt>
                <c:pt idx="28">
                  <c:v>1.9186814707306579</c:v>
                </c:pt>
                <c:pt idx="29">
                  <c:v>1.8693819149787561</c:v>
                </c:pt>
                <c:pt idx="30">
                  <c:v>1.8312092413177457</c:v>
                </c:pt>
                <c:pt idx="31">
                  <c:v>1.8109240212238815</c:v>
                </c:pt>
                <c:pt idx="32">
                  <c:v>1.7409598554144154</c:v>
                </c:pt>
                <c:pt idx="33">
                  <c:v>1.6627891508421424</c:v>
                </c:pt>
                <c:pt idx="34">
                  <c:v>1.6263138048865144</c:v>
                </c:pt>
              </c:numCache>
            </c:numRef>
          </c:val>
          <c:smooth val="0"/>
          <c:extLst>
            <c:ext xmlns:c16="http://schemas.microsoft.com/office/drawing/2014/chart" uri="{C3380CC4-5D6E-409C-BE32-E72D297353CC}">
              <c16:uniqueId val="{00000000-B804-4065-B6B5-6151BE754800}"/>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latin typeface="+mn-lt"/>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txPr>
          <a:bodyPr/>
          <a:lstStyle/>
          <a:p>
            <a:pPr>
              <a:defRPr>
                <a:latin typeface="+mn-lt"/>
              </a:defRPr>
            </a:pPr>
            <a:endParaRPr lang="ja-JP"/>
          </a:p>
        </c:txPr>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defRPr>
            </a:pPr>
            <a:r>
              <a:rPr lang="en-US" sz="1600">
                <a:latin typeface="+mn-lt"/>
              </a:rPr>
              <a:t>Energy-related CO</a:t>
            </a:r>
            <a:r>
              <a:rPr lang="en-US" sz="1600" baseline="-25000">
                <a:latin typeface="+mn-lt"/>
              </a:rPr>
              <a:t>2</a:t>
            </a:r>
            <a:r>
              <a:rPr lang="en-US" sz="1600">
                <a:latin typeface="+mn-lt"/>
              </a:rPr>
              <a:t> emissions per GDP</a:t>
            </a:r>
            <a:endParaRPr lang="ja-JP" sz="1600">
              <a:latin typeface="+mn-lt"/>
            </a:endParaRPr>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'10.GHG-GDP'!$X$10</c:f>
              <c:strCache>
                <c:ptCount val="1"/>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'10.GHG-GDP'!$AA$10:$BI$10</c:f>
              <c:numCache>
                <c:formatCode>#,##0.00_);[Red]\(#,##0.00\)</c:formatCode>
                <c:ptCount val="35"/>
                <c:pt idx="0">
                  <c:v>2.4777357998881864</c:v>
                </c:pt>
                <c:pt idx="1">
                  <c:v>2.440265436634137</c:v>
                </c:pt>
                <c:pt idx="2">
                  <c:v>2.4439095348523998</c:v>
                </c:pt>
                <c:pt idx="3">
                  <c:v>2.4521317575248656</c:v>
                </c:pt>
                <c:pt idx="4">
                  <c:v>2.5246948205836204</c:v>
                </c:pt>
                <c:pt idx="5">
                  <c:v>2.4712187912163568</c:v>
                </c:pt>
                <c:pt idx="6">
                  <c:v>2.4244112872252441</c:v>
                </c:pt>
                <c:pt idx="7">
                  <c:v>2.4138363578658959</c:v>
                </c:pt>
                <c:pt idx="8">
                  <c:v>2.365866741274012</c:v>
                </c:pt>
                <c:pt idx="9">
                  <c:v>2.4285440929511855</c:v>
                </c:pt>
                <c:pt idx="10">
                  <c:v>2.4098945948493338</c:v>
                </c:pt>
                <c:pt idx="11">
                  <c:v>2.4005989362580626</c:v>
                </c:pt>
                <c:pt idx="12">
                  <c:v>2.4437436575727722</c:v>
                </c:pt>
                <c:pt idx="13">
                  <c:v>2.4142835333794226</c:v>
                </c:pt>
                <c:pt idx="14">
                  <c:v>2.3666763196727403</c:v>
                </c:pt>
                <c:pt idx="15">
                  <c:v>2.3305021840617002</c:v>
                </c:pt>
                <c:pt idx="16">
                  <c:v>2.2589314044695126</c:v>
                </c:pt>
                <c:pt idx="17">
                  <c:v>2.3033022151510743</c:v>
                </c:pt>
                <c:pt idx="18">
                  <c:v>2.2565493026487711</c:v>
                </c:pt>
                <c:pt idx="19">
                  <c:v>2.1926307106098704</c:v>
                </c:pt>
                <c:pt idx="20">
                  <c:v>2.2203139798653431</c:v>
                </c:pt>
                <c:pt idx="21">
                  <c:v>2.3082094149490464</c:v>
                </c:pt>
                <c:pt idx="22">
                  <c:v>2.3696019816501304</c:v>
                </c:pt>
                <c:pt idx="23">
                  <c:v>2.321813984457636</c:v>
                </c:pt>
                <c:pt idx="24">
                  <c:v>2.2353658321224539</c:v>
                </c:pt>
                <c:pt idx="25">
                  <c:v>2.124167273512636</c:v>
                </c:pt>
                <c:pt idx="26">
                  <c:v>2.0720501472263959</c:v>
                </c:pt>
                <c:pt idx="27">
                  <c:v>2.0056405854259576</c:v>
                </c:pt>
                <c:pt idx="28">
                  <c:v>1.9186814707306579</c:v>
                </c:pt>
                <c:pt idx="29">
                  <c:v>1.8693819149787561</c:v>
                </c:pt>
                <c:pt idx="30">
                  <c:v>1.8312092413177457</c:v>
                </c:pt>
                <c:pt idx="31">
                  <c:v>1.8109240212238815</c:v>
                </c:pt>
                <c:pt idx="32">
                  <c:v>1.7409598554144154</c:v>
                </c:pt>
                <c:pt idx="33">
                  <c:v>1.6627891508421424</c:v>
                </c:pt>
                <c:pt idx="34">
                  <c:v>1.6263138048865144</c:v>
                </c:pt>
              </c:numCache>
            </c:numRef>
          </c:val>
          <c:smooth val="0"/>
          <c:extLst>
            <c:ext xmlns:c16="http://schemas.microsoft.com/office/drawing/2014/chart" uri="{C3380CC4-5D6E-409C-BE32-E72D297353CC}">
              <c16:uniqueId val="{00000000-9D97-499A-AC6F-D3C862B03A51}"/>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latin typeface="+mn-lt"/>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txPr>
          <a:bodyPr/>
          <a:lstStyle/>
          <a:p>
            <a:pPr>
              <a:defRPr>
                <a:latin typeface="+mn-lt"/>
              </a:defRPr>
            </a:pPr>
            <a:endParaRPr lang="ja-JP"/>
          </a:p>
        </c:txPr>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ltLang="en-US" sz="1600">
                <a:latin typeface="+mn-lt"/>
                <a:ea typeface="+mn-ea"/>
              </a:rPr>
              <a:t>GDP</a:t>
            </a:r>
            <a:r>
              <a:rPr lang="ja-JP" altLang="en-US" sz="1600">
                <a:latin typeface="+mn-lt"/>
                <a:ea typeface="+mn-ea"/>
              </a:rPr>
              <a:t>当たり</a:t>
            </a:r>
            <a:r>
              <a:rPr lang="en-US" altLang="en-US" sz="1600">
                <a:latin typeface="+mn-lt"/>
                <a:ea typeface="+mn-ea"/>
              </a:rPr>
              <a:t>C</a:t>
            </a:r>
            <a:r>
              <a:rPr lang="en-US" altLang="en-US" sz="1600" b="1">
                <a:latin typeface="+mn-lt"/>
                <a:ea typeface="+mn-ea"/>
              </a:rPr>
              <a:t>O</a:t>
            </a:r>
            <a:r>
              <a:rPr lang="en-US" altLang="en-US" sz="1600" baseline="-25000">
                <a:latin typeface="+mn-lt"/>
                <a:ea typeface="+mn-ea"/>
              </a:rPr>
              <a:t>2</a:t>
            </a:r>
            <a:r>
              <a:rPr lang="ja-JP" altLang="en-US" sz="1600">
                <a:latin typeface="+mn-lt"/>
                <a:ea typeface="+mn-ea"/>
              </a:rPr>
              <a:t>排出量</a:t>
            </a:r>
          </a:p>
        </c:rich>
      </c:tx>
      <c:layout>
        <c:manualLayout>
          <c:xMode val="edge"/>
          <c:yMode val="edge"/>
          <c:x val="0.39015000961001978"/>
          <c:y val="2.822218184657162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0.15890087158553792"/>
          <c:y val="0.13206766044860574"/>
          <c:w val="0.79069704474795166"/>
          <c:h val="0.69872166666666702"/>
        </c:manualLayout>
      </c:layout>
      <c:lineChart>
        <c:grouping val="standard"/>
        <c:varyColors val="0"/>
        <c:ser>
          <c:idx val="2"/>
          <c:order val="0"/>
          <c:tx>
            <c:strRef>
              <c:f>'10.GHG-GDP'!$S$9</c:f>
              <c:strCache>
                <c:ptCount val="1"/>
                <c:pt idx="0">
                  <c:v>GDP当たりCO2 排出量</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'10.GHG-GDP'!$AA$9:$BI$9</c:f>
              <c:numCache>
                <c:formatCode>#,##0.00_);[Red]\(#,##0.00\)</c:formatCode>
                <c:ptCount val="35"/>
                <c:pt idx="0">
                  <c:v>2.6918176684685058</c:v>
                </c:pt>
                <c:pt idx="1">
                  <c:v>2.6520748490412793</c:v>
                </c:pt>
                <c:pt idx="2">
                  <c:v>2.6555734637230617</c:v>
                </c:pt>
                <c:pt idx="3">
                  <c:v>2.66173266313054</c:v>
                </c:pt>
                <c:pt idx="4">
                  <c:v>2.7388771170868189</c:v>
                </c:pt>
                <c:pt idx="5">
                  <c:v>2.6814145008659609</c:v>
                </c:pt>
                <c:pt idx="6">
                  <c:v>2.6317509620988266</c:v>
                </c:pt>
                <c:pt idx="7">
                  <c:v>2.6177567825024144</c:v>
                </c:pt>
                <c:pt idx="8">
                  <c:v>2.5586176945884183</c:v>
                </c:pt>
                <c:pt idx="9">
                  <c:v>2.6214716646047371</c:v>
                </c:pt>
                <c:pt idx="10">
                  <c:v>2.6009033432687234</c:v>
                </c:pt>
                <c:pt idx="11">
                  <c:v>2.5893105574791209</c:v>
                </c:pt>
                <c:pt idx="12">
                  <c:v>2.6258585950612949</c:v>
                </c:pt>
                <c:pt idx="13">
                  <c:v>2.5925023713339699</c:v>
                </c:pt>
                <c:pt idx="14">
                  <c:v>2.5399569770339747</c:v>
                </c:pt>
                <c:pt idx="15">
                  <c:v>2.5003647408155856</c:v>
                </c:pt>
                <c:pt idx="16">
                  <c:v>2.4243747663083099</c:v>
                </c:pt>
                <c:pt idx="17">
                  <c:v>2.4659039004041814</c:v>
                </c:pt>
                <c:pt idx="18">
                  <c:v>2.4189490968103451</c:v>
                </c:pt>
                <c:pt idx="19">
                  <c:v>2.341818597320859</c:v>
                </c:pt>
                <c:pt idx="20">
                  <c:v>2.366460988163515</c:v>
                </c:pt>
                <c:pt idx="21">
                  <c:v>2.4519076715425241</c:v>
                </c:pt>
                <c:pt idx="22">
                  <c:v>2.5153085158448518</c:v>
                </c:pt>
                <c:pt idx="23">
                  <c:v>2.4665261210599398</c:v>
                </c:pt>
                <c:pt idx="24">
                  <c:v>2.3779011745123464</c:v>
                </c:pt>
                <c:pt idx="25">
                  <c:v>2.2622444171292404</c:v>
                </c:pt>
                <c:pt idx="26">
                  <c:v>2.2083658731172169</c:v>
                </c:pt>
                <c:pt idx="27">
                  <c:v>2.141197524356599</c:v>
                </c:pt>
                <c:pt idx="28">
                  <c:v>2.0532738278512235</c:v>
                </c:pt>
                <c:pt idx="29">
                  <c:v>2.0029380054313854</c:v>
                </c:pt>
                <c:pt idx="30">
                  <c:v>1.9625836533164109</c:v>
                </c:pt>
                <c:pt idx="31">
                  <c:v>1.9421356223507973</c:v>
                </c:pt>
                <c:pt idx="32">
                  <c:v>1.8650467115516796</c:v>
                </c:pt>
                <c:pt idx="33">
                  <c:v>1.782696212792108</c:v>
                </c:pt>
                <c:pt idx="34">
                  <c:v>1.7426511365006689</c:v>
                </c:pt>
              </c:numCache>
            </c:numRef>
          </c:val>
          <c:smooth val="0"/>
          <c:extLst>
            <c:ext xmlns:c16="http://schemas.microsoft.com/office/drawing/2014/chart" uri="{C3380CC4-5D6E-409C-BE32-E72D297353CC}">
              <c16:uniqueId val="{00000000-6F22-4478-85CA-C099410CDE04}"/>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90448768"/>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Times New Roman" panose="02020603050405020304" pitchFamily="18" charset="0"/>
              </a:defRPr>
            </a:pPr>
            <a:r>
              <a:rPr lang="en-US" altLang="ja-JP" sz="1600" b="1" i="0" baseline="0">
                <a:effectLst/>
                <a:latin typeface="+mn-lt"/>
                <a:cs typeface="Times New Roman" panose="02020603050405020304" pitchFamily="18" charset="0"/>
              </a:rPr>
              <a:t>CO</a:t>
            </a:r>
            <a:r>
              <a:rPr lang="en-US" altLang="ja-JP" sz="1600" b="1" i="0" baseline="-25000">
                <a:effectLst/>
                <a:latin typeface="+mn-lt"/>
                <a:cs typeface="Times New Roman" panose="02020603050405020304" pitchFamily="18" charset="0"/>
              </a:rPr>
              <a:t>2</a:t>
            </a:r>
            <a:r>
              <a:rPr lang="en-US" altLang="ja-JP" sz="1600" b="1" i="0" baseline="0">
                <a:effectLst/>
                <a:latin typeface="+mn-lt"/>
                <a:cs typeface="Times New Roman" panose="02020603050405020304" pitchFamily="18" charset="0"/>
              </a:rPr>
              <a:t> emissions per GDP</a:t>
            </a:r>
            <a:endParaRPr lang="ja-JP" altLang="ja-JP" sz="1600">
              <a:effectLst/>
              <a:latin typeface="+mn-lt"/>
              <a:cs typeface="Times New Roman" panose="02020603050405020304" pitchFamily="18" charset="0"/>
            </a:endParaRPr>
          </a:p>
        </c:rich>
      </c:tx>
      <c:layout>
        <c:manualLayout>
          <c:xMode val="edge"/>
          <c:yMode val="edge"/>
          <c:x val="0.3671672793217764"/>
          <c:y val="3.724383894571490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Times New Roman" panose="02020603050405020304" pitchFamily="18" charset="0"/>
            </a:defRPr>
          </a:pPr>
          <a:endParaRPr lang="ja-JP" altLang="ja-JP"/>
        </a:p>
      </c:txPr>
    </c:title>
    <c:autoTitleDeleted val="0"/>
    <c:plotArea>
      <c:layout>
        <c:manualLayout>
          <c:layoutTarget val="inner"/>
          <c:xMode val="edge"/>
          <c:yMode val="edge"/>
          <c:x val="0.15890082560070518"/>
          <c:y val="0.13221750307762578"/>
          <c:w val="0.74843486111111113"/>
          <c:h val="0.6987216666666678"/>
        </c:manualLayout>
      </c:layout>
      <c:lineChart>
        <c:grouping val="standard"/>
        <c:varyColors val="0"/>
        <c:ser>
          <c:idx val="2"/>
          <c:order val="0"/>
          <c:tx>
            <c:strRef>
              <c:f>'10.GHG-GDP'!$X$9</c:f>
              <c:strCache>
                <c:ptCount val="1"/>
                <c:pt idx="0">
                  <c:v>CO2 Emissions per GDP</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alpha val="85000"/>
                  </a:schemeClr>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'10.GHG-GDP'!$AA$9:$BI$9</c:f>
              <c:numCache>
                <c:formatCode>#,##0.00_);[Red]\(#,##0.00\)</c:formatCode>
                <c:ptCount val="35"/>
                <c:pt idx="0">
                  <c:v>2.6918176684685058</c:v>
                </c:pt>
                <c:pt idx="1">
                  <c:v>2.6520748490412793</c:v>
                </c:pt>
                <c:pt idx="2">
                  <c:v>2.6555734637230617</c:v>
                </c:pt>
                <c:pt idx="3">
                  <c:v>2.66173266313054</c:v>
                </c:pt>
                <c:pt idx="4">
                  <c:v>2.7388771170868189</c:v>
                </c:pt>
                <c:pt idx="5">
                  <c:v>2.6814145008659609</c:v>
                </c:pt>
                <c:pt idx="6">
                  <c:v>2.6317509620988266</c:v>
                </c:pt>
                <c:pt idx="7">
                  <c:v>2.6177567825024144</c:v>
                </c:pt>
                <c:pt idx="8">
                  <c:v>2.5586176945884183</c:v>
                </c:pt>
                <c:pt idx="9">
                  <c:v>2.6214716646047371</c:v>
                </c:pt>
                <c:pt idx="10">
                  <c:v>2.6009033432687234</c:v>
                </c:pt>
                <c:pt idx="11">
                  <c:v>2.5893105574791209</c:v>
                </c:pt>
                <c:pt idx="12">
                  <c:v>2.6258585950612949</c:v>
                </c:pt>
                <c:pt idx="13">
                  <c:v>2.5925023713339699</c:v>
                </c:pt>
                <c:pt idx="14">
                  <c:v>2.5399569770339747</c:v>
                </c:pt>
                <c:pt idx="15">
                  <c:v>2.5003647408155856</c:v>
                </c:pt>
                <c:pt idx="16">
                  <c:v>2.4243747663083099</c:v>
                </c:pt>
                <c:pt idx="17">
                  <c:v>2.4659039004041814</c:v>
                </c:pt>
                <c:pt idx="18">
                  <c:v>2.4189490968103451</c:v>
                </c:pt>
                <c:pt idx="19">
                  <c:v>2.341818597320859</c:v>
                </c:pt>
                <c:pt idx="20">
                  <c:v>2.366460988163515</c:v>
                </c:pt>
                <c:pt idx="21">
                  <c:v>2.4519076715425241</c:v>
                </c:pt>
                <c:pt idx="22">
                  <c:v>2.5153085158448518</c:v>
                </c:pt>
                <c:pt idx="23">
                  <c:v>2.4665261210599398</c:v>
                </c:pt>
                <c:pt idx="24">
                  <c:v>2.3779011745123464</c:v>
                </c:pt>
                <c:pt idx="25">
                  <c:v>2.2622444171292404</c:v>
                </c:pt>
                <c:pt idx="26">
                  <c:v>2.2083658731172169</c:v>
                </c:pt>
                <c:pt idx="27">
                  <c:v>2.141197524356599</c:v>
                </c:pt>
                <c:pt idx="28">
                  <c:v>2.0532738278512235</c:v>
                </c:pt>
                <c:pt idx="29">
                  <c:v>2.0029380054313854</c:v>
                </c:pt>
                <c:pt idx="30">
                  <c:v>1.9625836533164109</c:v>
                </c:pt>
                <c:pt idx="31">
                  <c:v>1.9421356223507973</c:v>
                </c:pt>
                <c:pt idx="32">
                  <c:v>1.8650467115516796</c:v>
                </c:pt>
                <c:pt idx="33">
                  <c:v>1.782696212792108</c:v>
                </c:pt>
                <c:pt idx="34">
                  <c:v>1.7426511365006689</c:v>
                </c:pt>
              </c:numCache>
            </c:numRef>
          </c:val>
          <c:smooth val="0"/>
          <c:extLst>
            <c:ext xmlns:c16="http://schemas.microsoft.com/office/drawing/2014/chart" uri="{C3380CC4-5D6E-409C-BE32-E72D297353CC}">
              <c16:uniqueId val="{00000000-5F83-44CE-BDFE-520734903C92}"/>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23850112"/>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ltLang="en-US"/>
              <a:t>当</a:t>
            </a:r>
            <a:r>
              <a:rPr lang="ja-JP"/>
              <a:t>たり</a:t>
            </a:r>
            <a:r>
              <a:rPr lang="en-US"/>
              <a:t>GHG</a:t>
            </a:r>
            <a:r>
              <a:rPr lang="ja-JP"/>
              <a:t>排出量</a:t>
            </a:r>
          </a:p>
        </c:rich>
      </c:tx>
      <c:layout>
        <c:manualLayout>
          <c:xMode val="edge"/>
          <c:yMode val="edge"/>
          <c:x val="0.34948378804177282"/>
          <c:y val="2.8222300786007209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'10.GHG-GDP'!$R$8</c:f>
              <c:strCache>
                <c:ptCount val="1"/>
                <c:pt idx="0">
                  <c:v>GDP当たりGHG 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'10.GHG-GDP'!$AA$8:$BI$8</c:f>
              <c:numCache>
                <c:formatCode>#,##0.00_);[Red]\(#,##0.00\)</c:formatCode>
                <c:ptCount val="35"/>
                <c:pt idx="0">
                  <c:v>2.9523556961566877</c:v>
                </c:pt>
                <c:pt idx="1">
                  <c:v>2.9118854929213023</c:v>
                </c:pt>
                <c:pt idx="2">
                  <c:v>2.9183224590700618</c:v>
                </c:pt>
                <c:pt idx="3">
                  <c:v>2.9321786085808599</c:v>
                </c:pt>
                <c:pt idx="4">
                  <c:v>3.0165467723862793</c:v>
                </c:pt>
                <c:pt idx="5">
                  <c:v>2.9677012318741238</c:v>
                </c:pt>
                <c:pt idx="6">
                  <c:v>2.9103250478436387</c:v>
                </c:pt>
                <c:pt idx="7">
                  <c:v>2.8946575838187885</c:v>
                </c:pt>
                <c:pt idx="8">
                  <c:v>2.8208019700981368</c:v>
                </c:pt>
                <c:pt idx="9">
                  <c:v>2.8551956325948469</c:v>
                </c:pt>
                <c:pt idx="10">
                  <c:v>2.8222489732378424</c:v>
                </c:pt>
                <c:pt idx="11">
                  <c:v>2.7903350341319064</c:v>
                </c:pt>
                <c:pt idx="12">
                  <c:v>2.8146746488263661</c:v>
                </c:pt>
                <c:pt idx="13">
                  <c:v>2.7746790770999317</c:v>
                </c:pt>
                <c:pt idx="14">
                  <c:v>2.7125847881604184</c:v>
                </c:pt>
                <c:pt idx="15">
                  <c:v>2.6686570180755558</c:v>
                </c:pt>
                <c:pt idx="16">
                  <c:v>2.591710034355152</c:v>
                </c:pt>
                <c:pt idx="17">
                  <c:v>2.6289919366983971</c:v>
                </c:pt>
                <c:pt idx="18">
                  <c:v>2.5820307986734501</c:v>
                </c:pt>
                <c:pt idx="19">
                  <c:v>2.5008270300931432</c:v>
                </c:pt>
                <c:pt idx="20">
                  <c:v>2.5225826108004754</c:v>
                </c:pt>
                <c:pt idx="21">
                  <c:v>2.6064501816033707</c:v>
                </c:pt>
                <c:pt idx="22">
                  <c:v>2.669267233817878</c:v>
                </c:pt>
                <c:pt idx="23">
                  <c:v>2.6190919763540768</c:v>
                </c:pt>
                <c:pt idx="24">
                  <c:v>2.5321688196819658</c:v>
                </c:pt>
                <c:pt idx="25">
                  <c:v>2.4160232311609446</c:v>
                </c:pt>
                <c:pt idx="26">
                  <c:v>2.3629178238747621</c:v>
                </c:pt>
                <c:pt idx="27">
                  <c:v>2.2940938292538866</c:v>
                </c:pt>
                <c:pt idx="28">
                  <c:v>2.2039919679746269</c:v>
                </c:pt>
                <c:pt idx="29">
                  <c:v>2.1554125566909579</c:v>
                </c:pt>
                <c:pt idx="30">
                  <c:v>2.1213560303183301</c:v>
                </c:pt>
                <c:pt idx="31">
                  <c:v>2.0959577588581637</c:v>
                </c:pt>
                <c:pt idx="32">
                  <c:v>2.0123580928896954</c:v>
                </c:pt>
                <c:pt idx="33">
                  <c:v>1.9244114968166999</c:v>
                </c:pt>
                <c:pt idx="34">
                  <c:v>1.8770509905433648</c:v>
                </c:pt>
              </c:numCache>
            </c:numRef>
          </c:val>
          <c:smooth val="0"/>
          <c:extLst>
            <c:ext xmlns:c16="http://schemas.microsoft.com/office/drawing/2014/chart" uri="{C3380CC4-5D6E-409C-BE32-E72D297353CC}">
              <c16:uniqueId val="{00000000-3BD7-4554-811F-264CE4E9FC35}"/>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50304"/>
        <c:crosses val="autoZero"/>
        <c:auto val="1"/>
        <c:lblAlgn val="ctr"/>
        <c:lblOffset val="100"/>
        <c:tickLblSkip val="1"/>
        <c:noMultiLvlLbl val="0"/>
      </c:catAx>
      <c:valAx>
        <c:axId val="190450304"/>
        <c:scaling>
          <c:orientation val="minMax"/>
          <c:max val="3.5"/>
          <c:min val="1.5"/>
        </c:scaling>
        <c:delete val="0"/>
        <c:axPos val="l"/>
        <c:numFmt formatCode="#,##0.0;[Red]\-#,##0.0" sourceLinked="0"/>
        <c:majorTickMark val="out"/>
        <c:minorTickMark val="none"/>
        <c:tickLblPos val="nextTo"/>
        <c:crossAx val="190448768"/>
        <c:crosses val="autoZero"/>
        <c:crossBetween val="between"/>
        <c:majorUnit val="0.1"/>
      </c:valAx>
    </c:plotArea>
    <c:plotVisOnly val="1"/>
    <c:dispBlanksAs val="gap"/>
    <c:showDLblsOverMax val="0"/>
  </c:chart>
  <c:spPr>
    <a:noFill/>
    <a:ln>
      <a:noFill/>
    </a:ln>
  </c:spPr>
  <c:txPr>
    <a:bodyPr/>
    <a:lstStyle/>
    <a:p>
      <a:pPr>
        <a:defRPr baseline="0">
          <a:latin typeface="Calibri" panose="020F0502020204030204" pitchFamily="34" charset="0"/>
          <a:ea typeface="ＭＳ Ｐゴシック" panose="020B0600070205080204" pitchFamily="50" charset="-128"/>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mn-lt"/>
                <a:cs typeface="Times New Roman" panose="02020603050405020304" pitchFamily="18" charset="0"/>
              </a:defRPr>
            </a:pPr>
            <a:r>
              <a:rPr lang="en-US" altLang="ja-JP" sz="1600" b="1" i="0" baseline="0">
                <a:effectLst/>
                <a:latin typeface="+mn-lt"/>
                <a:cs typeface="Times New Roman" panose="02020603050405020304" pitchFamily="18" charset="0"/>
              </a:rPr>
              <a:t>GHG emissions per GDP</a:t>
            </a:r>
            <a:endParaRPr lang="ja-JP" altLang="ja-JP" sz="1600">
              <a:effectLst/>
              <a:latin typeface="+mn-lt"/>
              <a:cs typeface="Times New Roman" panose="02020603050405020304" pitchFamily="18" charset="0"/>
            </a:endParaRPr>
          </a:p>
        </c:rich>
      </c:tx>
      <c:layout>
        <c:manualLayout>
          <c:xMode val="edge"/>
          <c:yMode val="edge"/>
          <c:x val="0.32918502428005886"/>
          <c:y val="2.8222329979622415E-2"/>
        </c:manualLayout>
      </c:layout>
      <c:overlay val="0"/>
    </c:title>
    <c:autoTitleDeleted val="0"/>
    <c:plotArea>
      <c:layout>
        <c:manualLayout>
          <c:layoutTarget val="inner"/>
          <c:xMode val="edge"/>
          <c:yMode val="edge"/>
          <c:x val="0.15890080058857686"/>
          <c:y val="0.13212980636307006"/>
          <c:w val="0.74843486111111113"/>
          <c:h val="0.6987216666666678"/>
        </c:manualLayout>
      </c:layout>
      <c:lineChart>
        <c:grouping val="standard"/>
        <c:varyColors val="0"/>
        <c:ser>
          <c:idx val="2"/>
          <c:order val="0"/>
          <c:tx>
            <c:strRef>
              <c:f>'10.GHG-GDP'!$X$8</c:f>
              <c:strCache>
                <c:ptCount val="1"/>
              </c:strCache>
            </c:strRef>
          </c:tx>
          <c:spPr>
            <a:ln>
              <a:solidFill>
                <a:srgbClr val="C0504D">
                  <a:alpha val="85000"/>
                </a:srgbClr>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'10.GHG-GDP'!$AA$4:$BI$4</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'10.GHG-GDP'!$AA$8:$BI$8</c:f>
              <c:numCache>
                <c:formatCode>#,##0.00_);[Red]\(#,##0.00\)</c:formatCode>
                <c:ptCount val="35"/>
                <c:pt idx="0">
                  <c:v>2.9523556961566877</c:v>
                </c:pt>
                <c:pt idx="1">
                  <c:v>2.9118854929213023</c:v>
                </c:pt>
                <c:pt idx="2">
                  <c:v>2.9183224590700618</c:v>
                </c:pt>
                <c:pt idx="3">
                  <c:v>2.9321786085808599</c:v>
                </c:pt>
                <c:pt idx="4">
                  <c:v>3.0165467723862793</c:v>
                </c:pt>
                <c:pt idx="5">
                  <c:v>2.9677012318741238</c:v>
                </c:pt>
                <c:pt idx="6">
                  <c:v>2.9103250478436387</c:v>
                </c:pt>
                <c:pt idx="7">
                  <c:v>2.8946575838187885</c:v>
                </c:pt>
                <c:pt idx="8">
                  <c:v>2.8208019700981368</c:v>
                </c:pt>
                <c:pt idx="9">
                  <c:v>2.8551956325948469</c:v>
                </c:pt>
                <c:pt idx="10">
                  <c:v>2.8222489732378424</c:v>
                </c:pt>
                <c:pt idx="11">
                  <c:v>2.7903350341319064</c:v>
                </c:pt>
                <c:pt idx="12">
                  <c:v>2.8146746488263661</c:v>
                </c:pt>
                <c:pt idx="13">
                  <c:v>2.7746790770999317</c:v>
                </c:pt>
                <c:pt idx="14">
                  <c:v>2.7125847881604184</c:v>
                </c:pt>
                <c:pt idx="15">
                  <c:v>2.6686570180755558</c:v>
                </c:pt>
                <c:pt idx="16">
                  <c:v>2.591710034355152</c:v>
                </c:pt>
                <c:pt idx="17">
                  <c:v>2.6289919366983971</c:v>
                </c:pt>
                <c:pt idx="18">
                  <c:v>2.5820307986734501</c:v>
                </c:pt>
                <c:pt idx="19">
                  <c:v>2.5008270300931432</c:v>
                </c:pt>
                <c:pt idx="20">
                  <c:v>2.5225826108004754</c:v>
                </c:pt>
                <c:pt idx="21">
                  <c:v>2.6064501816033707</c:v>
                </c:pt>
                <c:pt idx="22">
                  <c:v>2.669267233817878</c:v>
                </c:pt>
                <c:pt idx="23">
                  <c:v>2.6190919763540768</c:v>
                </c:pt>
                <c:pt idx="24">
                  <c:v>2.5321688196819658</c:v>
                </c:pt>
                <c:pt idx="25">
                  <c:v>2.4160232311609446</c:v>
                </c:pt>
                <c:pt idx="26">
                  <c:v>2.3629178238747621</c:v>
                </c:pt>
                <c:pt idx="27">
                  <c:v>2.2940938292538866</c:v>
                </c:pt>
                <c:pt idx="28">
                  <c:v>2.2039919679746269</c:v>
                </c:pt>
                <c:pt idx="29">
                  <c:v>2.1554125566909579</c:v>
                </c:pt>
                <c:pt idx="30">
                  <c:v>2.1213560303183301</c:v>
                </c:pt>
                <c:pt idx="31">
                  <c:v>2.0959577588581637</c:v>
                </c:pt>
                <c:pt idx="32">
                  <c:v>2.0123580928896954</c:v>
                </c:pt>
                <c:pt idx="33">
                  <c:v>1.9244114968166999</c:v>
                </c:pt>
                <c:pt idx="34">
                  <c:v>1.8770509905433648</c:v>
                </c:pt>
              </c:numCache>
            </c:numRef>
          </c:val>
          <c:smooth val="0"/>
          <c:extLst>
            <c:ext xmlns:c16="http://schemas.microsoft.com/office/drawing/2014/chart" uri="{C3380CC4-5D6E-409C-BE32-E72D297353CC}">
              <c16:uniqueId val="{00000000-954E-4B1E-89C4-4467F53CF124}"/>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mn-lt"/>
              </a:defRPr>
            </a:pPr>
            <a:endParaRPr lang="ja-JP"/>
          </a:p>
        </c:txPr>
        <c:crossAx val="124191872"/>
        <c:crosses val="autoZero"/>
        <c:auto val="1"/>
        <c:lblAlgn val="ctr"/>
        <c:lblOffset val="100"/>
        <c:tickLblSkip val="1"/>
        <c:noMultiLvlLbl val="0"/>
      </c:catAx>
      <c:valAx>
        <c:axId val="124191872"/>
        <c:scaling>
          <c:orientation val="minMax"/>
          <c:max val="3.5"/>
          <c:min val="1.5"/>
        </c:scaling>
        <c:delete val="0"/>
        <c:axPos val="l"/>
        <c:numFmt formatCode="#,##0.0;[Red]\-#,##0.0" sourceLinked="0"/>
        <c:majorTickMark val="out"/>
        <c:minorTickMark val="none"/>
        <c:tickLblPos val="nextTo"/>
        <c:txPr>
          <a:bodyPr/>
          <a:lstStyle/>
          <a:p>
            <a:pPr>
              <a:defRPr sz="1200">
                <a:latin typeface="+mn-lt"/>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a:latin typeface="+mn-lt"/>
              </a:rPr>
              <a:t>家庭からの</a:t>
            </a:r>
            <a:r>
              <a:rPr lang="en-US" altLang="ja-JP" sz="1600">
                <a:latin typeface="+mn-lt"/>
              </a:rPr>
              <a:t>CO</a:t>
            </a:r>
            <a:r>
              <a:rPr lang="en-US" altLang="ja-JP" sz="1600" baseline="-25000">
                <a:latin typeface="+mn-lt"/>
              </a:rPr>
              <a:t>2</a:t>
            </a:r>
            <a:r>
              <a:rPr lang="ja-JP" altLang="ja-JP" sz="1600">
                <a:latin typeface="+mn-lt"/>
              </a:rPr>
              <a:t>排出量（燃料種別）</a:t>
            </a:r>
          </a:p>
        </c:rich>
      </c:tx>
      <c:layout>
        <c:manualLayout>
          <c:xMode val="edge"/>
          <c:yMode val="edge"/>
          <c:x val="0.22725293869713853"/>
          <c:y val="8.1503975532891598E-2"/>
        </c:manualLayout>
      </c:layout>
      <c:overlay val="0"/>
    </c:title>
    <c:autoTitleDeleted val="0"/>
    <c:plotArea>
      <c:layout>
        <c:manualLayout>
          <c:layoutTarget val="inner"/>
          <c:xMode val="edge"/>
          <c:yMode val="edge"/>
          <c:x val="0.18235732683931999"/>
          <c:y val="0.24892469302201467"/>
          <c:w val="0.67252020793331146"/>
          <c:h val="0.46079665194503783"/>
        </c:manualLayout>
      </c:layout>
      <c:doughnutChart>
        <c:varyColors val="1"/>
        <c:ser>
          <c:idx val="1"/>
          <c:order val="0"/>
          <c:tx>
            <c:v>世帯当たりCO3排出量</c:v>
          </c:tx>
          <c:spPr>
            <a:noFill/>
            <a:ln>
              <a:noFill/>
            </a:ln>
          </c:spPr>
          <c:dLbls>
            <c:dLbl>
              <c:idx val="0"/>
              <c:layout>
                <c:manualLayout>
                  <c:x val="7.0648561370639837E-2"/>
                  <c:y val="1.1780206138668444E-2"/>
                </c:manualLayout>
              </c:layout>
              <c:tx>
                <c:rich>
                  <a:bodyPr wrap="square" lIns="38100" tIns="19050" rIns="38100" bIns="19050" anchor="ctr" anchorCtr="0">
                    <a:noAutofit/>
                  </a:bodyPr>
                  <a:lstStyle/>
                  <a:p>
                    <a:pPr algn="l">
                      <a:defRPr sz="1200" b="0"/>
                    </a:pPr>
                    <a:fld id="{5391F2BC-3640-4F7A-B7CE-5BA6E9A5A969}" type="VALUE">
                      <a:rPr lang="en-US" altLang="ja-JP" sz="1200" b="0"/>
                      <a:pPr algn="l">
                        <a:defRPr sz="12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907850096248865"/>
                  <c:y val="2.6066562961220913E-2"/>
                </c:manualLayout>
              </c:layout>
              <c:tx>
                <c:rich>
                  <a:bodyPr wrap="square" lIns="38100" tIns="19050" rIns="38100" bIns="19050" anchor="ctr" anchorCtr="0">
                    <a:spAutoFit/>
                  </a:bodyPr>
                  <a:lstStyle/>
                  <a:p>
                    <a:pPr algn="l">
                      <a:defRPr sz="1200" b="1">
                        <a:solidFill>
                          <a:sysClr val="windowText" lastClr="000000"/>
                        </a:solidFill>
                      </a:defRPr>
                    </a:pPr>
                    <a:fld id="{D9A0223F-6EBD-4311-8284-331C0B075F5D}" type="VALUE">
                      <a:rPr lang="ja-JP" altLang="en-US" sz="1200" b="0">
                        <a:solidFill>
                          <a:sysClr val="windowText" lastClr="000000"/>
                        </a:solidFill>
                      </a:rPr>
                      <a:pPr algn="l">
                        <a:defRPr sz="12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sz="1200"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3530</c:v>
              </c:pt>
              <c:pt idx="1">
                <c:v>2024</c:v>
              </c:pt>
            </c:numLit>
          </c:val>
          <c:extLst>
            <c:ext xmlns:c16="http://schemas.microsoft.com/office/drawing/2014/chart" uri="{C3380CC4-5D6E-409C-BE32-E72D297353CC}">
              <c16:uniqueId val="{00000000-1216-4813-8149-C105A1D41FED}"/>
            </c:ext>
          </c:extLst>
        </c:ser>
        <c:ser>
          <c:idx val="0"/>
          <c:order val="1"/>
          <c:tx>
            <c:strRef>
              <c:f>'11.Household (per household)'!$BI$25</c:f>
              <c:strCache>
                <c:ptCount val="1"/>
                <c:pt idx="0">
                  <c:v>2024</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3919692783215473"/>
                  <c:y val="5.97741948820977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0.1506231442888587"/>
                  <c:y val="-9.526460618626729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'11.Household (per household)'!$BI$27:$BI$36</c:f>
              <c:numCache>
                <c:formatCode>0.0%</c:formatCode>
                <c:ptCount val="10"/>
                <c:pt idx="0">
                  <c:v>0</c:v>
                </c:pt>
                <c:pt idx="1">
                  <c:v>7.4865331991080447E-2</c:v>
                </c:pt>
                <c:pt idx="2">
                  <c:v>4.3755011483769896E-2</c:v>
                </c:pt>
                <c:pt idx="3">
                  <c:v>9.304487078010068E-2</c:v>
                </c:pt>
                <c:pt idx="4">
                  <c:v>0.46488084548107578</c:v>
                </c:pt>
                <c:pt idx="5" formatCode="0.00%">
                  <c:v>2.8035958541479616E-4</c:v>
                </c:pt>
                <c:pt idx="6">
                  <c:v>0.2488844214110614</c:v>
                </c:pt>
                <c:pt idx="7">
                  <c:v>1.5890610487828305E-2</c:v>
                </c:pt>
                <c:pt idx="8">
                  <c:v>4.0833121994672164E-2</c:v>
                </c:pt>
                <c:pt idx="9">
                  <c:v>1.7565426784996539E-2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排出量（用途別）</a:t>
            </a:r>
          </a:p>
        </c:rich>
      </c:tx>
      <c:layout>
        <c:manualLayout>
          <c:xMode val="edge"/>
          <c:yMode val="edge"/>
          <c:x val="0.18458730732369744"/>
          <c:y val="0"/>
        </c:manualLayout>
      </c:layout>
      <c:overlay val="0"/>
    </c:title>
    <c:autoTitleDeleted val="0"/>
    <c:plotArea>
      <c:layout>
        <c:manualLayout>
          <c:layoutTarget val="inner"/>
          <c:xMode val="edge"/>
          <c:yMode val="edge"/>
          <c:x val="0.1023014458834474"/>
          <c:y val="0.13297371223186752"/>
          <c:w val="0.72226823617771663"/>
          <c:h val="0.51925492448289934"/>
        </c:manualLayout>
      </c:layout>
      <c:doughnutChart>
        <c:varyColors val="1"/>
        <c:ser>
          <c:idx val="1"/>
          <c:order val="0"/>
          <c:tx>
            <c:v>世帯当たりCO3排出量</c:v>
          </c:tx>
          <c:spPr>
            <a:noFill/>
          </c:spPr>
          <c:dPt>
            <c:idx val="0"/>
            <c:bubble3D val="0"/>
            <c:extLst>
              <c:ext xmlns:c16="http://schemas.microsoft.com/office/drawing/2014/chart" uri="{C3380CC4-5D6E-409C-BE32-E72D297353CC}">
                <c16:uniqueId val="{00000001-AE74-467D-ABEB-D5CA3C42956C}"/>
              </c:ext>
            </c:extLst>
          </c:dPt>
          <c:dLbls>
            <c:dLbl>
              <c:idx val="0"/>
              <c:layout>
                <c:manualLayout>
                  <c:x val="8.9550993330946349E-2"/>
                  <c:y val="4.1719617357895567E-4"/>
                </c:manualLayout>
              </c:layout>
              <c:tx>
                <c:rich>
                  <a:bodyPr wrap="square" lIns="38100" tIns="19050" rIns="38100" bIns="19050" anchor="ctr" anchorCtr="0">
                    <a:noAutofit/>
                  </a:bodyPr>
                  <a:lstStyle/>
                  <a:p>
                    <a:pPr algn="l">
                      <a:defRPr sz="1200" b="0"/>
                    </a:pPr>
                    <a:fld id="{B086859C-FA85-44F7-ADE8-01EEC6B896F0}" type="VALUE">
                      <a:rPr lang="en-US" altLang="ja-JP" sz="1200" b="0" i="0" baseline="0"/>
                      <a:pPr algn="l">
                        <a:defRPr sz="12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6470891488172721"/>
                  <c:y val="1.77077578142989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3530</c:v>
              </c:pt>
              <c:pt idx="1">
                <c:v>2024</c:v>
              </c:pt>
            </c:numLit>
          </c:val>
          <c:extLst>
            <c:ext xmlns:c16="http://schemas.microsoft.com/office/drawing/2014/chart" uri="{C3380CC4-5D6E-409C-BE32-E72D297353CC}">
              <c16:uniqueId val="{00000000-AE74-467D-ABEB-D5CA3C42956C}"/>
            </c:ext>
          </c:extLst>
        </c:ser>
        <c:ser>
          <c:idx val="0"/>
          <c:order val="1"/>
          <c:tx>
            <c:strRef>
              <c:f>'11.Household (per household)'!$BI$51</c:f>
              <c:strCache>
                <c:ptCount val="1"/>
                <c:pt idx="0">
                  <c:v>2024</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658662632382101"/>
                  <c:y val="-1.825546905389592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8.0819139474461718E-2"/>
                  <c:y val="-9.16885001629051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'11.Household (per household)'!$BI$53:$BI$60</c:f>
              <c:numCache>
                <c:formatCode>0.0%</c:formatCode>
                <c:ptCount val="8"/>
                <c:pt idx="0">
                  <c:v>0.15291459665489596</c:v>
                </c:pt>
                <c:pt idx="1">
                  <c:v>3.6954536396346528E-2</c:v>
                </c:pt>
                <c:pt idx="2">
                  <c:v>0.13335149180550229</c:v>
                </c:pt>
                <c:pt idx="3">
                  <c:v>5.375644539857577E-2</c:v>
                </c:pt>
                <c:pt idx="4">
                  <c:v>0.29984934906612115</c:v>
                </c:pt>
                <c:pt idx="5">
                  <c:v>0.26477503189888968</c:v>
                </c:pt>
                <c:pt idx="6">
                  <c:v>4.0833121994672164E-2</c:v>
                </c:pt>
                <c:pt idx="7">
                  <c:v>1.7565426784996539E-2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b="1" i="0" u="none" strike="noStrike" baseline="0">
                <a:latin typeface="+mn-lt"/>
              </a:rPr>
              <a:t>家庭からの</a:t>
            </a:r>
            <a:r>
              <a:rPr lang="en-US" altLang="ja-JP" sz="1600" b="1" i="0" u="none" strike="noStrike" baseline="0">
                <a:latin typeface="+mn-lt"/>
              </a:rPr>
              <a:t>CO</a:t>
            </a:r>
            <a:r>
              <a:rPr lang="en-US" altLang="ja-JP" sz="1600" b="1" i="0" u="none" strike="noStrike" baseline="-25000">
                <a:latin typeface="+mn-lt"/>
              </a:rPr>
              <a:t>2</a:t>
            </a:r>
            <a:r>
              <a:rPr lang="en-US" altLang="ja-JP" sz="1600" b="1" i="0" u="none" strike="noStrike" baseline="0">
                <a:latin typeface="+mn-lt"/>
              </a:rPr>
              <a:t> </a:t>
            </a:r>
            <a:r>
              <a:rPr lang="ja-JP" altLang="ja-JP" sz="1600" b="1" i="0" u="none" strike="noStrike" baseline="0">
                <a:latin typeface="+mn-lt"/>
              </a:rPr>
              <a:t>排出量（燃料種別）</a:t>
            </a:r>
            <a:r>
              <a:rPr lang="ja-JP" altLang="en-US" sz="1600" b="1" i="0" u="none" strike="noStrike" baseline="0">
                <a:latin typeface="+mn-lt"/>
              </a:rPr>
              <a:t>の推移</a:t>
            </a:r>
            <a:endParaRPr lang="ja-JP" altLang="en-US" sz="1600">
              <a:latin typeface="+mn-lt"/>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'11.Household (per household)'!$W$13</c:f>
              <c:strCache>
                <c:ptCount val="1"/>
                <c:pt idx="0">
                  <c:v>石炭等</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household)'!$AA$13:$BI$13</c:f>
              <c:numCache>
                <c:formatCode>#,##0.0_);[Red]\(#,##0.0\)</c:formatCode>
                <c:ptCount val="35"/>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DE6C-467E-AB1B-D49E7093164E}"/>
            </c:ext>
          </c:extLst>
        </c:ser>
        <c:ser>
          <c:idx val="1"/>
          <c:order val="1"/>
          <c:tx>
            <c:strRef>
              <c:f>'11.Household (per household)'!$W$14</c:f>
              <c:strCache>
                <c:ptCount val="1"/>
                <c:pt idx="0">
                  <c:v>灯油</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household)'!$AA$14:$BI$14</c:f>
              <c:numCache>
                <c:formatCode>#,##0_);[Red]\(#,##0\)</c:formatCode>
                <c:ptCount val="35"/>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pt idx="32">
                  <c:v>298.81373741611748</c:v>
                </c:pt>
                <c:pt idx="33">
                  <c:v>271.50452645968022</c:v>
                </c:pt>
                <c:pt idx="34">
                  <c:v>263.93718217360754</c:v>
                </c:pt>
              </c:numCache>
            </c:numRef>
          </c:val>
          <c:extLst>
            <c:ext xmlns:c16="http://schemas.microsoft.com/office/drawing/2014/chart" uri="{C3380CC4-5D6E-409C-BE32-E72D297353CC}">
              <c16:uniqueId val="{00000001-DE6C-467E-AB1B-D49E7093164E}"/>
            </c:ext>
          </c:extLst>
        </c:ser>
        <c:ser>
          <c:idx val="2"/>
          <c:order val="2"/>
          <c:tx>
            <c:strRef>
              <c:f>'11.Household (per household)'!$W$15</c:f>
              <c:strCache>
                <c:ptCount val="1"/>
                <c:pt idx="0">
                  <c:v>LPG</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household)'!$AA$15:$BI$15</c:f>
              <c:numCache>
                <c:formatCode>#,##0_);[Red]\(#,##0\)</c:formatCode>
                <c:ptCount val="35"/>
                <c:pt idx="0">
                  <c:v>301.9968866457956</c:v>
                </c:pt>
                <c:pt idx="1">
                  <c:v>306.42265712342839</c:v>
                </c:pt>
                <c:pt idx="2">
                  <c:v>306.25130276273154</c:v>
                </c:pt>
                <c:pt idx="3">
                  <c:v>320.65733169884072</c:v>
                </c:pt>
                <c:pt idx="4">
                  <c:v>325.22979708279559</c:v>
                </c:pt>
                <c:pt idx="5">
                  <c:v>327.61840724906983</c:v>
                </c:pt>
                <c:pt idx="6">
                  <c:v>329.11841708829837</c:v>
                </c:pt>
                <c:pt idx="7">
                  <c:v>313.13816475998652</c:v>
                </c:pt>
                <c:pt idx="8">
                  <c:v>321.32047979605335</c:v>
                </c:pt>
                <c:pt idx="9">
                  <c:v>318.93157208038065</c:v>
                </c:pt>
                <c:pt idx="10">
                  <c:v>316.76819859213037</c:v>
                </c:pt>
                <c:pt idx="11">
                  <c:v>300.64259438661446</c:v>
                </c:pt>
                <c:pt idx="12">
                  <c:v>298.52231522861848</c:v>
                </c:pt>
                <c:pt idx="13">
                  <c:v>310.7265812799663</c:v>
                </c:pt>
                <c:pt idx="14">
                  <c:v>282.59582264711804</c:v>
                </c:pt>
                <c:pt idx="15">
                  <c:v>270.25494515492557</c:v>
                </c:pt>
                <c:pt idx="16">
                  <c:v>266.04412465137864</c:v>
                </c:pt>
                <c:pt idx="17">
                  <c:v>268.22599485021993</c:v>
                </c:pt>
                <c:pt idx="18">
                  <c:v>249.99298979782387</c:v>
                </c:pt>
                <c:pt idx="19">
                  <c:v>242.0258823069928</c:v>
                </c:pt>
                <c:pt idx="20">
                  <c:v>254.14572428599547</c:v>
                </c:pt>
                <c:pt idx="21">
                  <c:v>231.11392750023592</c:v>
                </c:pt>
                <c:pt idx="22">
                  <c:v>239.11888637071337</c:v>
                </c:pt>
                <c:pt idx="23">
                  <c:v>231.44375883644719</c:v>
                </c:pt>
                <c:pt idx="24">
                  <c:v>215.11216297373346</c:v>
                </c:pt>
                <c:pt idx="25">
                  <c:v>209.91181940539983</c:v>
                </c:pt>
                <c:pt idx="26">
                  <c:v>195.99245613432581</c:v>
                </c:pt>
                <c:pt idx="27">
                  <c:v>207.64633493449051</c:v>
                </c:pt>
                <c:pt idx="28">
                  <c:v>184.28721089438</c:v>
                </c:pt>
                <c:pt idx="29">
                  <c:v>200.23242491489279</c:v>
                </c:pt>
                <c:pt idx="30">
                  <c:v>199.82446657091813</c:v>
                </c:pt>
                <c:pt idx="31">
                  <c:v>181.88273102937387</c:v>
                </c:pt>
                <c:pt idx="32">
                  <c:v>178.42826152560153</c:v>
                </c:pt>
                <c:pt idx="33">
                  <c:v>162.66232928871796</c:v>
                </c:pt>
                <c:pt idx="34">
                  <c:v>154.25797401627733</c:v>
                </c:pt>
              </c:numCache>
            </c:numRef>
          </c:val>
          <c:extLst>
            <c:ext xmlns:c16="http://schemas.microsoft.com/office/drawing/2014/chart" uri="{C3380CC4-5D6E-409C-BE32-E72D297353CC}">
              <c16:uniqueId val="{00000002-DE6C-467E-AB1B-D49E7093164E}"/>
            </c:ext>
          </c:extLst>
        </c:ser>
        <c:ser>
          <c:idx val="3"/>
          <c:order val="3"/>
          <c:tx>
            <c:strRef>
              <c:f>'11.Household (per household)'!$W$16</c:f>
              <c:strCache>
                <c:ptCount val="1"/>
                <c:pt idx="0">
                  <c:v>都市ガス</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household)'!$AA$16:$BI$16</c:f>
              <c:numCache>
                <c:formatCode>#,##0_);[Red]\(#,##0\)</c:formatCode>
                <c:ptCount val="35"/>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374.76878098634893</c:v>
                </c:pt>
                <c:pt idx="31">
                  <c:v>369.47884739645991</c:v>
                </c:pt>
                <c:pt idx="32">
                  <c:v>345.97631936547293</c:v>
                </c:pt>
                <c:pt idx="33">
                  <c:v>325.95535674332132</c:v>
                </c:pt>
                <c:pt idx="34">
                  <c:v>328.02901364723897</c:v>
                </c:pt>
              </c:numCache>
            </c:numRef>
          </c:val>
          <c:extLst>
            <c:ext xmlns:c16="http://schemas.microsoft.com/office/drawing/2014/chart" uri="{C3380CC4-5D6E-409C-BE32-E72D297353CC}">
              <c16:uniqueId val="{00000003-DE6C-467E-AB1B-D49E7093164E}"/>
            </c:ext>
          </c:extLst>
        </c:ser>
        <c:ser>
          <c:idx val="4"/>
          <c:order val="4"/>
          <c:tx>
            <c:strRef>
              <c:f>'11.Household (per household)'!$W$17</c:f>
              <c:strCache>
                <c:ptCount val="1"/>
                <c:pt idx="0">
                  <c:v>電力</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household)'!$AA$17:$BI$17</c:f>
              <c:numCache>
                <c:formatCode>#,##0_);[Red]\(#,##0\)</c:formatCode>
                <c:ptCount val="35"/>
                <c:pt idx="0">
                  <c:v>1623.9352690115561</c:v>
                </c:pt>
                <c:pt idx="1">
                  <c:v>1626.0575628932015</c:v>
                </c:pt>
                <c:pt idx="2">
                  <c:v>1678.4857537196108</c:v>
                </c:pt>
                <c:pt idx="3">
                  <c:v>1579.7778672755505</c:v>
                </c:pt>
                <c:pt idx="4">
                  <c:v>1786.0728351293969</c:v>
                </c:pt>
                <c:pt idx="5">
                  <c:v>1730.9357241051007</c:v>
                </c:pt>
                <c:pt idx="6">
                  <c:v>1707.2317038148869</c:v>
                </c:pt>
                <c:pt idx="7">
                  <c:v>1654.0779577659789</c:v>
                </c:pt>
                <c:pt idx="8">
                  <c:v>1594.6760924533239</c:v>
                </c:pt>
                <c:pt idx="9">
                  <c:v>1688.069533609857</c:v>
                </c:pt>
                <c:pt idx="10">
                  <c:v>1658.8505654616442</c:v>
                </c:pt>
                <c:pt idx="11">
                  <c:v>1664.7247178230648</c:v>
                </c:pt>
                <c:pt idx="12">
                  <c:v>1784.0778926335893</c:v>
                </c:pt>
                <c:pt idx="13">
                  <c:v>1865.7264168286679</c:v>
                </c:pt>
                <c:pt idx="14">
                  <c:v>1852.9536832033991</c:v>
                </c:pt>
                <c:pt idx="15">
                  <c:v>1853.337129362053</c:v>
                </c:pt>
                <c:pt idx="16">
                  <c:v>1756.3025597958788</c:v>
                </c:pt>
                <c:pt idx="17">
                  <c:v>1973.7015660776458</c:v>
                </c:pt>
                <c:pt idx="18">
                  <c:v>1927.3087296194203</c:v>
                </c:pt>
                <c:pt idx="19">
                  <c:v>1832.6817402930119</c:v>
                </c:pt>
                <c:pt idx="20">
                  <c:v>2072.8086143360515</c:v>
                </c:pt>
                <c:pt idx="21">
                  <c:v>2316.0681272212573</c:v>
                </c:pt>
                <c:pt idx="22">
                  <c:v>2613.0286220032422</c:v>
                </c:pt>
                <c:pt idx="23">
                  <c:v>2659.9607675313659</c:v>
                </c:pt>
                <c:pt idx="24">
                  <c:v>2474.5467062947546</c:v>
                </c:pt>
                <c:pt idx="25">
                  <c:v>2300.8461971469692</c:v>
                </c:pt>
                <c:pt idx="26">
                  <c:v>2171.5904691287633</c:v>
                </c:pt>
                <c:pt idx="27">
                  <c:v>2158.7207967260169</c:v>
                </c:pt>
                <c:pt idx="28">
                  <c:v>1843.2240643816328</c:v>
                </c:pt>
                <c:pt idx="29">
                  <c:v>1752.7415742441972</c:v>
                </c:pt>
                <c:pt idx="30">
                  <c:v>1874.4206776968722</c:v>
                </c:pt>
                <c:pt idx="31">
                  <c:v>1816.7274346294171</c:v>
                </c:pt>
                <c:pt idx="32">
                  <c:v>1794.6156123853111</c:v>
                </c:pt>
                <c:pt idx="33">
                  <c:v>1660.9035035720428</c:v>
                </c:pt>
                <c:pt idx="34">
                  <c:v>1638.9340318076456</c:v>
                </c:pt>
              </c:numCache>
            </c:numRef>
          </c:val>
          <c:extLst>
            <c:ext xmlns:c16="http://schemas.microsoft.com/office/drawing/2014/chart" uri="{C3380CC4-5D6E-409C-BE32-E72D297353CC}">
              <c16:uniqueId val="{00000004-DE6C-467E-AB1B-D49E7093164E}"/>
            </c:ext>
          </c:extLst>
        </c:ser>
        <c:ser>
          <c:idx val="5"/>
          <c:order val="5"/>
          <c:tx>
            <c:strRef>
              <c:f>'11.Household (per household)'!$W$18</c:f>
              <c:strCache>
                <c:ptCount val="1"/>
                <c:pt idx="0">
                  <c:v>熱</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household)'!$AA$18:$BI$18</c:f>
              <c:numCache>
                <c:formatCode>#,##0.0_);[Red]\(#,##0.0\)</c:formatCode>
                <c:ptCount val="35"/>
                <c:pt idx="0">
                  <c:v>2.6189474261672192</c:v>
                </c:pt>
                <c:pt idx="1">
                  <c:v>2.3166083235252879</c:v>
                </c:pt>
                <c:pt idx="2">
                  <c:v>2.348799286620169</c:v>
                </c:pt>
                <c:pt idx="3">
                  <c:v>2.2116805887216118</c:v>
                </c:pt>
                <c:pt idx="4">
                  <c:v>2.0589073055930478</c:v>
                </c:pt>
                <c:pt idx="5">
                  <c:v>1.9486933751180096</c:v>
                </c:pt>
                <c:pt idx="6">
                  <c:v>1.8374624550538445</c:v>
                </c:pt>
                <c:pt idx="7">
                  <c:v>1.6704504905661828</c:v>
                </c:pt>
                <c:pt idx="8">
                  <c:v>1.6062981031911803</c:v>
                </c:pt>
                <c:pt idx="9">
                  <c:v>1.6238955085425437</c:v>
                </c:pt>
                <c:pt idx="10">
                  <c:v>1.5614350145252081</c:v>
                </c:pt>
                <c:pt idx="11">
                  <c:v>1.4513076592021963</c:v>
                </c:pt>
                <c:pt idx="12">
                  <c:v>1.498150697982731</c:v>
                </c:pt>
                <c:pt idx="13">
                  <c:v>1.5105305744170137</c:v>
                </c:pt>
                <c:pt idx="14">
                  <c:v>1.445501684954378</c:v>
                </c:pt>
                <c:pt idx="15">
                  <c:v>1.5305698729137869</c:v>
                </c:pt>
                <c:pt idx="16">
                  <c:v>1.4322661168675266</c:v>
                </c:pt>
                <c:pt idx="17">
                  <c:v>1.519729073765925</c:v>
                </c:pt>
                <c:pt idx="18">
                  <c:v>1.4428059508108946</c:v>
                </c:pt>
                <c:pt idx="19">
                  <c:v>1.3504934428498447</c:v>
                </c:pt>
                <c:pt idx="20">
                  <c:v>1.3395590204108632</c:v>
                </c:pt>
                <c:pt idx="21">
                  <c:v>1.3688997850230229</c:v>
                </c:pt>
                <c:pt idx="22">
                  <c:v>1.3337010803449523</c:v>
                </c:pt>
                <c:pt idx="23">
                  <c:v>1.2894264522262251</c:v>
                </c:pt>
                <c:pt idx="24">
                  <c:v>1.1850825676386103</c:v>
                </c:pt>
                <c:pt idx="25">
                  <c:v>1.1239284836760868</c:v>
                </c:pt>
                <c:pt idx="26">
                  <c:v>1.3285746450416562</c:v>
                </c:pt>
                <c:pt idx="27">
                  <c:v>1.3199031172477045</c:v>
                </c:pt>
                <c:pt idx="28">
                  <c:v>1.2231035405362338</c:v>
                </c:pt>
                <c:pt idx="29">
                  <c:v>1.1328479856363798</c:v>
                </c:pt>
                <c:pt idx="30">
                  <c:v>1.1546244883182428</c:v>
                </c:pt>
                <c:pt idx="31">
                  <c:v>1.095568738684731</c:v>
                </c:pt>
                <c:pt idx="32">
                  <c:v>1.0408986828060802</c:v>
                </c:pt>
                <c:pt idx="33">
                  <c:v>0.9734439217859312</c:v>
                </c:pt>
                <c:pt idx="34">
                  <c:v>0.98840567458591211</c:v>
                </c:pt>
              </c:numCache>
            </c:numRef>
          </c:val>
          <c:extLst>
            <c:ext xmlns:c16="http://schemas.microsoft.com/office/drawing/2014/chart" uri="{C3380CC4-5D6E-409C-BE32-E72D297353CC}">
              <c16:uniqueId val="{00000005-DE6C-467E-AB1B-D49E7093164E}"/>
            </c:ext>
          </c:extLst>
        </c:ser>
        <c:ser>
          <c:idx val="6"/>
          <c:order val="6"/>
          <c:tx>
            <c:strRef>
              <c:f>'11.Household (per household)'!$W$19</c:f>
              <c:strCache>
                <c:ptCount val="1"/>
                <c:pt idx="0">
                  <c:v>ガソリン</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household)'!$AA$19:$BI$19</c:f>
              <c:numCache>
                <c:formatCode>#,##0_);[Red]\(#,##0\)</c:formatCode>
                <c:ptCount val="35"/>
                <c:pt idx="0">
                  <c:v>1020.5675926970843</c:v>
                </c:pt>
                <c:pt idx="1">
                  <c:v>986.32293219349935</c:v>
                </c:pt>
                <c:pt idx="2">
                  <c:v>1109.7494493133829</c:v>
                </c:pt>
                <c:pt idx="3">
                  <c:v>1155.4008108590317</c:v>
                </c:pt>
                <c:pt idx="4">
                  <c:v>1239.4054907413893</c:v>
                </c:pt>
                <c:pt idx="5">
                  <c:v>1219.3623831608488</c:v>
                </c:pt>
                <c:pt idx="6">
                  <c:v>1297.8870751753366</c:v>
                </c:pt>
                <c:pt idx="7">
                  <c:v>1179.5335120564134</c:v>
                </c:pt>
                <c:pt idx="8">
                  <c:v>1256.004881226502</c:v>
                </c:pt>
                <c:pt idx="9">
                  <c:v>1323.3056025813416</c:v>
                </c:pt>
                <c:pt idx="10">
                  <c:v>1371.029261166761</c:v>
                </c:pt>
                <c:pt idx="11">
                  <c:v>1353.9379712872319</c:v>
                </c:pt>
                <c:pt idx="12">
                  <c:v>1385.5149317398725</c:v>
                </c:pt>
                <c:pt idx="13">
                  <c:v>1417.2976134708651</c:v>
                </c:pt>
                <c:pt idx="14">
                  <c:v>1387.1394471122726</c:v>
                </c:pt>
                <c:pt idx="15">
                  <c:v>1348.9710342424869</c:v>
                </c:pt>
                <c:pt idx="16">
                  <c:v>1324.9552150876179</c:v>
                </c:pt>
                <c:pt idx="17">
                  <c:v>1301.1009734615836</c:v>
                </c:pt>
                <c:pt idx="18">
                  <c:v>1310.1325006058546</c:v>
                </c:pt>
                <c:pt idx="19">
                  <c:v>1234.1968178656898</c:v>
                </c:pt>
                <c:pt idx="20">
                  <c:v>1224.516261324696</c:v>
                </c:pt>
                <c:pt idx="21">
                  <c:v>1180.0475861212037</c:v>
                </c:pt>
                <c:pt idx="22">
                  <c:v>1182.0889093383473</c:v>
                </c:pt>
                <c:pt idx="23">
                  <c:v>1128.6597039628236</c:v>
                </c:pt>
                <c:pt idx="24">
                  <c:v>1052.0490477358298</c:v>
                </c:pt>
                <c:pt idx="25">
                  <c:v>1044.083189386517</c:v>
                </c:pt>
                <c:pt idx="26">
                  <c:v>989.91621460810723</c:v>
                </c:pt>
                <c:pt idx="27">
                  <c:v>998.90487512544723</c:v>
                </c:pt>
                <c:pt idx="28">
                  <c:v>1008.0816347026624</c:v>
                </c:pt>
                <c:pt idx="29">
                  <c:v>985.09919450085931</c:v>
                </c:pt>
                <c:pt idx="30">
                  <c:v>840.58710835915963</c:v>
                </c:pt>
                <c:pt idx="31">
                  <c:v>861.1482808023128</c:v>
                </c:pt>
                <c:pt idx="32">
                  <c:v>906.47537202309411</c:v>
                </c:pt>
                <c:pt idx="33">
                  <c:v>924.672232076113</c:v>
                </c:pt>
                <c:pt idx="34">
                  <c:v>877.44021334161175</c:v>
                </c:pt>
              </c:numCache>
            </c:numRef>
          </c:val>
          <c:extLst>
            <c:ext xmlns:c16="http://schemas.microsoft.com/office/drawing/2014/chart" uri="{C3380CC4-5D6E-409C-BE32-E72D297353CC}">
              <c16:uniqueId val="{00000006-DE6C-467E-AB1B-D49E7093164E}"/>
            </c:ext>
          </c:extLst>
        </c:ser>
        <c:ser>
          <c:idx val="7"/>
          <c:order val="7"/>
          <c:tx>
            <c:strRef>
              <c:f>'11.Household (per household)'!$W$20</c:f>
              <c:strCache>
                <c:ptCount val="1"/>
                <c:pt idx="0">
                  <c:v>軽油</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household)'!$AA$20:$BI$20</c:f>
              <c:numCache>
                <c:formatCode>#,##0_);[Red]\(#,##0\)</c:formatCode>
                <c:ptCount val="35"/>
                <c:pt idx="0">
                  <c:v>163.8074723099383</c:v>
                </c:pt>
                <c:pt idx="1">
                  <c:v>176.13472182357202</c:v>
                </c:pt>
                <c:pt idx="2">
                  <c:v>213.76244432254123</c:v>
                </c:pt>
                <c:pt idx="3">
                  <c:v>244.99189317670147</c:v>
                </c:pt>
                <c:pt idx="4">
                  <c:v>286.77594613288761</c:v>
                </c:pt>
                <c:pt idx="5">
                  <c:v>293.13904481052015</c:v>
                </c:pt>
                <c:pt idx="6">
                  <c:v>314.00981124663997</c:v>
                </c:pt>
                <c:pt idx="7">
                  <c:v>274.7636386830585</c:v>
                </c:pt>
                <c:pt idx="8">
                  <c:v>276.08478193055481</c:v>
                </c:pt>
                <c:pt idx="9">
                  <c:v>270.7109515727002</c:v>
                </c:pt>
                <c:pt idx="10">
                  <c:v>247.58026967236378</c:v>
                </c:pt>
                <c:pt idx="11">
                  <c:v>228.26559998134749</c:v>
                </c:pt>
                <c:pt idx="12">
                  <c:v>202.28727098355247</c:v>
                </c:pt>
                <c:pt idx="13">
                  <c:v>181.82504273379595</c:v>
                </c:pt>
                <c:pt idx="14">
                  <c:v>165.41105577915431</c:v>
                </c:pt>
                <c:pt idx="15">
                  <c:v>140.27944203808696</c:v>
                </c:pt>
                <c:pt idx="16">
                  <c:v>111.22275464100392</c:v>
                </c:pt>
                <c:pt idx="17">
                  <c:v>91.754138964402657</c:v>
                </c:pt>
                <c:pt idx="18">
                  <c:v>76.802313872894189</c:v>
                </c:pt>
                <c:pt idx="19">
                  <c:v>57.959742558110676</c:v>
                </c:pt>
                <c:pt idx="20">
                  <c:v>53.565079932408729</c:v>
                </c:pt>
                <c:pt idx="21">
                  <c:v>50.551934971868199</c:v>
                </c:pt>
                <c:pt idx="22">
                  <c:v>46.274917193636114</c:v>
                </c:pt>
                <c:pt idx="23">
                  <c:v>46.240883933878827</c:v>
                </c:pt>
                <c:pt idx="24">
                  <c:v>43.651214178626496</c:v>
                </c:pt>
                <c:pt idx="25">
                  <c:v>45.719384032196146</c:v>
                </c:pt>
                <c:pt idx="26">
                  <c:v>43.780690524309229</c:v>
                </c:pt>
                <c:pt idx="27">
                  <c:v>46.246445964538026</c:v>
                </c:pt>
                <c:pt idx="28">
                  <c:v>49.458765521178734</c:v>
                </c:pt>
                <c:pt idx="29">
                  <c:v>52.080967601775001</c:v>
                </c:pt>
                <c:pt idx="30">
                  <c:v>42.136464812655753</c:v>
                </c:pt>
                <c:pt idx="31">
                  <c:v>46.93629558244448</c:v>
                </c:pt>
                <c:pt idx="32">
                  <c:v>51.021239746900662</c:v>
                </c:pt>
                <c:pt idx="33">
                  <c:v>55.834653243929417</c:v>
                </c:pt>
                <c:pt idx="34">
                  <c:v>56.02223143384272</c:v>
                </c:pt>
              </c:numCache>
            </c:numRef>
          </c:val>
          <c:extLst>
            <c:ext xmlns:c16="http://schemas.microsoft.com/office/drawing/2014/chart" uri="{C3380CC4-5D6E-409C-BE32-E72D297353CC}">
              <c16:uniqueId val="{00000007-DE6C-467E-AB1B-D49E7093164E}"/>
            </c:ext>
          </c:extLst>
        </c:ser>
        <c:ser>
          <c:idx val="8"/>
          <c:order val="8"/>
          <c:tx>
            <c:strRef>
              <c:f>'11.Household (per household)'!$W$21</c:f>
              <c:strCache>
                <c:ptCount val="1"/>
                <c:pt idx="0">
                  <c:v>ごみ処理</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household)'!$AA$21:$BI$21</c:f>
              <c:numCache>
                <c:formatCode>#,##0_);[Red]\(#,##0\)</c:formatCode>
                <c:ptCount val="35"/>
                <c:pt idx="0">
                  <c:v>272.26580143115484</c:v>
                </c:pt>
                <c:pt idx="1">
                  <c:v>274.82441839580383</c:v>
                </c:pt>
                <c:pt idx="2">
                  <c:v>274.88095945058893</c:v>
                </c:pt>
                <c:pt idx="3">
                  <c:v>272.04430392916771</c:v>
                </c:pt>
                <c:pt idx="4">
                  <c:v>279.55883302635243</c:v>
                </c:pt>
                <c:pt idx="5">
                  <c:v>282.20476256887713</c:v>
                </c:pt>
                <c:pt idx="6">
                  <c:v>287.01944426178812</c:v>
                </c:pt>
                <c:pt idx="7">
                  <c:v>289.01986924214845</c:v>
                </c:pt>
                <c:pt idx="8">
                  <c:v>287.41946966321808</c:v>
                </c:pt>
                <c:pt idx="9">
                  <c:v>291.10372959173856</c:v>
                </c:pt>
                <c:pt idx="10">
                  <c:v>298.2527602081712</c:v>
                </c:pt>
                <c:pt idx="11">
                  <c:v>300.32944624721256</c:v>
                </c:pt>
                <c:pt idx="12">
                  <c:v>302.71456872609474</c:v>
                </c:pt>
                <c:pt idx="13">
                  <c:v>303.38945146932974</c:v>
                </c:pt>
                <c:pt idx="14">
                  <c:v>285.22376098990145</c:v>
                </c:pt>
                <c:pt idx="15">
                  <c:v>260.88334795372094</c:v>
                </c:pt>
                <c:pt idx="16">
                  <c:v>235.54020167143665</c:v>
                </c:pt>
                <c:pt idx="17">
                  <c:v>227.29980535284531</c:v>
                </c:pt>
                <c:pt idx="18">
                  <c:v>219.62563943099696</c:v>
                </c:pt>
                <c:pt idx="19">
                  <c:v>181.62025284580508</c:v>
                </c:pt>
                <c:pt idx="20">
                  <c:v>174.54094274207651</c:v>
                </c:pt>
                <c:pt idx="21">
                  <c:v>189.55419898586493</c:v>
                </c:pt>
                <c:pt idx="22">
                  <c:v>188.49128386440313</c:v>
                </c:pt>
                <c:pt idx="23">
                  <c:v>174.96356525277983</c:v>
                </c:pt>
                <c:pt idx="24">
                  <c:v>154.29570090249985</c:v>
                </c:pt>
                <c:pt idx="25">
                  <c:v>149.2028438999406</c:v>
                </c:pt>
                <c:pt idx="26">
                  <c:v>146.89438900695393</c:v>
                </c:pt>
                <c:pt idx="27">
                  <c:v>150.12596450797034</c:v>
                </c:pt>
                <c:pt idx="28">
                  <c:v>148.20280621930772</c:v>
                </c:pt>
                <c:pt idx="29">
                  <c:v>153.31531329221636</c:v>
                </c:pt>
                <c:pt idx="30">
                  <c:v>157.61567221114723</c:v>
                </c:pt>
                <c:pt idx="31">
                  <c:v>153.64873817038796</c:v>
                </c:pt>
                <c:pt idx="32">
                  <c:v>148.8580499502022</c:v>
                </c:pt>
                <c:pt idx="33">
                  <c:v>137.40436006615144</c:v>
                </c:pt>
                <c:pt idx="34">
                  <c:v>143.95687392275184</c:v>
                </c:pt>
              </c:numCache>
            </c:numRef>
          </c:val>
          <c:extLst>
            <c:ext xmlns:c16="http://schemas.microsoft.com/office/drawing/2014/chart" uri="{C3380CC4-5D6E-409C-BE32-E72D297353CC}">
              <c16:uniqueId val="{00000008-DE6C-467E-AB1B-D49E7093164E}"/>
            </c:ext>
          </c:extLst>
        </c:ser>
        <c:ser>
          <c:idx val="9"/>
          <c:order val="9"/>
          <c:tx>
            <c:strRef>
              <c:f>'11.Household (per household)'!$W$22</c:f>
              <c:strCache>
                <c:ptCount val="1"/>
                <c:pt idx="0">
                  <c:v>水道</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household)'!$AA$22:$BI$22</c:f>
              <c:numCache>
                <c:formatCode>#,##0.0_);[Red]\(#,##0.0\)</c:formatCode>
                <c:ptCount val="35"/>
                <c:pt idx="0">
                  <c:v>51.74455808988958</c:v>
                </c:pt>
                <c:pt idx="1">
                  <c:v>64.360657507740314</c:v>
                </c:pt>
                <c:pt idx="2">
                  <c:v>76.959906208873164</c:v>
                </c:pt>
                <c:pt idx="3">
                  <c:v>82.2781046276355</c:v>
                </c:pt>
                <c:pt idx="4">
                  <c:v>103.16610510099028</c:v>
                </c:pt>
                <c:pt idx="5">
                  <c:v>107.50446677013717</c:v>
                </c:pt>
                <c:pt idx="6">
                  <c:v>98.719640784523307</c:v>
                </c:pt>
                <c:pt idx="7">
                  <c:v>88.943847103251485</c:v>
                </c:pt>
                <c:pt idx="8">
                  <c:v>81.738336050610215</c:v>
                </c:pt>
                <c:pt idx="9">
                  <c:v>78.385748033642017</c:v>
                </c:pt>
                <c:pt idx="10">
                  <c:v>74.90131284735233</c:v>
                </c:pt>
                <c:pt idx="11">
                  <c:v>69.92471344735354</c:v>
                </c:pt>
                <c:pt idx="12">
                  <c:v>71.536366289816442</c:v>
                </c:pt>
                <c:pt idx="13">
                  <c:v>71.530440092332825</c:v>
                </c:pt>
                <c:pt idx="14">
                  <c:v>67.224676774863866</c:v>
                </c:pt>
                <c:pt idx="15">
                  <c:v>64.687919191748321</c:v>
                </c:pt>
                <c:pt idx="16">
                  <c:v>62.298885834739551</c:v>
                </c:pt>
                <c:pt idx="17">
                  <c:v>68.366925515310299</c:v>
                </c:pt>
                <c:pt idx="18">
                  <c:v>79.885120057886738</c:v>
                </c:pt>
                <c:pt idx="19">
                  <c:v>85.062301414495593</c:v>
                </c:pt>
                <c:pt idx="20">
                  <c:v>83.968122813914263</c:v>
                </c:pt>
                <c:pt idx="21">
                  <c:v>91.698164448300943</c:v>
                </c:pt>
                <c:pt idx="22">
                  <c:v>117.18456401807482</c:v>
                </c:pt>
                <c:pt idx="23">
                  <c:v>99.375131569173377</c:v>
                </c:pt>
                <c:pt idx="24">
                  <c:v>98.27371904469166</c:v>
                </c:pt>
                <c:pt idx="25">
                  <c:v>86.372626680960707</c:v>
                </c:pt>
                <c:pt idx="26">
                  <c:v>81.143582439701746</c:v>
                </c:pt>
                <c:pt idx="27">
                  <c:v>83.308671620680073</c:v>
                </c:pt>
                <c:pt idx="28">
                  <c:v>88.875187701750946</c:v>
                </c:pt>
                <c:pt idx="29">
                  <c:v>82.918990773654144</c:v>
                </c:pt>
                <c:pt idx="30">
                  <c:v>71.276399467492411</c:v>
                </c:pt>
                <c:pt idx="31">
                  <c:v>63.509048427273086</c:v>
                </c:pt>
                <c:pt idx="32">
                  <c:v>77.903057876561988</c:v>
                </c:pt>
                <c:pt idx="33">
                  <c:v>73.701322118696226</c:v>
                </c:pt>
                <c:pt idx="34">
                  <c:v>61.926784080262351</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household)'!$AA$12:$BI$12</c:f>
              <c:numCache>
                <c:formatCode>#,##0_);[Red]\(#,##0\)</c:formatCode>
                <c:ptCount val="35"/>
                <c:pt idx="0">
                  <c:v>4514.0028341886973</c:v>
                </c:pt>
                <c:pt idx="1">
                  <c:v>4513.6549659469511</c:v>
                </c:pt>
                <c:pt idx="2">
                  <c:v>4786.9410657995759</c:v>
                </c:pt>
                <c:pt idx="3">
                  <c:v>4826.2338352626439</c:v>
                </c:pt>
                <c:pt idx="4">
                  <c:v>5126.5996627694267</c:v>
                </c:pt>
                <c:pt idx="5">
                  <c:v>5126.3675567828004</c:v>
                </c:pt>
                <c:pt idx="6">
                  <c:v>5228.4953339386075</c:v>
                </c:pt>
                <c:pt idx="7">
                  <c:v>4919.945777840212</c:v>
                </c:pt>
                <c:pt idx="8">
                  <c:v>4910.4417311207326</c:v>
                </c:pt>
                <c:pt idx="9">
                  <c:v>5086.0813592150225</c:v>
                </c:pt>
                <c:pt idx="10">
                  <c:v>5142.9345199267091</c:v>
                </c:pt>
                <c:pt idx="11">
                  <c:v>5014.87095189093</c:v>
                </c:pt>
                <c:pt idx="12">
                  <c:v>5182.7747656762403</c:v>
                </c:pt>
                <c:pt idx="13">
                  <c:v>5191.2010979243687</c:v>
                </c:pt>
                <c:pt idx="14">
                  <c:v>5096.9652383233779</c:v>
                </c:pt>
                <c:pt idx="15">
                  <c:v>5035.1253416654499</c:v>
                </c:pt>
                <c:pt idx="16">
                  <c:v>4758.6311012989863</c:v>
                </c:pt>
                <c:pt idx="17">
                  <c:v>4902.5690886932534</c:v>
                </c:pt>
                <c:pt idx="18">
                  <c:v>4771.5891093859664</c:v>
                </c:pt>
                <c:pt idx="19">
                  <c:v>4532.4530184485993</c:v>
                </c:pt>
                <c:pt idx="20">
                  <c:v>4794.9828043285197</c:v>
                </c:pt>
                <c:pt idx="21">
                  <c:v>4974.3988552132987</c:v>
                </c:pt>
                <c:pt idx="22">
                  <c:v>5266.8517096976366</c:v>
                </c:pt>
                <c:pt idx="23">
                  <c:v>5179.3708073675307</c:v>
                </c:pt>
                <c:pt idx="24">
                  <c:v>4843.4968670420967</c:v>
                </c:pt>
                <c:pt idx="25">
                  <c:v>4592.5228490106301</c:v>
                </c:pt>
                <c:pt idx="26">
                  <c:v>4395.9196396989837</c:v>
                </c:pt>
                <c:pt idx="27">
                  <c:v>4452.0791093937023</c:v>
                </c:pt>
                <c:pt idx="28">
                  <c:v>4022.6991954389919</c:v>
                </c:pt>
                <c:pt idx="29">
                  <c:v>3923.2813443783839</c:v>
                </c:pt>
                <c:pt idx="30">
                  <c:v>3917.6601227710844</c:v>
                </c:pt>
                <c:pt idx="31">
                  <c:v>3798.8015558822167</c:v>
                </c:pt>
                <c:pt idx="32">
                  <c:v>3803.132548972068</c:v>
                </c:pt>
                <c:pt idx="33">
                  <c:v>3613.6117274904382</c:v>
                </c:pt>
                <c:pt idx="34">
                  <c:v>3525.4927100978239</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extLst>
          <c:ext xmlns:c15="http://schemas.microsoft.com/office/drawing/2012/chart" uri="{02D57815-91ED-43cb-92C2-25804820EDAC}">
            <c15:filteredLineSeries>
              <c15:ser>
                <c:idx val="11"/>
                <c:order val="11"/>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0-CEF7-46E0-8BFE-ED1962F5C6E1}"/>
                  </c:ext>
                </c:extLst>
              </c15:ser>
            </c15:filteredLineSeries>
          </c:ext>
        </c:extLst>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0755968881387465"/>
          <c:h val="0.3981908966692551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ja-JP" altLang="en-US" sz="1600" b="1" i="0" u="none" strike="noStrike" kern="1200" baseline="0">
                <a:solidFill>
                  <a:sysClr val="windowText" lastClr="000000"/>
                </a:solidFill>
                <a:latin typeface="+mn-ea"/>
              </a:rPr>
              <a:t>各</a:t>
            </a:r>
            <a:r>
              <a:rPr lang="ja-JP" altLang="ja-JP" sz="1600" b="1" i="0" u="none" strike="noStrike" kern="1200" baseline="0">
                <a:solidFill>
                  <a:sysClr val="windowText" lastClr="000000"/>
                </a:solidFill>
                <a:latin typeface="+mn-ea"/>
              </a:rPr>
              <a:t>温室効果ガス</a:t>
            </a:r>
            <a:r>
              <a:rPr lang="ja-JP" altLang="en-US" sz="1600" b="1" i="0" u="none" strike="noStrike" kern="1200" baseline="0">
                <a:solidFill>
                  <a:sysClr val="windowText" lastClr="000000"/>
                </a:solidFill>
                <a:latin typeface="+mn-ea"/>
              </a:rPr>
              <a:t>の</a:t>
            </a:r>
            <a:r>
              <a:rPr lang="ja-JP" altLang="ja-JP" sz="1600" b="1" i="0" u="none" strike="noStrike" kern="1200" baseline="0">
                <a:solidFill>
                  <a:sysClr val="windowText" lastClr="000000"/>
                </a:solidFill>
                <a:latin typeface="+mn-ea"/>
              </a:rPr>
              <a:t>排出量の推移</a:t>
            </a:r>
            <a:endParaRPr lang="en-US" altLang="ja-JP" sz="1600" b="1" i="0" u="none" strike="noStrike" kern="1200" baseline="0">
              <a:solidFill>
                <a:sysClr val="windowText" lastClr="000000"/>
              </a:solidFill>
              <a:latin typeface="+mn-ea"/>
            </a:endParaRPr>
          </a:p>
        </c:rich>
      </c:tx>
      <c:layout>
        <c:manualLayout>
          <c:xMode val="edge"/>
          <c:yMode val="edge"/>
          <c:x val="0.33577519521994886"/>
          <c:y val="9.9522439824900437E-3"/>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ltLang="ja-JP"/>
        </a:p>
      </c:txPr>
    </c:title>
    <c:autoTitleDeleted val="0"/>
    <c:plotArea>
      <c:layout>
        <c:manualLayout>
          <c:layoutTarget val="inner"/>
          <c:xMode val="edge"/>
          <c:yMode val="edge"/>
          <c:x val="0.14784757842097193"/>
          <c:y val="0.1377383226200454"/>
          <c:w val="0.63515738449717318"/>
          <c:h val="0.61638740740740761"/>
        </c:manualLayout>
      </c:layout>
      <c:barChart>
        <c:barDir val="col"/>
        <c:grouping val="stacked"/>
        <c:varyColors val="0"/>
        <c:ser>
          <c:idx val="0"/>
          <c:order val="0"/>
          <c:tx>
            <c:v>CO₂</c:v>
          </c:tx>
          <c:spPr>
            <a:solidFill>
              <a:schemeClr val="accent1"/>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'1.Summary'!$AA$5:$BI$5</c:f>
              <c:numCache>
                <c:formatCode>#,##0_ </c:formatCode>
                <c:ptCount val="35"/>
                <c:pt idx="0">
                  <c:v>1159.8016750899105</c:v>
                </c:pt>
                <c:pt idx="1">
                  <c:v>1171.3628499673694</c:v>
                </c:pt>
                <c:pt idx="2">
                  <c:v>1179.8638543264578</c:v>
                </c:pt>
                <c:pt idx="3">
                  <c:v>1173.4024859867282</c:v>
                </c:pt>
                <c:pt idx="4">
                  <c:v>1226.8441253088067</c:v>
                </c:pt>
                <c:pt idx="5">
                  <c:v>1239.2889141910773</c:v>
                </c:pt>
                <c:pt idx="6">
                  <c:v>1252.2031614474906</c:v>
                </c:pt>
                <c:pt idx="7">
                  <c:v>1244.0033102374846</c:v>
                </c:pt>
                <c:pt idx="8">
                  <c:v>1203.848559074791</c:v>
                </c:pt>
                <c:pt idx="9">
                  <c:v>1240.7952304378807</c:v>
                </c:pt>
                <c:pt idx="10">
                  <c:v>1263.0584842681872</c:v>
                </c:pt>
                <c:pt idx="11">
                  <c:v>1248.3415754532102</c:v>
                </c:pt>
                <c:pt idx="12">
                  <c:v>1277.5996830633953</c:v>
                </c:pt>
                <c:pt idx="13">
                  <c:v>1285.6810349985822</c:v>
                </c:pt>
                <c:pt idx="14">
                  <c:v>1280.8225808347363</c:v>
                </c:pt>
                <c:pt idx="15">
                  <c:v>1288.0231404317699</c:v>
                </c:pt>
                <c:pt idx="16">
                  <c:v>1265.0014176882748</c:v>
                </c:pt>
                <c:pt idx="17">
                  <c:v>1300.2010950123533</c:v>
                </c:pt>
                <c:pt idx="18">
                  <c:v>1229.4599058430197</c:v>
                </c:pt>
                <c:pt idx="19">
                  <c:v>1161.2507020376393</c:v>
                </c:pt>
                <c:pt idx="20">
                  <c:v>1211.7811359656539</c:v>
                </c:pt>
                <c:pt idx="21">
                  <c:v>1261.9642681709056</c:v>
                </c:pt>
                <c:pt idx="22">
                  <c:v>1302.7268258104045</c:v>
                </c:pt>
                <c:pt idx="23">
                  <c:v>1312.3702262424408</c:v>
                </c:pt>
                <c:pt idx="24">
                  <c:v>1260.7520265909259</c:v>
                </c:pt>
                <c:pt idx="25">
                  <c:v>1220.2851788991436</c:v>
                </c:pt>
                <c:pt idx="26">
                  <c:v>1200.2006971924591</c:v>
                </c:pt>
                <c:pt idx="27">
                  <c:v>1184.4537287396752</c:v>
                </c:pt>
                <c:pt idx="28">
                  <c:v>1138.6060423059946</c:v>
                </c:pt>
                <c:pt idx="29">
                  <c:v>1101.8506473214984</c:v>
                </c:pt>
                <c:pt idx="30">
                  <c:v>1037.4805966526542</c:v>
                </c:pt>
                <c:pt idx="31">
                  <c:v>1058.5449012366364</c:v>
                </c:pt>
                <c:pt idx="32">
                  <c:v>1029.4522579359057</c:v>
                </c:pt>
                <c:pt idx="33">
                  <c:v>988.18969103318091</c:v>
                </c:pt>
                <c:pt idx="34">
                  <c:v>971.48200260911926</c:v>
                </c:pt>
              </c:numCache>
            </c:numRef>
          </c:val>
          <c:extLst>
            <c:ext xmlns:c16="http://schemas.microsoft.com/office/drawing/2014/chart" uri="{C3380CC4-5D6E-409C-BE32-E72D297353CC}">
              <c16:uniqueId val="{00000000-0530-42C0-9C77-B9727C84356A}"/>
            </c:ext>
          </c:extLst>
        </c:ser>
        <c:ser>
          <c:idx val="1"/>
          <c:order val="1"/>
          <c:tx>
            <c:v>CH₄</c:v>
          </c:tx>
          <c:spPr>
            <a:solidFill>
              <a:schemeClr val="accent6">
                <a:lumMod val="75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'1.Summary'!$AA$8:$BI$8</c:f>
              <c:numCache>
                <c:formatCode>#,##0.0_ </c:formatCode>
                <c:ptCount val="35"/>
                <c:pt idx="0">
                  <c:v>50.036172052730649</c:v>
                </c:pt>
                <c:pt idx="1">
                  <c:v>49.314363576937438</c:v>
                </c:pt>
                <c:pt idx="2">
                  <c:v>49.24076542314296</c:v>
                </c:pt>
                <c:pt idx="3">
                  <c:v>48.240583023743177</c:v>
                </c:pt>
                <c:pt idx="4">
                  <c:v>48.280759349367585</c:v>
                </c:pt>
                <c:pt idx="5">
                  <c:v>46.944405266473112</c:v>
                </c:pt>
                <c:pt idx="6">
                  <c:v>45.518199108748384</c:v>
                </c:pt>
                <c:pt idx="7">
                  <c:v>44.990539863241125</c:v>
                </c:pt>
                <c:pt idx="8">
                  <c:v>43.090924528336309</c:v>
                </c:pt>
                <c:pt idx="9">
                  <c:v>42.656818997680226</c:v>
                </c:pt>
                <c:pt idx="10">
                  <c:v>41.93566263588</c:v>
                </c:pt>
                <c:pt idx="11">
                  <c:v>40.591506986088497</c:v>
                </c:pt>
                <c:pt idx="12">
                  <c:v>39.65978312571152</c:v>
                </c:pt>
                <c:pt idx="13">
                  <c:v>38.624690642009433</c:v>
                </c:pt>
                <c:pt idx="14">
                  <c:v>38.261646466842926</c:v>
                </c:pt>
                <c:pt idx="15">
                  <c:v>38.234351302559602</c:v>
                </c:pt>
                <c:pt idx="16">
                  <c:v>37.585301924460026</c:v>
                </c:pt>
                <c:pt idx="17">
                  <c:v>36.882349861669006</c:v>
                </c:pt>
                <c:pt idx="18">
                  <c:v>35.996117795810001</c:v>
                </c:pt>
                <c:pt idx="19">
                  <c:v>35.396582540808865</c:v>
                </c:pt>
                <c:pt idx="20">
                  <c:v>34.898435259990627</c:v>
                </c:pt>
                <c:pt idx="21">
                  <c:v>33.557135259353629</c:v>
                </c:pt>
                <c:pt idx="22">
                  <c:v>32.832153168560538</c:v>
                </c:pt>
                <c:pt idx="23">
                  <c:v>32.766411822180366</c:v>
                </c:pt>
                <c:pt idx="24">
                  <c:v>32.210498647216639</c:v>
                </c:pt>
                <c:pt idx="25">
                  <c:v>31.810574491621395</c:v>
                </c:pt>
                <c:pt idx="26">
                  <c:v>31.787034530023732</c:v>
                </c:pt>
                <c:pt idx="27">
                  <c:v>31.606882795039482</c:v>
                </c:pt>
                <c:pt idx="28">
                  <c:v>31.09998462840618</c:v>
                </c:pt>
                <c:pt idx="29">
                  <c:v>30.829775341102799</c:v>
                </c:pt>
                <c:pt idx="30">
                  <c:v>30.464972887796812</c:v>
                </c:pt>
                <c:pt idx="31">
                  <c:v>30.538998178149953</c:v>
                </c:pt>
                <c:pt idx="32">
                  <c:v>29.937678235018694</c:v>
                </c:pt>
                <c:pt idx="33">
                  <c:v>29.509554278413674</c:v>
                </c:pt>
                <c:pt idx="34">
                  <c:v>27.911779222075911</c:v>
                </c:pt>
              </c:numCache>
            </c:numRef>
          </c:val>
          <c:extLst>
            <c:ext xmlns:c16="http://schemas.microsoft.com/office/drawing/2014/chart" uri="{C3380CC4-5D6E-409C-BE32-E72D297353CC}">
              <c16:uniqueId val="{00000001-0530-42C0-9C77-B9727C84356A}"/>
            </c:ext>
          </c:extLst>
        </c:ser>
        <c:ser>
          <c:idx val="2"/>
          <c:order val="2"/>
          <c:tx>
            <c:v>N₂O</c:v>
          </c:tx>
          <c:spPr>
            <a:solidFill>
              <a:schemeClr val="tx2">
                <a:lumMod val="40000"/>
                <a:lumOff val="60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'1.Summary'!$AA$9:$BI$9</c:f>
              <c:numCache>
                <c:formatCode>#,##0.0_ </c:formatCode>
                <c:ptCount val="35"/>
                <c:pt idx="0">
                  <c:v>28.855371353129758</c:v>
                </c:pt>
                <c:pt idx="1">
                  <c:v>28.551941725395778</c:v>
                </c:pt>
                <c:pt idx="2">
                  <c:v>28.629930342855143</c:v>
                </c:pt>
                <c:pt idx="3">
                  <c:v>28.599732501604919</c:v>
                </c:pt>
                <c:pt idx="4">
                  <c:v>29.583108120641562</c:v>
                </c:pt>
                <c:pt idx="5">
                  <c:v>29.815512739591597</c:v>
                </c:pt>
                <c:pt idx="6">
                  <c:v>30.783962074073518</c:v>
                </c:pt>
                <c:pt idx="7">
                  <c:v>31.376310275242172</c:v>
                </c:pt>
                <c:pt idx="8">
                  <c:v>30.107074058784107</c:v>
                </c:pt>
                <c:pt idx="9">
                  <c:v>24.561589895780799</c:v>
                </c:pt>
                <c:pt idx="10">
                  <c:v>26.827989103999535</c:v>
                </c:pt>
                <c:pt idx="11">
                  <c:v>23.512052891349349</c:v>
                </c:pt>
                <c:pt idx="12">
                  <c:v>22.871811307070701</c:v>
                </c:pt>
                <c:pt idx="13">
                  <c:v>23.006183191161607</c:v>
                </c:pt>
                <c:pt idx="14">
                  <c:v>23.031927545567115</c:v>
                </c:pt>
                <c:pt idx="15">
                  <c:v>22.674223909154883</c:v>
                </c:pt>
                <c:pt idx="16">
                  <c:v>22.586056829079048</c:v>
                </c:pt>
                <c:pt idx="17">
                  <c:v>22.209633389539892</c:v>
                </c:pt>
                <c:pt idx="18">
                  <c:v>21.225543557792644</c:v>
                </c:pt>
                <c:pt idx="19">
                  <c:v>20.674519622675724</c:v>
                </c:pt>
                <c:pt idx="20">
                  <c:v>20.320848441035196</c:v>
                </c:pt>
                <c:pt idx="21">
                  <c:v>19.957655627401561</c:v>
                </c:pt>
                <c:pt idx="22">
                  <c:v>19.627324478650586</c:v>
                </c:pt>
                <c:pt idx="23">
                  <c:v>19.597685830118536</c:v>
                </c:pt>
                <c:pt idx="24">
                  <c:v>19.107044987904985</c:v>
                </c:pt>
                <c:pt idx="25">
                  <c:v>18.814072022888173</c:v>
                </c:pt>
                <c:pt idx="26">
                  <c:v>18.35978330776992</c:v>
                </c:pt>
                <c:pt idx="27">
                  <c:v>18.563429909435651</c:v>
                </c:pt>
                <c:pt idx="28">
                  <c:v>17.698798516155779</c:v>
                </c:pt>
                <c:pt idx="29">
                  <c:v>17.293538231869611</c:v>
                </c:pt>
                <c:pt idx="30">
                  <c:v>16.849676464687668</c:v>
                </c:pt>
                <c:pt idx="31">
                  <c:v>16.820244766947223</c:v>
                </c:pt>
                <c:pt idx="32">
                  <c:v>16.044111753722262</c:v>
                </c:pt>
                <c:pt idx="33">
                  <c:v>15.176240012468961</c:v>
                </c:pt>
                <c:pt idx="34">
                  <c:v>14.768080538822886</c:v>
                </c:pt>
              </c:numCache>
            </c:numRef>
          </c:val>
          <c:extLst>
            <c:ext xmlns:c16="http://schemas.microsoft.com/office/drawing/2014/chart" uri="{C3380CC4-5D6E-409C-BE32-E72D297353CC}">
              <c16:uniqueId val="{00000002-0530-42C0-9C77-B9727C84356A}"/>
            </c:ext>
          </c:extLst>
        </c:ser>
        <c:ser>
          <c:idx val="3"/>
          <c:order val="3"/>
          <c:tx>
            <c:v>HFCs</c:v>
          </c:tx>
          <c:spPr>
            <a:solidFill>
              <a:schemeClr val="accent3">
                <a:lumMod val="75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'1.Summary'!$AA$11:$BI$11</c:f>
              <c:numCache>
                <c:formatCode>#,##0.0_ </c:formatCode>
                <c:ptCount val="35"/>
                <c:pt idx="0">
                  <c:v>13.409950442681184</c:v>
                </c:pt>
                <c:pt idx="1">
                  <c:v>14.605139090759387</c:v>
                </c:pt>
                <c:pt idx="2">
                  <c:v>14.969798323589462</c:v>
                </c:pt>
                <c:pt idx="3">
                  <c:v>15.387123428309874</c:v>
                </c:pt>
                <c:pt idx="4">
                  <c:v>17.94934837726732</c:v>
                </c:pt>
                <c:pt idx="5">
                  <c:v>21.548602227782816</c:v>
                </c:pt>
                <c:pt idx="6">
                  <c:v>21.101694724718492</c:v>
                </c:pt>
                <c:pt idx="7">
                  <c:v>21.025784326574005</c:v>
                </c:pt>
                <c:pt idx="8">
                  <c:v>20.471845401065924</c:v>
                </c:pt>
                <c:pt idx="9">
                  <c:v>21.015296951052502</c:v>
                </c:pt>
                <c:pt idx="10">
                  <c:v>19.796229552116515</c:v>
                </c:pt>
                <c:pt idx="11">
                  <c:v>16.903682063588445</c:v>
                </c:pt>
                <c:pt idx="12">
                  <c:v>14.185846234933821</c:v>
                </c:pt>
                <c:pt idx="13">
                  <c:v>14.143923388003584</c:v>
                </c:pt>
                <c:pt idx="14">
                  <c:v>10.828791964962758</c:v>
                </c:pt>
                <c:pt idx="15">
                  <c:v>10.792182827184506</c:v>
                </c:pt>
                <c:pt idx="16">
                  <c:v>11.790940414535328</c:v>
                </c:pt>
                <c:pt idx="17">
                  <c:v>12.903025352289397</c:v>
                </c:pt>
                <c:pt idx="18">
                  <c:v>14.405632988698175</c:v>
                </c:pt>
                <c:pt idx="19">
                  <c:v>15.130816281641238</c:v>
                </c:pt>
                <c:pt idx="20">
                  <c:v>16.679773890880341</c:v>
                </c:pt>
                <c:pt idx="21">
                  <c:v>18.431072345080498</c:v>
                </c:pt>
                <c:pt idx="22">
                  <c:v>20.271135231509277</c:v>
                </c:pt>
                <c:pt idx="23">
                  <c:v>21.980489121668999</c:v>
                </c:pt>
                <c:pt idx="24">
                  <c:v>24.077154619948875</c:v>
                </c:pt>
                <c:pt idx="25">
                  <c:v>26.411556247753303</c:v>
                </c:pt>
                <c:pt idx="26">
                  <c:v>27.783937672713538</c:v>
                </c:pt>
                <c:pt idx="27">
                  <c:v>28.484855849018984</c:v>
                </c:pt>
                <c:pt idx="28">
                  <c:v>29.031745945929103</c:v>
                </c:pt>
                <c:pt idx="29">
                  <c:v>30.137961470387822</c:v>
                </c:pt>
                <c:pt idx="30">
                  <c:v>30.86852434815513</c:v>
                </c:pt>
                <c:pt idx="31">
                  <c:v>31.010277074337885</c:v>
                </c:pt>
                <c:pt idx="32">
                  <c:v>29.800107971182925</c:v>
                </c:pt>
                <c:pt idx="33">
                  <c:v>28.541195542478587</c:v>
                </c:pt>
                <c:pt idx="34">
                  <c:v>27.576993324009528</c:v>
                </c:pt>
              </c:numCache>
            </c:numRef>
          </c:val>
          <c:extLst>
            <c:ext xmlns:c16="http://schemas.microsoft.com/office/drawing/2014/chart" uri="{C3380CC4-5D6E-409C-BE32-E72D297353CC}">
              <c16:uniqueId val="{00000003-0530-42C0-9C77-B9727C84356A}"/>
            </c:ext>
          </c:extLst>
        </c:ser>
        <c:ser>
          <c:idx val="4"/>
          <c:order val="4"/>
          <c:tx>
            <c:v>PFCs</c:v>
          </c:tx>
          <c:spPr>
            <a:solidFill>
              <a:schemeClr val="accent5">
                <a:lumMod val="60000"/>
                <a:lumOff val="40000"/>
              </a:schemeClr>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'1.Summary'!$AA$12:$BI$12</c:f>
              <c:numCache>
                <c:formatCode>#,##0.0_ </c:formatCode>
                <c:ptCount val="35"/>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3.0545569587395418</c:v>
                </c:pt>
                <c:pt idx="34">
                  <c:v>2.4813175228519539</c:v>
                </c:pt>
              </c:numCache>
            </c:numRef>
          </c:val>
          <c:extLst>
            <c:ext xmlns:c16="http://schemas.microsoft.com/office/drawing/2014/chart" uri="{C3380CC4-5D6E-409C-BE32-E72D297353CC}">
              <c16:uniqueId val="{00000004-0530-42C0-9C77-B9727C84356A}"/>
            </c:ext>
          </c:extLst>
        </c:ser>
        <c:ser>
          <c:idx val="5"/>
          <c:order val="5"/>
          <c:tx>
            <c:v>SF₆</c:v>
          </c:tx>
          <c:spPr>
            <a:solidFill>
              <a:srgbClr val="FFCCCC"/>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'1.Summary'!$AA$13:$BI$13</c:f>
              <c:numCache>
                <c:formatCode>#,##0.0_ </c:formatCode>
                <c:ptCount val="35"/>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2.0684171914069958</c:v>
                </c:pt>
                <c:pt idx="34">
                  <c:v>2.0065509003273672</c:v>
                </c:pt>
              </c:numCache>
            </c:numRef>
          </c:val>
          <c:extLst>
            <c:ext xmlns:c16="http://schemas.microsoft.com/office/drawing/2014/chart" uri="{C3380CC4-5D6E-409C-BE32-E72D297353CC}">
              <c16:uniqueId val="{00000005-0530-42C0-9C77-B9727C84356A}"/>
            </c:ext>
          </c:extLst>
        </c:ser>
        <c:ser>
          <c:idx val="6"/>
          <c:order val="6"/>
          <c:tx>
            <c:v>NF₃</c:v>
          </c:tx>
          <c:spPr>
            <a:solidFill>
              <a:srgbClr val="CCCCFF"/>
            </a:solidFill>
            <a:ln>
              <a:noFill/>
            </a:ln>
            <a:effectLst/>
          </c:spPr>
          <c:invertIfNegative val="0"/>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'1.Summary'!$AA$14:$BI$14</c:f>
              <c:numCache>
                <c:formatCode>#,##0.00_ </c:formatCode>
                <c:ptCount val="35"/>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pt idx="34">
                  <c:v>0.17964896456860435</c:v>
                </c:pt>
              </c:numCache>
            </c:numRef>
          </c:val>
          <c:extLst>
            <c:ext xmlns:c16="http://schemas.microsoft.com/office/drawing/2014/chart" uri="{C3380CC4-5D6E-409C-BE32-E72D297353CC}">
              <c16:uniqueId val="{00000006-0530-42C0-9C77-B9727C84356A}"/>
            </c:ext>
          </c:extLst>
        </c:ser>
        <c:dLbls>
          <c:showLegendKey val="0"/>
          <c:showVal val="0"/>
          <c:showCatName val="0"/>
          <c:showSerName val="0"/>
          <c:showPercent val="0"/>
          <c:showBubbleSize val="0"/>
        </c:dLbls>
        <c:gapWidth val="47"/>
        <c:overlap val="100"/>
        <c:axId val="178231552"/>
        <c:axId val="178250112"/>
      </c:barChart>
      <c:catAx>
        <c:axId val="17823155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ja-JP" altLang="en-US" sz="1200" baseline="0">
                    <a:effectLst/>
                  </a:rPr>
                  <a:t>［年度］</a:t>
                </a:r>
                <a:endParaRPr lang="ja-JP" altLang="ja-JP" sz="1200" baseline="0">
                  <a:effectLst/>
                </a:endParaRPr>
              </a:p>
            </c:rich>
          </c:tx>
          <c:layout>
            <c:manualLayout>
              <c:xMode val="edge"/>
              <c:yMode val="edge"/>
              <c:x val="0.43145061753301722"/>
              <c:y val="0.8405107948189853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ja-JP" altLang="ja-JP"/>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00"/>
          <c:min val="0"/>
        </c:scaling>
        <c:delete val="0"/>
        <c:axPos val="l"/>
        <c:numFmt formatCode="#,##0_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spPr>
        <a:solidFill>
          <a:schemeClr val="bg1"/>
        </a:solidFill>
        <a:ln>
          <a:noFill/>
        </a:ln>
        <a:effectLst/>
      </c:spPr>
    </c:plotArea>
    <c:legend>
      <c:legendPos val="r"/>
      <c:layout>
        <c:manualLayout>
          <c:xMode val="edge"/>
          <c:yMode val="edge"/>
          <c:x val="0.78965210896556715"/>
          <c:y val="3.5701189519241255E-2"/>
          <c:w val="5.6966288640557292E-2"/>
          <c:h val="0.35472995984398431"/>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b="1" i="0" u="none" strike="noStrike" baseline="0">
                <a:latin typeface="+mn-lt"/>
              </a:rPr>
              <a:t>家庭からの</a:t>
            </a:r>
            <a:r>
              <a:rPr lang="en-US" altLang="ja-JP" sz="1600" b="1" i="0" u="none" strike="noStrike" baseline="0">
                <a:latin typeface="+mn-lt"/>
              </a:rPr>
              <a:t>CO</a:t>
            </a:r>
            <a:r>
              <a:rPr lang="en-US" altLang="ja-JP" sz="1600" b="1" i="0" u="none" strike="noStrike" baseline="-25000">
                <a:latin typeface="+mn-lt"/>
              </a:rPr>
              <a:t>2 </a:t>
            </a:r>
            <a:r>
              <a:rPr lang="ja-JP" altLang="ja-JP" sz="1600" b="1" i="0" u="none" strike="noStrike" baseline="0">
                <a:latin typeface="+mn-lt"/>
              </a:rPr>
              <a:t>排出量（用途別）</a:t>
            </a:r>
            <a:r>
              <a:rPr lang="ja-JP" altLang="en-US" sz="1600" b="1" i="0" u="none" strike="noStrike" baseline="0">
                <a:latin typeface="+mn-lt"/>
              </a:rPr>
              <a:t>の推移</a:t>
            </a:r>
            <a:endParaRPr lang="ja-JP" altLang="en-US" sz="1600">
              <a:latin typeface="+mn-lt"/>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'11.Household (per household)'!$W$41</c:f>
              <c:strCache>
                <c:ptCount val="1"/>
                <c:pt idx="0">
                  <c:v>暖房</c:v>
                </c:pt>
              </c:strCache>
            </c:strRef>
          </c:tx>
          <c:spPr>
            <a:solidFill>
              <a:schemeClr val="accent2">
                <a:lumMod val="75000"/>
              </a:schemeClr>
            </a:solidFill>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household)'!$AA$41:$BI$41</c:f>
              <c:numCache>
                <c:formatCode>#,##0_);[Red]\(#,##0\)</c:formatCode>
                <c:ptCount val="35"/>
                <c:pt idx="0">
                  <c:v>658.63327006546092</c:v>
                </c:pt>
                <c:pt idx="1">
                  <c:v>658.32471079113623</c:v>
                </c:pt>
                <c:pt idx="2">
                  <c:v>697.73337095581428</c:v>
                </c:pt>
                <c:pt idx="3">
                  <c:v>718.86820577368348</c:v>
                </c:pt>
                <c:pt idx="4">
                  <c:v>719.61516876845621</c:v>
                </c:pt>
                <c:pt idx="5">
                  <c:v>750.66521843466455</c:v>
                </c:pt>
                <c:pt idx="6">
                  <c:v>777.69088774334932</c:v>
                </c:pt>
                <c:pt idx="7">
                  <c:v>733.2171752140315</c:v>
                </c:pt>
                <c:pt idx="8">
                  <c:v>720.24928067889243</c:v>
                </c:pt>
                <c:pt idx="9">
                  <c:v>750.1188182204005</c:v>
                </c:pt>
                <c:pt idx="10">
                  <c:v>797.58510241098793</c:v>
                </c:pt>
                <c:pt idx="11">
                  <c:v>753.79644765980731</c:v>
                </c:pt>
                <c:pt idx="12">
                  <c:v>800.66338231919087</c:v>
                </c:pt>
                <c:pt idx="13">
                  <c:v>747.08362493262007</c:v>
                </c:pt>
                <c:pt idx="14">
                  <c:v>774.528330588225</c:v>
                </c:pt>
                <c:pt idx="15">
                  <c:v>805.82411134041831</c:v>
                </c:pt>
                <c:pt idx="16">
                  <c:v>739.36885705760926</c:v>
                </c:pt>
                <c:pt idx="17">
                  <c:v>750.79623256366392</c:v>
                </c:pt>
                <c:pt idx="18">
                  <c:v>711.75218012893811</c:v>
                </c:pt>
                <c:pt idx="19">
                  <c:v>704.27497478813041</c:v>
                </c:pt>
                <c:pt idx="20">
                  <c:v>767.51733665691961</c:v>
                </c:pt>
                <c:pt idx="21">
                  <c:v>789.2908388990013</c:v>
                </c:pt>
                <c:pt idx="22">
                  <c:v>811.40099993302351</c:v>
                </c:pt>
                <c:pt idx="23">
                  <c:v>796.44496913405692</c:v>
                </c:pt>
                <c:pt idx="24">
                  <c:v>751.41151495234658</c:v>
                </c:pt>
                <c:pt idx="25">
                  <c:v>705.74183129004814</c:v>
                </c:pt>
                <c:pt idx="26">
                  <c:v>697.32586679893575</c:v>
                </c:pt>
                <c:pt idx="27">
                  <c:v>724.6384889177283</c:v>
                </c:pt>
                <c:pt idx="28">
                  <c:v>616.61466747382781</c:v>
                </c:pt>
                <c:pt idx="29">
                  <c:v>605.71975502541034</c:v>
                </c:pt>
                <c:pt idx="30">
                  <c:v>643.01863566870895</c:v>
                </c:pt>
                <c:pt idx="31">
                  <c:v>654.88633584518868</c:v>
                </c:pt>
                <c:pt idx="32">
                  <c:v>612.44190722242854</c:v>
                </c:pt>
                <c:pt idx="33">
                  <c:v>548.89119753864315</c:v>
                </c:pt>
                <c:pt idx="34">
                  <c:v>539.09929577438481</c:v>
                </c:pt>
              </c:numCache>
            </c:numRef>
          </c:val>
          <c:extLst>
            <c:ext xmlns:c16="http://schemas.microsoft.com/office/drawing/2014/chart" uri="{C3380CC4-5D6E-409C-BE32-E72D297353CC}">
              <c16:uniqueId val="{00000000-EC67-46AC-8A56-1FD4C1A09225}"/>
            </c:ext>
          </c:extLst>
        </c:ser>
        <c:ser>
          <c:idx val="1"/>
          <c:order val="1"/>
          <c:tx>
            <c:strRef>
              <c:f>'11.Household (per household)'!$W$42</c:f>
              <c:strCache>
                <c:ptCount val="1"/>
                <c:pt idx="0">
                  <c:v>冷房</c:v>
                </c:pt>
              </c:strCache>
            </c:strRef>
          </c:tx>
          <c:spPr>
            <a:solidFill>
              <a:schemeClr val="accent1">
                <a:lumMod val="75000"/>
              </a:schemeClr>
            </a:solidFill>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household)'!$AA$42:$BI$42</c:f>
              <c:numCache>
                <c:formatCode>#,##0_);[Red]\(#,##0\)</c:formatCode>
                <c:ptCount val="35"/>
                <c:pt idx="0">
                  <c:v>92.244671819678885</c:v>
                </c:pt>
                <c:pt idx="1">
                  <c:v>92.387722811533138</c:v>
                </c:pt>
                <c:pt idx="2">
                  <c:v>95.388796822843702</c:v>
                </c:pt>
                <c:pt idx="3">
                  <c:v>89.799302648081749</c:v>
                </c:pt>
                <c:pt idx="4">
                  <c:v>101.54754847849156</c:v>
                </c:pt>
                <c:pt idx="5">
                  <c:v>98.433040104689212</c:v>
                </c:pt>
                <c:pt idx="6">
                  <c:v>97.104343132929628</c:v>
                </c:pt>
                <c:pt idx="7">
                  <c:v>94.099028302319198</c:v>
                </c:pt>
                <c:pt idx="8">
                  <c:v>90.736401530321587</c:v>
                </c:pt>
                <c:pt idx="9">
                  <c:v>96.067480093297405</c:v>
                </c:pt>
                <c:pt idx="10">
                  <c:v>94.420779524429889</c:v>
                </c:pt>
                <c:pt idx="11">
                  <c:v>94.709947671276453</c:v>
                </c:pt>
                <c:pt idx="12">
                  <c:v>101.45209778058883</c:v>
                </c:pt>
                <c:pt idx="13">
                  <c:v>106.04505470449828</c:v>
                </c:pt>
                <c:pt idx="14">
                  <c:v>105.2697136477709</c:v>
                </c:pt>
                <c:pt idx="15">
                  <c:v>105.24243564231099</c:v>
                </c:pt>
                <c:pt idx="16">
                  <c:v>99.68608559012003</c:v>
                </c:pt>
                <c:pt idx="17">
                  <c:v>111.97384376365684</c:v>
                </c:pt>
                <c:pt idx="18">
                  <c:v>109.29176012845029</c:v>
                </c:pt>
                <c:pt idx="19">
                  <c:v>103.87842208104257</c:v>
                </c:pt>
                <c:pt idx="20">
                  <c:v>117.43587136823881</c:v>
                </c:pt>
                <c:pt idx="21">
                  <c:v>129.13774432914937</c:v>
                </c:pt>
                <c:pt idx="22">
                  <c:v>143.28050311374517</c:v>
                </c:pt>
                <c:pt idx="23">
                  <c:v>143.32315549707164</c:v>
                </c:pt>
                <c:pt idx="24">
                  <c:v>130.9079395963966</c:v>
                </c:pt>
                <c:pt idx="25">
                  <c:v>119.39582577535825</c:v>
                </c:pt>
                <c:pt idx="26">
                  <c:v>110.42832344166051</c:v>
                </c:pt>
                <c:pt idx="27">
                  <c:v>107.4567725409305</c:v>
                </c:pt>
                <c:pt idx="28">
                  <c:v>89.710572934053829</c:v>
                </c:pt>
                <c:pt idx="29">
                  <c:v>83.302796170351471</c:v>
                </c:pt>
                <c:pt idx="30">
                  <c:v>86.872365886392558</c:v>
                </c:pt>
                <c:pt idx="31">
                  <c:v>85.593226446526558</c:v>
                </c:pt>
                <c:pt idx="32">
                  <c:v>115.67921667296621</c:v>
                </c:pt>
                <c:pt idx="33">
                  <c:v>132.02935670549383</c:v>
                </c:pt>
                <c:pt idx="34">
                  <c:v>130.28294867036439</c:v>
                </c:pt>
              </c:numCache>
            </c:numRef>
          </c:val>
          <c:extLst>
            <c:ext xmlns:c16="http://schemas.microsoft.com/office/drawing/2014/chart" uri="{C3380CC4-5D6E-409C-BE32-E72D297353CC}">
              <c16:uniqueId val="{00000001-EC67-46AC-8A56-1FD4C1A09225}"/>
            </c:ext>
          </c:extLst>
        </c:ser>
        <c:ser>
          <c:idx val="2"/>
          <c:order val="2"/>
          <c:tx>
            <c:strRef>
              <c:f>'11.Household (per household)'!$W$43</c:f>
              <c:strCache>
                <c:ptCount val="1"/>
                <c:pt idx="0">
                  <c:v>給湯</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household)'!$AA$43:$BI$43</c:f>
              <c:numCache>
                <c:formatCode>#,##0_);[Red]\(#,##0\)</c:formatCode>
                <c:ptCount val="35"/>
                <c:pt idx="0">
                  <c:v>825.1140642811248</c:v>
                </c:pt>
                <c:pt idx="1">
                  <c:v>824.46436850107693</c:v>
                </c:pt>
                <c:pt idx="2">
                  <c:v>837.12956123871459</c:v>
                </c:pt>
                <c:pt idx="3">
                  <c:v>848.94673141726196</c:v>
                </c:pt>
                <c:pt idx="4">
                  <c:v>826.69841582854508</c:v>
                </c:pt>
                <c:pt idx="5">
                  <c:v>841.34787121276975</c:v>
                </c:pt>
                <c:pt idx="6">
                  <c:v>838.91169094186171</c:v>
                </c:pt>
                <c:pt idx="7">
                  <c:v>791.13763198974084</c:v>
                </c:pt>
                <c:pt idx="8">
                  <c:v>773.57425390656886</c:v>
                </c:pt>
                <c:pt idx="9">
                  <c:v>777.9851931360904</c:v>
                </c:pt>
                <c:pt idx="10">
                  <c:v>782.73895541389254</c:v>
                </c:pt>
                <c:pt idx="11">
                  <c:v>746.40262541932668</c:v>
                </c:pt>
                <c:pt idx="12">
                  <c:v>763.9965440737401</c:v>
                </c:pt>
                <c:pt idx="13">
                  <c:v>749.90856024032064</c:v>
                </c:pt>
                <c:pt idx="14">
                  <c:v>726.26130086482601</c:v>
                </c:pt>
                <c:pt idx="15">
                  <c:v>731.35480276505746</c:v>
                </c:pt>
                <c:pt idx="16">
                  <c:v>692.15914309931316</c:v>
                </c:pt>
                <c:pt idx="17">
                  <c:v>698.60617649657024</c:v>
                </c:pt>
                <c:pt idx="18">
                  <c:v>661.52864684161955</c:v>
                </c:pt>
                <c:pt idx="19">
                  <c:v>644.23613241928922</c:v>
                </c:pt>
                <c:pt idx="20">
                  <c:v>674.48450013343904</c:v>
                </c:pt>
                <c:pt idx="21">
                  <c:v>672.65161250831329</c:v>
                </c:pt>
                <c:pt idx="22">
                  <c:v>686.54253926225431</c:v>
                </c:pt>
                <c:pt idx="23">
                  <c:v>671.21722929935777</c:v>
                </c:pt>
                <c:pt idx="24">
                  <c:v>640.49581019861307</c:v>
                </c:pt>
                <c:pt idx="25">
                  <c:v>606.67601612082331</c:v>
                </c:pt>
                <c:pt idx="26">
                  <c:v>593.44149372536765</c:v>
                </c:pt>
                <c:pt idx="27">
                  <c:v>614.73433657869748</c:v>
                </c:pt>
                <c:pt idx="28">
                  <c:v>543.24882727333897</c:v>
                </c:pt>
                <c:pt idx="29">
                  <c:v>546.44230122930014</c:v>
                </c:pt>
                <c:pt idx="30">
                  <c:v>571.2538718444971</c:v>
                </c:pt>
                <c:pt idx="31">
                  <c:v>536.18007469200143</c:v>
                </c:pt>
                <c:pt idx="32">
                  <c:v>498.53911422819886</c:v>
                </c:pt>
                <c:pt idx="33">
                  <c:v>476.88487402969315</c:v>
                </c:pt>
                <c:pt idx="34">
                  <c:v>470.12971224096799</c:v>
                </c:pt>
              </c:numCache>
            </c:numRef>
          </c:val>
          <c:extLst>
            <c:ext xmlns:c16="http://schemas.microsoft.com/office/drawing/2014/chart" uri="{C3380CC4-5D6E-409C-BE32-E72D297353CC}">
              <c16:uniqueId val="{00000002-EC67-46AC-8A56-1FD4C1A09225}"/>
            </c:ext>
          </c:extLst>
        </c:ser>
        <c:ser>
          <c:idx val="3"/>
          <c:order val="3"/>
          <c:tx>
            <c:strRef>
              <c:f>'11.Household (per household)'!$W$44</c:f>
              <c:strCache>
                <c:ptCount val="1"/>
                <c:pt idx="0">
                  <c:v>厨房</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household)'!$AA$44:$BI$44</c:f>
              <c:numCache>
                <c:formatCode>#,##0_);[Red]\(#,##0\)</c:formatCode>
                <c:ptCount val="35"/>
                <c:pt idx="0">
                  <c:v>235.16416467582735</c:v>
                </c:pt>
                <c:pt idx="1">
                  <c:v>238.1499360879269</c:v>
                </c:pt>
                <c:pt idx="2">
                  <c:v>241.36723554281068</c:v>
                </c:pt>
                <c:pt idx="3">
                  <c:v>244.47532765625684</c:v>
                </c:pt>
                <c:pt idx="4">
                  <c:v>245.11007231678289</c:v>
                </c:pt>
                <c:pt idx="5">
                  <c:v>247.47777397075913</c:v>
                </c:pt>
                <c:pt idx="6">
                  <c:v>246.25143657275802</c:v>
                </c:pt>
                <c:pt idx="7">
                  <c:v>235.77083939452413</c:v>
                </c:pt>
                <c:pt idx="8">
                  <c:v>233.49454990862333</c:v>
                </c:pt>
                <c:pt idx="9">
                  <c:v>235.48797350785401</c:v>
                </c:pt>
                <c:pt idx="10">
                  <c:v>233.4594047142063</c:v>
                </c:pt>
                <c:pt idx="11">
                  <c:v>226.2162297464468</c:v>
                </c:pt>
                <c:pt idx="12">
                  <c:v>230.80223826648361</c:v>
                </c:pt>
                <c:pt idx="13">
                  <c:v>236.459126671619</c:v>
                </c:pt>
                <c:pt idx="14">
                  <c:v>224.31794484878296</c:v>
                </c:pt>
                <c:pt idx="15">
                  <c:v>222.61336916558918</c:v>
                </c:pt>
                <c:pt idx="16">
                  <c:v>215.30600595396058</c:v>
                </c:pt>
                <c:pt idx="17">
                  <c:v>223.31585693348612</c:v>
                </c:pt>
                <c:pt idx="18">
                  <c:v>213.55272635796797</c:v>
                </c:pt>
                <c:pt idx="19">
                  <c:v>206.77322663727415</c:v>
                </c:pt>
                <c:pt idx="20">
                  <c:v>219.43733594804849</c:v>
                </c:pt>
                <c:pt idx="21">
                  <c:v>224.09466865111898</c:v>
                </c:pt>
                <c:pt idx="22">
                  <c:v>239.70164838147721</c:v>
                </c:pt>
                <c:pt idx="23">
                  <c:v>241.0278392353344</c:v>
                </c:pt>
                <c:pt idx="24">
                  <c:v>231.94391339408193</c:v>
                </c:pt>
                <c:pt idx="25">
                  <c:v>223.48748385744949</c:v>
                </c:pt>
                <c:pt idx="26">
                  <c:v>217.97244261496667</c:v>
                </c:pt>
                <c:pt idx="27">
                  <c:v>227.06141151838753</c:v>
                </c:pt>
                <c:pt idx="28">
                  <c:v>203.74137284751194</c:v>
                </c:pt>
                <c:pt idx="29">
                  <c:v>207.78005181477695</c:v>
                </c:pt>
                <c:pt idx="30">
                  <c:v>220.6594442745716</c:v>
                </c:pt>
                <c:pt idx="31">
                  <c:v>208.00515925307153</c:v>
                </c:pt>
                <c:pt idx="32">
                  <c:v>208.65742929183762</c:v>
                </c:pt>
                <c:pt idx="33">
                  <c:v>192.90667127723881</c:v>
                </c:pt>
                <c:pt idx="34">
                  <c:v>189.51795637345057</c:v>
                </c:pt>
              </c:numCache>
            </c:numRef>
          </c:val>
          <c:extLst>
            <c:ext xmlns:c16="http://schemas.microsoft.com/office/drawing/2014/chart" uri="{C3380CC4-5D6E-409C-BE32-E72D297353CC}">
              <c16:uniqueId val="{00000003-EC67-46AC-8A56-1FD4C1A09225}"/>
            </c:ext>
          </c:extLst>
        </c:ser>
        <c:ser>
          <c:idx val="4"/>
          <c:order val="4"/>
          <c:tx>
            <c:strRef>
              <c:f>'11.Household (per household)'!$W$45</c:f>
              <c:strCache>
                <c:ptCount val="1"/>
                <c:pt idx="0">
                  <c:v>動力他※1</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household)'!$AA$45:$BI$45</c:f>
              <c:numCache>
                <c:formatCode>#,##0_);[Red]\(#,##0\)</c:formatCode>
                <c:ptCount val="35"/>
                <c:pt idx="0">
                  <c:v>1194.4612388185396</c:v>
                </c:pt>
                <c:pt idx="1">
                  <c:v>1198.6854978346619</c:v>
                </c:pt>
                <c:pt idx="2">
                  <c:v>1239.9693419440064</c:v>
                </c:pt>
                <c:pt idx="3">
                  <c:v>1169.4291551748229</c:v>
                </c:pt>
                <c:pt idx="4">
                  <c:v>1324.7220823755315</c:v>
                </c:pt>
                <c:pt idx="5">
                  <c:v>1286.2329957495342</c:v>
                </c:pt>
                <c:pt idx="6">
                  <c:v>1270.9010040794201</c:v>
                </c:pt>
                <c:pt idx="7">
                  <c:v>1233.4602358547247</c:v>
                </c:pt>
                <c:pt idx="8">
                  <c:v>1191.1397762254408</c:v>
                </c:pt>
                <c:pt idx="9">
                  <c:v>1262.9158624779573</c:v>
                </c:pt>
                <c:pt idx="10">
                  <c:v>1242.9666739685447</c:v>
                </c:pt>
                <c:pt idx="11">
                  <c:v>1241.2879704309285</c:v>
                </c:pt>
                <c:pt idx="12">
                  <c:v>1323.8073654969014</c:v>
                </c:pt>
                <c:pt idx="13">
                  <c:v>1377.6621836089873</c:v>
                </c:pt>
                <c:pt idx="14">
                  <c:v>1361.5890077175804</c:v>
                </c:pt>
                <c:pt idx="15">
                  <c:v>1355.2688793260313</c:v>
                </c:pt>
                <c:pt idx="16">
                  <c:v>1278.0939523631844</c:v>
                </c:pt>
                <c:pt idx="17">
                  <c:v>1429.3551356417343</c:v>
                </c:pt>
                <c:pt idx="18">
                  <c:v>1389.018221961358</c:v>
                </c:pt>
                <c:pt idx="19">
                  <c:v>1314.451147838761</c:v>
                </c:pt>
                <c:pt idx="20">
                  <c:v>1479.517353408778</c:v>
                </c:pt>
                <c:pt idx="21">
                  <c:v>1647.3721062984785</c:v>
                </c:pt>
                <c:pt idx="22">
                  <c:v>1851.8863445926747</c:v>
                </c:pt>
                <c:pt idx="23">
                  <c:v>1878.118329483055</c:v>
                </c:pt>
                <c:pt idx="24">
                  <c:v>1740.4680070390114</c:v>
                </c:pt>
                <c:pt idx="25">
                  <c:v>1611.8436479673367</c:v>
                </c:pt>
                <c:pt idx="26">
                  <c:v>1515.0166365389805</c:v>
                </c:pt>
                <c:pt idx="27">
                  <c:v>1499.6021426193236</c:v>
                </c:pt>
                <c:pt idx="28">
                  <c:v>1274.7653607653601</c:v>
                </c:pt>
                <c:pt idx="29">
                  <c:v>1206.6219739700405</c:v>
                </c:pt>
                <c:pt idx="30">
                  <c:v>1284.2401602464593</c:v>
                </c:pt>
                <c:pt idx="31">
                  <c:v>1188.89439666301</c:v>
                </c:pt>
                <c:pt idx="32">
                  <c:v>1183.5571619598777</c:v>
                </c:pt>
                <c:pt idx="33">
                  <c:v>1071.2870604344791</c:v>
                </c:pt>
                <c:pt idx="34">
                  <c:v>1057.1166942601878</c:v>
                </c:pt>
              </c:numCache>
            </c:numRef>
          </c:val>
          <c:extLst>
            <c:ext xmlns:c16="http://schemas.microsoft.com/office/drawing/2014/chart" uri="{C3380CC4-5D6E-409C-BE32-E72D297353CC}">
              <c16:uniqueId val="{00000004-EC67-46AC-8A56-1FD4C1A09225}"/>
            </c:ext>
          </c:extLst>
        </c:ser>
        <c:ser>
          <c:idx val="5"/>
          <c:order val="5"/>
          <c:tx>
            <c:strRef>
              <c:f>'11.Household (per household)'!$W$46</c:f>
              <c:strCache>
                <c:ptCount val="1"/>
                <c:pt idx="0">
                  <c:v>自家用乗用車</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household)'!$AA$46:$BI$46</c:f>
              <c:numCache>
                <c:formatCode>#,##0_);[Red]\(#,##0\)</c:formatCode>
                <c:ptCount val="35"/>
                <c:pt idx="0">
                  <c:v>1184.3750650070224</c:v>
                </c:pt>
                <c:pt idx="1">
                  <c:v>1162.4576540170715</c:v>
                </c:pt>
                <c:pt idx="2">
                  <c:v>1323.511893635924</c:v>
                </c:pt>
                <c:pt idx="3">
                  <c:v>1400.3927040357332</c:v>
                </c:pt>
                <c:pt idx="4">
                  <c:v>1526.1814368742769</c:v>
                </c:pt>
                <c:pt idx="5">
                  <c:v>1512.5014279713689</c:v>
                </c:pt>
                <c:pt idx="6">
                  <c:v>1611.8968864219767</c:v>
                </c:pt>
                <c:pt idx="7">
                  <c:v>1454.2971507394718</c:v>
                </c:pt>
                <c:pt idx="8">
                  <c:v>1532.089663157057</c:v>
                </c:pt>
                <c:pt idx="9">
                  <c:v>1594.0165541540418</c:v>
                </c:pt>
                <c:pt idx="10">
                  <c:v>1618.6095308391248</c:v>
                </c:pt>
                <c:pt idx="11">
                  <c:v>1582.2035712685793</c:v>
                </c:pt>
                <c:pt idx="12">
                  <c:v>1587.8022027234251</c:v>
                </c:pt>
                <c:pt idx="13">
                  <c:v>1599.1226562046611</c:v>
                </c:pt>
                <c:pt idx="14">
                  <c:v>1552.5505028914272</c:v>
                </c:pt>
                <c:pt idx="15">
                  <c:v>1489.2504762805736</c:v>
                </c:pt>
                <c:pt idx="16">
                  <c:v>1436.177969728622</c:v>
                </c:pt>
                <c:pt idx="17">
                  <c:v>1392.8551124259861</c:v>
                </c:pt>
                <c:pt idx="18">
                  <c:v>1386.9348144787486</c:v>
                </c:pt>
                <c:pt idx="19">
                  <c:v>1292.1565604238006</c:v>
                </c:pt>
                <c:pt idx="20">
                  <c:v>1278.0813412571047</c:v>
                </c:pt>
                <c:pt idx="21">
                  <c:v>1230.5995210930716</c:v>
                </c:pt>
                <c:pt idx="22">
                  <c:v>1228.3638265319835</c:v>
                </c:pt>
                <c:pt idx="23">
                  <c:v>1174.9005878967025</c:v>
                </c:pt>
                <c:pt idx="24">
                  <c:v>1095.7002619144562</c:v>
                </c:pt>
                <c:pt idx="25">
                  <c:v>1089.8025734187131</c:v>
                </c:pt>
                <c:pt idx="26">
                  <c:v>1033.6969051324165</c:v>
                </c:pt>
                <c:pt idx="27">
                  <c:v>1045.1513210899852</c:v>
                </c:pt>
                <c:pt idx="28">
                  <c:v>1057.5404002238411</c:v>
                </c:pt>
                <c:pt idx="29">
                  <c:v>1037.1801621026343</c:v>
                </c:pt>
                <c:pt idx="30">
                  <c:v>882.72357317181525</c:v>
                </c:pt>
                <c:pt idx="31">
                  <c:v>908.08457638475738</c:v>
                </c:pt>
                <c:pt idx="32">
                  <c:v>957.49661176999473</c:v>
                </c:pt>
                <c:pt idx="33">
                  <c:v>980.50688532004233</c:v>
                </c:pt>
                <c:pt idx="34">
                  <c:v>933.4624447754544</c:v>
                </c:pt>
              </c:numCache>
            </c:numRef>
          </c:val>
          <c:extLst>
            <c:ext xmlns:c16="http://schemas.microsoft.com/office/drawing/2014/chart" uri="{C3380CC4-5D6E-409C-BE32-E72D297353CC}">
              <c16:uniqueId val="{00000005-EC67-46AC-8A56-1FD4C1A09225}"/>
            </c:ext>
          </c:extLst>
        </c:ser>
        <c:ser>
          <c:idx val="6"/>
          <c:order val="6"/>
          <c:tx>
            <c:strRef>
              <c:f>'11.Household (per household)'!$W$47</c:f>
              <c:strCache>
                <c:ptCount val="1"/>
                <c:pt idx="0">
                  <c:v>ごみ処理</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household)'!$AA$47:$BI$47</c:f>
              <c:numCache>
                <c:formatCode>#,##0_);[Red]\(#,##0\)</c:formatCode>
                <c:ptCount val="35"/>
                <c:pt idx="0">
                  <c:v>272.26580143115484</c:v>
                </c:pt>
                <c:pt idx="1">
                  <c:v>274.82441839580383</c:v>
                </c:pt>
                <c:pt idx="2">
                  <c:v>274.88095945058893</c:v>
                </c:pt>
                <c:pt idx="3">
                  <c:v>272.04430392916771</c:v>
                </c:pt>
                <c:pt idx="4">
                  <c:v>279.55883302635243</c:v>
                </c:pt>
                <c:pt idx="5">
                  <c:v>282.20476256887713</c:v>
                </c:pt>
                <c:pt idx="6">
                  <c:v>287.01944426178812</c:v>
                </c:pt>
                <c:pt idx="7">
                  <c:v>289.01986924214845</c:v>
                </c:pt>
                <c:pt idx="8">
                  <c:v>287.41946966321808</c:v>
                </c:pt>
                <c:pt idx="9">
                  <c:v>291.10372959173856</c:v>
                </c:pt>
                <c:pt idx="10">
                  <c:v>298.2527602081712</c:v>
                </c:pt>
                <c:pt idx="11">
                  <c:v>300.32944624721256</c:v>
                </c:pt>
                <c:pt idx="12">
                  <c:v>302.71456872609474</c:v>
                </c:pt>
                <c:pt idx="13">
                  <c:v>303.38945146932974</c:v>
                </c:pt>
                <c:pt idx="14">
                  <c:v>285.22376098990145</c:v>
                </c:pt>
                <c:pt idx="15">
                  <c:v>260.88334795372094</c:v>
                </c:pt>
                <c:pt idx="16">
                  <c:v>235.54020167143665</c:v>
                </c:pt>
                <c:pt idx="17">
                  <c:v>227.29980535284531</c:v>
                </c:pt>
                <c:pt idx="18">
                  <c:v>219.62563943099696</c:v>
                </c:pt>
                <c:pt idx="19">
                  <c:v>181.62025284580508</c:v>
                </c:pt>
                <c:pt idx="20">
                  <c:v>174.54094274207651</c:v>
                </c:pt>
                <c:pt idx="21">
                  <c:v>189.55419898586493</c:v>
                </c:pt>
                <c:pt idx="22">
                  <c:v>188.49128386440313</c:v>
                </c:pt>
                <c:pt idx="23">
                  <c:v>174.96356525277983</c:v>
                </c:pt>
                <c:pt idx="24">
                  <c:v>154.29570090249985</c:v>
                </c:pt>
                <c:pt idx="25">
                  <c:v>149.2028438999406</c:v>
                </c:pt>
                <c:pt idx="26">
                  <c:v>146.89438900695393</c:v>
                </c:pt>
                <c:pt idx="27">
                  <c:v>150.12596450797034</c:v>
                </c:pt>
                <c:pt idx="28">
                  <c:v>148.20280621930772</c:v>
                </c:pt>
                <c:pt idx="29">
                  <c:v>153.31531329221636</c:v>
                </c:pt>
                <c:pt idx="30">
                  <c:v>157.61567221114723</c:v>
                </c:pt>
                <c:pt idx="31">
                  <c:v>153.64873817038796</c:v>
                </c:pt>
                <c:pt idx="32">
                  <c:v>148.8580499502022</c:v>
                </c:pt>
                <c:pt idx="33">
                  <c:v>137.40436006615144</c:v>
                </c:pt>
                <c:pt idx="34">
                  <c:v>143.95687392275184</c:v>
                </c:pt>
              </c:numCache>
            </c:numRef>
          </c:val>
          <c:extLst>
            <c:ext xmlns:c16="http://schemas.microsoft.com/office/drawing/2014/chart" uri="{C3380CC4-5D6E-409C-BE32-E72D297353CC}">
              <c16:uniqueId val="{00000006-EC67-46AC-8A56-1FD4C1A09225}"/>
            </c:ext>
          </c:extLst>
        </c:ser>
        <c:ser>
          <c:idx val="7"/>
          <c:order val="7"/>
          <c:tx>
            <c:strRef>
              <c:f>'11.Household (per household)'!$W$48</c:f>
              <c:strCache>
                <c:ptCount val="1"/>
                <c:pt idx="0">
                  <c:v>水道</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household)'!$AA$48:$BI$48</c:f>
              <c:numCache>
                <c:formatCode>#,##0.0_);[Red]\(#,##0.0\)</c:formatCode>
                <c:ptCount val="35"/>
                <c:pt idx="0">
                  <c:v>51.74455808988958</c:v>
                </c:pt>
                <c:pt idx="1">
                  <c:v>64.360657507740314</c:v>
                </c:pt>
                <c:pt idx="2">
                  <c:v>76.959906208873164</c:v>
                </c:pt>
                <c:pt idx="3">
                  <c:v>82.2781046276355</c:v>
                </c:pt>
                <c:pt idx="4">
                  <c:v>103.16610510099028</c:v>
                </c:pt>
                <c:pt idx="5">
                  <c:v>107.50446677013717</c:v>
                </c:pt>
                <c:pt idx="6">
                  <c:v>98.719640784523307</c:v>
                </c:pt>
                <c:pt idx="7">
                  <c:v>88.943847103251485</c:v>
                </c:pt>
                <c:pt idx="8">
                  <c:v>81.738336050610215</c:v>
                </c:pt>
                <c:pt idx="9">
                  <c:v>78.385748033642017</c:v>
                </c:pt>
                <c:pt idx="10">
                  <c:v>74.90131284735233</c:v>
                </c:pt>
                <c:pt idx="11">
                  <c:v>69.92471344735354</c:v>
                </c:pt>
                <c:pt idx="12">
                  <c:v>71.536366289816442</c:v>
                </c:pt>
                <c:pt idx="13">
                  <c:v>71.530440092332825</c:v>
                </c:pt>
                <c:pt idx="14">
                  <c:v>67.224676774863866</c:v>
                </c:pt>
                <c:pt idx="15">
                  <c:v>64.687919191748321</c:v>
                </c:pt>
                <c:pt idx="16">
                  <c:v>62.298885834739551</c:v>
                </c:pt>
                <c:pt idx="17">
                  <c:v>68.366925515310299</c:v>
                </c:pt>
                <c:pt idx="18">
                  <c:v>79.885120057886738</c:v>
                </c:pt>
                <c:pt idx="19">
                  <c:v>85.062301414495593</c:v>
                </c:pt>
                <c:pt idx="20">
                  <c:v>83.968122813914263</c:v>
                </c:pt>
                <c:pt idx="21">
                  <c:v>91.698164448300943</c:v>
                </c:pt>
                <c:pt idx="22">
                  <c:v>117.18456401807482</c:v>
                </c:pt>
                <c:pt idx="23">
                  <c:v>99.375131569173377</c:v>
                </c:pt>
                <c:pt idx="24">
                  <c:v>98.27371904469166</c:v>
                </c:pt>
                <c:pt idx="25">
                  <c:v>86.372626680960707</c:v>
                </c:pt>
                <c:pt idx="26">
                  <c:v>81.143582439701746</c:v>
                </c:pt>
                <c:pt idx="27">
                  <c:v>83.308671620680073</c:v>
                </c:pt>
                <c:pt idx="28">
                  <c:v>88.875187701750946</c:v>
                </c:pt>
                <c:pt idx="29">
                  <c:v>82.918990773654144</c:v>
                </c:pt>
                <c:pt idx="30">
                  <c:v>71.276399467492411</c:v>
                </c:pt>
                <c:pt idx="31">
                  <c:v>63.509048427273086</c:v>
                </c:pt>
                <c:pt idx="32">
                  <c:v>77.903057876561988</c:v>
                </c:pt>
                <c:pt idx="33">
                  <c:v>73.701322118696226</c:v>
                </c:pt>
                <c:pt idx="34">
                  <c:v>61.926784080262351</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household)'!$AA$40:$BI$40</c:f>
              <c:numCache>
                <c:formatCode>#,##0_);[Red]\(#,##0\)</c:formatCode>
                <c:ptCount val="35"/>
                <c:pt idx="0">
                  <c:v>4514.0028341886982</c:v>
                </c:pt>
                <c:pt idx="1">
                  <c:v>4513.6549659469511</c:v>
                </c:pt>
                <c:pt idx="2">
                  <c:v>4786.9410657995759</c:v>
                </c:pt>
                <c:pt idx="3">
                  <c:v>4826.2338352626439</c:v>
                </c:pt>
                <c:pt idx="4">
                  <c:v>5126.5996627694276</c:v>
                </c:pt>
                <c:pt idx="5">
                  <c:v>5126.3675567827995</c:v>
                </c:pt>
                <c:pt idx="6">
                  <c:v>5228.4953339386075</c:v>
                </c:pt>
                <c:pt idx="7">
                  <c:v>4919.945777840212</c:v>
                </c:pt>
                <c:pt idx="8">
                  <c:v>4910.4417311207326</c:v>
                </c:pt>
                <c:pt idx="9">
                  <c:v>5086.0813592150216</c:v>
                </c:pt>
                <c:pt idx="10">
                  <c:v>5142.93451992671</c:v>
                </c:pt>
                <c:pt idx="11">
                  <c:v>5014.8709518909309</c:v>
                </c:pt>
                <c:pt idx="12">
                  <c:v>5182.7747656762403</c:v>
                </c:pt>
                <c:pt idx="13">
                  <c:v>5191.2010979243687</c:v>
                </c:pt>
                <c:pt idx="14">
                  <c:v>5096.9652383233779</c:v>
                </c:pt>
                <c:pt idx="15">
                  <c:v>5035.1253416654499</c:v>
                </c:pt>
                <c:pt idx="16">
                  <c:v>4758.6311012989863</c:v>
                </c:pt>
                <c:pt idx="17">
                  <c:v>4902.5690886932534</c:v>
                </c:pt>
                <c:pt idx="18">
                  <c:v>4771.5891093859664</c:v>
                </c:pt>
                <c:pt idx="19">
                  <c:v>4532.4530184485984</c:v>
                </c:pt>
                <c:pt idx="20">
                  <c:v>4794.9828043285197</c:v>
                </c:pt>
                <c:pt idx="21">
                  <c:v>4974.3988552132987</c:v>
                </c:pt>
                <c:pt idx="22">
                  <c:v>5266.8517096976357</c:v>
                </c:pt>
                <c:pt idx="23">
                  <c:v>5179.3708073675316</c:v>
                </c:pt>
                <c:pt idx="24">
                  <c:v>4843.4968670420967</c:v>
                </c:pt>
                <c:pt idx="25">
                  <c:v>4592.5228490106301</c:v>
                </c:pt>
                <c:pt idx="26">
                  <c:v>4395.9196396989837</c:v>
                </c:pt>
                <c:pt idx="27">
                  <c:v>4452.0791093937023</c:v>
                </c:pt>
                <c:pt idx="28">
                  <c:v>4022.6991954389919</c:v>
                </c:pt>
                <c:pt idx="29">
                  <c:v>3923.2813443783839</c:v>
                </c:pt>
                <c:pt idx="30">
                  <c:v>3917.6601227710839</c:v>
                </c:pt>
                <c:pt idx="31">
                  <c:v>3798.8015558822167</c:v>
                </c:pt>
                <c:pt idx="32">
                  <c:v>3803.1325489720675</c:v>
                </c:pt>
                <c:pt idx="33">
                  <c:v>3613.6117274904382</c:v>
                </c:pt>
                <c:pt idx="34">
                  <c:v>3525.4927100978243</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22994471795"/>
          <c:y val="0.39426774861474695"/>
          <c:w val="0.15008415614714846"/>
          <c:h val="0.42900183137410036"/>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662166235320659"/>
          <c:y val="0.17935803149466009"/>
          <c:w val="0.65944221330251407"/>
          <c:h val="0.45403743494656074"/>
        </c:manualLayout>
      </c:layout>
      <c:doughnutChart>
        <c:varyColors val="1"/>
        <c:ser>
          <c:idx val="1"/>
          <c:order val="0"/>
          <c:tx>
            <c:v>Household CO3 emissions</c:v>
          </c:tx>
          <c:spPr>
            <a:noFill/>
            <a:ln>
              <a:noFill/>
            </a:ln>
          </c:spPr>
          <c:dLbls>
            <c:dLbl>
              <c:idx val="0"/>
              <c:layout>
                <c:manualLayout>
                  <c:x val="9.0498834254157737E-2"/>
                  <c:y val="-2.9538947747210598E-3"/>
                </c:manualLayout>
              </c:layout>
              <c:tx>
                <c:rich>
                  <a:bodyPr wrap="square" lIns="38100" tIns="19050" rIns="38100" bIns="19050" anchor="ctr" anchorCtr="0">
                    <a:noAutofit/>
                  </a:bodyPr>
                  <a:lstStyle/>
                  <a:p>
                    <a:pPr algn="l">
                      <a:defRPr sz="1100" b="0"/>
                    </a:pPr>
                    <a:fld id="{A8FF9F32-2A30-4B22-AC9B-128CC8A34D8F}"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2918678065718398"/>
                  <c:y val="2.0638681172087378E-2"/>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Lit>
              <c:formatCode>"in FY"0000""</c:formatCode>
              <c:ptCount val="2"/>
              <c:pt idx="0" formatCode="#,##0_ ">
                <c:v>3530</c:v>
              </c:pt>
              <c:pt idx="1">
                <c:v>2024</c:v>
              </c:pt>
            </c:numLit>
          </c:val>
          <c:extLst>
            <c:ext xmlns:c16="http://schemas.microsoft.com/office/drawing/2014/chart" uri="{C3380CC4-5D6E-409C-BE32-E72D297353CC}">
              <c16:uniqueId val="{00000002-847A-4E7B-89FD-A359486C853B}"/>
            </c:ext>
          </c:extLst>
        </c:ser>
        <c:ser>
          <c:idx val="0"/>
          <c:order val="1"/>
          <c:tx>
            <c:strRef>
              <c:f>'11.Household (per household)'!$BI$25</c:f>
              <c:strCache>
                <c:ptCount val="1"/>
                <c:pt idx="0">
                  <c:v>2024</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2.061996102396103E-2"/>
                  <c:y val="4.71787152718687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583599302702849"/>
                  <c:y val="5.478880389501311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3.512576249996833E-3"/>
                  <c:y val="-0.1086911568996261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Ref>
              <c:f>'11.Household (per household)'!$BI$27:$BI$36</c:f>
              <c:numCache>
                <c:formatCode>0.0%</c:formatCode>
                <c:ptCount val="10"/>
                <c:pt idx="0">
                  <c:v>0</c:v>
                </c:pt>
                <c:pt idx="1">
                  <c:v>7.4865331991080447E-2</c:v>
                </c:pt>
                <c:pt idx="2">
                  <c:v>4.3755011483769896E-2</c:v>
                </c:pt>
                <c:pt idx="3">
                  <c:v>9.304487078010068E-2</c:v>
                </c:pt>
                <c:pt idx="4">
                  <c:v>0.46488084548107578</c:v>
                </c:pt>
                <c:pt idx="5" formatCode="0.00%">
                  <c:v>2.8035958541479616E-4</c:v>
                </c:pt>
                <c:pt idx="6">
                  <c:v>0.2488844214110614</c:v>
                </c:pt>
                <c:pt idx="7">
                  <c:v>1.5890610487828305E-2</c:v>
                </c:pt>
                <c:pt idx="8">
                  <c:v>4.0833121994672164E-2</c:v>
                </c:pt>
                <c:pt idx="9">
                  <c:v>1.7565426784996539E-2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16542418343056"/>
          <c:y val="0.1996119060591007"/>
          <c:w val="0.68868080486885996"/>
          <c:h val="0.37057910540276395"/>
        </c:manualLayout>
      </c:layout>
      <c:doughnutChart>
        <c:varyColors val="1"/>
        <c:ser>
          <c:idx val="1"/>
          <c:order val="0"/>
          <c:tx>
            <c:v>Household CO3 emissions</c:v>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808836993040493"/>
                  <c:y val="-2.457290786520426E-3"/>
                </c:manualLayout>
              </c:layout>
              <c:tx>
                <c:rich>
                  <a:bodyPr wrap="square" lIns="38100" tIns="19050" rIns="38100" bIns="19050" anchor="ctr" anchorCtr="0">
                    <a:noAutofit/>
                  </a:bodyPr>
                  <a:lstStyle/>
                  <a:p>
                    <a:pPr algn="l">
                      <a:defRPr sz="1100" b="0"/>
                    </a:pPr>
                    <a:fld id="{939167D4-421E-412B-92B5-46DDCC18BCB2}"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660329731799691"/>
                  <c:y val="1.7483990021562409E-2"/>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Lit>
              <c:formatCode>"in FY"0000""</c:formatCode>
              <c:ptCount val="2"/>
              <c:pt idx="0" formatCode="#,##0_ ">
                <c:v>3530</c:v>
              </c:pt>
              <c:pt idx="1">
                <c:v>2024</c:v>
              </c:pt>
            </c:numLit>
          </c:val>
          <c:extLst>
            <c:ext xmlns:c16="http://schemas.microsoft.com/office/drawing/2014/chart" uri="{C3380CC4-5D6E-409C-BE32-E72D297353CC}">
              <c16:uniqueId val="{00000004-C925-4D9D-99A8-353077A35066}"/>
            </c:ext>
          </c:extLst>
        </c:ser>
        <c:ser>
          <c:idx val="0"/>
          <c:order val="1"/>
          <c:tx>
            <c:strRef>
              <c:f>'11.Household (per household)'!$BI$51</c:f>
              <c:strCache>
                <c:ptCount val="1"/>
                <c:pt idx="0">
                  <c:v>2024</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5351422474860379"/>
                  <c:y val="-1.993598460570508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1.1759427458324668E-2"/>
                  <c:y val="-0.143613029531746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536929191995232"/>
                      <c:h val="7.7654879659618314E-2"/>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Ref>
              <c:f>'11.Household (per household)'!$BI$53:$BI$60</c:f>
              <c:numCache>
                <c:formatCode>0.0%</c:formatCode>
                <c:ptCount val="8"/>
                <c:pt idx="0">
                  <c:v>0.15291459665489596</c:v>
                </c:pt>
                <c:pt idx="1">
                  <c:v>3.6954536396346528E-2</c:v>
                </c:pt>
                <c:pt idx="2">
                  <c:v>0.13335149180550229</c:v>
                </c:pt>
                <c:pt idx="3">
                  <c:v>5.375644539857577E-2</c:v>
                </c:pt>
                <c:pt idx="4">
                  <c:v>0.29984934906612115</c:v>
                </c:pt>
                <c:pt idx="5">
                  <c:v>0.26477503189888968</c:v>
                </c:pt>
                <c:pt idx="6">
                  <c:v>4.0833121994672164E-2</c:v>
                </c:pt>
                <c:pt idx="7">
                  <c:v>1.7565426784996539E-2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household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(by fuel type)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'11.Household (per household)'!$Z$13</c:f>
              <c:strCache>
                <c:ptCount val="1"/>
                <c:pt idx="0">
                  <c:v>Coal</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household)'!$AA$13:$BI$13</c:f>
              <c:numCache>
                <c:formatCode>#,##0.0_);[Red]\(#,##0.0\)</c:formatCode>
                <c:ptCount val="35"/>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D23-44FA-9CA9-480082ECB31B}"/>
            </c:ext>
          </c:extLst>
        </c:ser>
        <c:ser>
          <c:idx val="1"/>
          <c:order val="1"/>
          <c:tx>
            <c:strRef>
              <c:f>'11.Household (per household)'!$Z$14</c:f>
              <c:strCache>
                <c:ptCount val="1"/>
                <c:pt idx="0">
                  <c:v>Kerosene</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household)'!$AA$14:$BI$14</c:f>
              <c:numCache>
                <c:formatCode>#,##0_);[Red]\(#,##0\)</c:formatCode>
                <c:ptCount val="35"/>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pt idx="32">
                  <c:v>298.81373741611748</c:v>
                </c:pt>
                <c:pt idx="33">
                  <c:v>271.50452645968022</c:v>
                </c:pt>
                <c:pt idx="34">
                  <c:v>263.93718217360754</c:v>
                </c:pt>
              </c:numCache>
            </c:numRef>
          </c:val>
          <c:extLst>
            <c:ext xmlns:c16="http://schemas.microsoft.com/office/drawing/2014/chart" uri="{C3380CC4-5D6E-409C-BE32-E72D297353CC}">
              <c16:uniqueId val="{00000001-CD23-44FA-9CA9-480082ECB31B}"/>
            </c:ext>
          </c:extLst>
        </c:ser>
        <c:ser>
          <c:idx val="2"/>
          <c:order val="2"/>
          <c:tx>
            <c:strRef>
              <c:f>'11.Household (per household)'!$Z$15</c:f>
              <c:strCache>
                <c:ptCount val="1"/>
                <c:pt idx="0">
                  <c:v>LPG</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household)'!$AA$15:$BI$15</c:f>
              <c:numCache>
                <c:formatCode>#,##0_);[Red]\(#,##0\)</c:formatCode>
                <c:ptCount val="35"/>
                <c:pt idx="0">
                  <c:v>301.9968866457956</c:v>
                </c:pt>
                <c:pt idx="1">
                  <c:v>306.42265712342839</c:v>
                </c:pt>
                <c:pt idx="2">
                  <c:v>306.25130276273154</c:v>
                </c:pt>
                <c:pt idx="3">
                  <c:v>320.65733169884072</c:v>
                </c:pt>
                <c:pt idx="4">
                  <c:v>325.22979708279559</c:v>
                </c:pt>
                <c:pt idx="5">
                  <c:v>327.61840724906983</c:v>
                </c:pt>
                <c:pt idx="6">
                  <c:v>329.11841708829837</c:v>
                </c:pt>
                <c:pt idx="7">
                  <c:v>313.13816475998652</c:v>
                </c:pt>
                <c:pt idx="8">
                  <c:v>321.32047979605335</c:v>
                </c:pt>
                <c:pt idx="9">
                  <c:v>318.93157208038065</c:v>
                </c:pt>
                <c:pt idx="10">
                  <c:v>316.76819859213037</c:v>
                </c:pt>
                <c:pt idx="11">
                  <c:v>300.64259438661446</c:v>
                </c:pt>
                <c:pt idx="12">
                  <c:v>298.52231522861848</c:v>
                </c:pt>
                <c:pt idx="13">
                  <c:v>310.7265812799663</c:v>
                </c:pt>
                <c:pt idx="14">
                  <c:v>282.59582264711804</c:v>
                </c:pt>
                <c:pt idx="15">
                  <c:v>270.25494515492557</c:v>
                </c:pt>
                <c:pt idx="16">
                  <c:v>266.04412465137864</c:v>
                </c:pt>
                <c:pt idx="17">
                  <c:v>268.22599485021993</c:v>
                </c:pt>
                <c:pt idx="18">
                  <c:v>249.99298979782387</c:v>
                </c:pt>
                <c:pt idx="19">
                  <c:v>242.0258823069928</c:v>
                </c:pt>
                <c:pt idx="20">
                  <c:v>254.14572428599547</c:v>
                </c:pt>
                <c:pt idx="21">
                  <c:v>231.11392750023592</c:v>
                </c:pt>
                <c:pt idx="22">
                  <c:v>239.11888637071337</c:v>
                </c:pt>
                <c:pt idx="23">
                  <c:v>231.44375883644719</c:v>
                </c:pt>
                <c:pt idx="24">
                  <c:v>215.11216297373346</c:v>
                </c:pt>
                <c:pt idx="25">
                  <c:v>209.91181940539983</c:v>
                </c:pt>
                <c:pt idx="26">
                  <c:v>195.99245613432581</c:v>
                </c:pt>
                <c:pt idx="27">
                  <c:v>207.64633493449051</c:v>
                </c:pt>
                <c:pt idx="28">
                  <c:v>184.28721089438</c:v>
                </c:pt>
                <c:pt idx="29">
                  <c:v>200.23242491489279</c:v>
                </c:pt>
                <c:pt idx="30">
                  <c:v>199.82446657091813</c:v>
                </c:pt>
                <c:pt idx="31">
                  <c:v>181.88273102937387</c:v>
                </c:pt>
                <c:pt idx="32">
                  <c:v>178.42826152560153</c:v>
                </c:pt>
                <c:pt idx="33">
                  <c:v>162.66232928871796</c:v>
                </c:pt>
                <c:pt idx="34">
                  <c:v>154.25797401627733</c:v>
                </c:pt>
              </c:numCache>
            </c:numRef>
          </c:val>
          <c:extLst>
            <c:ext xmlns:c16="http://schemas.microsoft.com/office/drawing/2014/chart" uri="{C3380CC4-5D6E-409C-BE32-E72D297353CC}">
              <c16:uniqueId val="{00000002-CD23-44FA-9CA9-480082ECB31B}"/>
            </c:ext>
          </c:extLst>
        </c:ser>
        <c:ser>
          <c:idx val="3"/>
          <c:order val="3"/>
          <c:tx>
            <c:strRef>
              <c:f>'11.Household (per household)'!$Z$16</c:f>
              <c:strCache>
                <c:ptCount val="1"/>
                <c:pt idx="0">
                  <c:v>City Gas</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household)'!$AA$16:$BI$16</c:f>
              <c:numCache>
                <c:formatCode>#,##0_);[Red]\(#,##0\)</c:formatCode>
                <c:ptCount val="35"/>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374.76878098634893</c:v>
                </c:pt>
                <c:pt idx="31">
                  <c:v>369.47884739645991</c:v>
                </c:pt>
                <c:pt idx="32">
                  <c:v>345.97631936547293</c:v>
                </c:pt>
                <c:pt idx="33">
                  <c:v>325.95535674332132</c:v>
                </c:pt>
                <c:pt idx="34">
                  <c:v>328.02901364723897</c:v>
                </c:pt>
              </c:numCache>
            </c:numRef>
          </c:val>
          <c:extLst>
            <c:ext xmlns:c16="http://schemas.microsoft.com/office/drawing/2014/chart" uri="{C3380CC4-5D6E-409C-BE32-E72D297353CC}">
              <c16:uniqueId val="{00000003-CD23-44FA-9CA9-480082ECB31B}"/>
            </c:ext>
          </c:extLst>
        </c:ser>
        <c:ser>
          <c:idx val="4"/>
          <c:order val="4"/>
          <c:tx>
            <c:strRef>
              <c:f>'11.Household (per household)'!$Z$17</c:f>
              <c:strCache>
                <c:ptCount val="1"/>
                <c:pt idx="0">
                  <c:v>Electricity</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household)'!$AA$17:$BI$17</c:f>
              <c:numCache>
                <c:formatCode>#,##0_);[Red]\(#,##0\)</c:formatCode>
                <c:ptCount val="35"/>
                <c:pt idx="0">
                  <c:v>1623.9352690115561</c:v>
                </c:pt>
                <c:pt idx="1">
                  <c:v>1626.0575628932015</c:v>
                </c:pt>
                <c:pt idx="2">
                  <c:v>1678.4857537196108</c:v>
                </c:pt>
                <c:pt idx="3">
                  <c:v>1579.7778672755505</c:v>
                </c:pt>
                <c:pt idx="4">
                  <c:v>1786.0728351293969</c:v>
                </c:pt>
                <c:pt idx="5">
                  <c:v>1730.9357241051007</c:v>
                </c:pt>
                <c:pt idx="6">
                  <c:v>1707.2317038148869</c:v>
                </c:pt>
                <c:pt idx="7">
                  <c:v>1654.0779577659789</c:v>
                </c:pt>
                <c:pt idx="8">
                  <c:v>1594.6760924533239</c:v>
                </c:pt>
                <c:pt idx="9">
                  <c:v>1688.069533609857</c:v>
                </c:pt>
                <c:pt idx="10">
                  <c:v>1658.8505654616442</c:v>
                </c:pt>
                <c:pt idx="11">
                  <c:v>1664.7247178230648</c:v>
                </c:pt>
                <c:pt idx="12">
                  <c:v>1784.0778926335893</c:v>
                </c:pt>
                <c:pt idx="13">
                  <c:v>1865.7264168286679</c:v>
                </c:pt>
                <c:pt idx="14">
                  <c:v>1852.9536832033991</c:v>
                </c:pt>
                <c:pt idx="15">
                  <c:v>1853.337129362053</c:v>
                </c:pt>
                <c:pt idx="16">
                  <c:v>1756.3025597958788</c:v>
                </c:pt>
                <c:pt idx="17">
                  <c:v>1973.7015660776458</c:v>
                </c:pt>
                <c:pt idx="18">
                  <c:v>1927.3087296194203</c:v>
                </c:pt>
                <c:pt idx="19">
                  <c:v>1832.6817402930119</c:v>
                </c:pt>
                <c:pt idx="20">
                  <c:v>2072.8086143360515</c:v>
                </c:pt>
                <c:pt idx="21">
                  <c:v>2316.0681272212573</c:v>
                </c:pt>
                <c:pt idx="22">
                  <c:v>2613.0286220032422</c:v>
                </c:pt>
                <c:pt idx="23">
                  <c:v>2659.9607675313659</c:v>
                </c:pt>
                <c:pt idx="24">
                  <c:v>2474.5467062947546</c:v>
                </c:pt>
                <c:pt idx="25">
                  <c:v>2300.8461971469692</c:v>
                </c:pt>
                <c:pt idx="26">
                  <c:v>2171.5904691287633</c:v>
                </c:pt>
                <c:pt idx="27">
                  <c:v>2158.7207967260169</c:v>
                </c:pt>
                <c:pt idx="28">
                  <c:v>1843.2240643816328</c:v>
                </c:pt>
                <c:pt idx="29">
                  <c:v>1752.7415742441972</c:v>
                </c:pt>
                <c:pt idx="30">
                  <c:v>1874.4206776968722</c:v>
                </c:pt>
                <c:pt idx="31">
                  <c:v>1816.7274346294171</c:v>
                </c:pt>
                <c:pt idx="32">
                  <c:v>1794.6156123853111</c:v>
                </c:pt>
                <c:pt idx="33">
                  <c:v>1660.9035035720428</c:v>
                </c:pt>
                <c:pt idx="34">
                  <c:v>1638.9340318076456</c:v>
                </c:pt>
              </c:numCache>
            </c:numRef>
          </c:val>
          <c:extLst>
            <c:ext xmlns:c16="http://schemas.microsoft.com/office/drawing/2014/chart" uri="{C3380CC4-5D6E-409C-BE32-E72D297353CC}">
              <c16:uniqueId val="{00000004-CD23-44FA-9CA9-480082ECB31B}"/>
            </c:ext>
          </c:extLst>
        </c:ser>
        <c:ser>
          <c:idx val="5"/>
          <c:order val="5"/>
          <c:tx>
            <c:strRef>
              <c:f>'11.Household (per household)'!$Z$18</c:f>
              <c:strCache>
                <c:ptCount val="1"/>
                <c:pt idx="0">
                  <c:v>Heat</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household)'!$AA$18:$BI$18</c:f>
              <c:numCache>
                <c:formatCode>#,##0.0_);[Red]\(#,##0.0\)</c:formatCode>
                <c:ptCount val="35"/>
                <c:pt idx="0">
                  <c:v>2.6189474261672192</c:v>
                </c:pt>
                <c:pt idx="1">
                  <c:v>2.3166083235252879</c:v>
                </c:pt>
                <c:pt idx="2">
                  <c:v>2.348799286620169</c:v>
                </c:pt>
                <c:pt idx="3">
                  <c:v>2.2116805887216118</c:v>
                </c:pt>
                <c:pt idx="4">
                  <c:v>2.0589073055930478</c:v>
                </c:pt>
                <c:pt idx="5">
                  <c:v>1.9486933751180096</c:v>
                </c:pt>
                <c:pt idx="6">
                  <c:v>1.8374624550538445</c:v>
                </c:pt>
                <c:pt idx="7">
                  <c:v>1.6704504905661828</c:v>
                </c:pt>
                <c:pt idx="8">
                  <c:v>1.6062981031911803</c:v>
                </c:pt>
                <c:pt idx="9">
                  <c:v>1.6238955085425437</c:v>
                </c:pt>
                <c:pt idx="10">
                  <c:v>1.5614350145252081</c:v>
                </c:pt>
                <c:pt idx="11">
                  <c:v>1.4513076592021963</c:v>
                </c:pt>
                <c:pt idx="12">
                  <c:v>1.498150697982731</c:v>
                </c:pt>
                <c:pt idx="13">
                  <c:v>1.5105305744170137</c:v>
                </c:pt>
                <c:pt idx="14">
                  <c:v>1.445501684954378</c:v>
                </c:pt>
                <c:pt idx="15">
                  <c:v>1.5305698729137869</c:v>
                </c:pt>
                <c:pt idx="16">
                  <c:v>1.4322661168675266</c:v>
                </c:pt>
                <c:pt idx="17">
                  <c:v>1.519729073765925</c:v>
                </c:pt>
                <c:pt idx="18">
                  <c:v>1.4428059508108946</c:v>
                </c:pt>
                <c:pt idx="19">
                  <c:v>1.3504934428498447</c:v>
                </c:pt>
                <c:pt idx="20">
                  <c:v>1.3395590204108632</c:v>
                </c:pt>
                <c:pt idx="21">
                  <c:v>1.3688997850230229</c:v>
                </c:pt>
                <c:pt idx="22">
                  <c:v>1.3337010803449523</c:v>
                </c:pt>
                <c:pt idx="23">
                  <c:v>1.2894264522262251</c:v>
                </c:pt>
                <c:pt idx="24">
                  <c:v>1.1850825676386103</c:v>
                </c:pt>
                <c:pt idx="25">
                  <c:v>1.1239284836760868</c:v>
                </c:pt>
                <c:pt idx="26">
                  <c:v>1.3285746450416562</c:v>
                </c:pt>
                <c:pt idx="27">
                  <c:v>1.3199031172477045</c:v>
                </c:pt>
                <c:pt idx="28">
                  <c:v>1.2231035405362338</c:v>
                </c:pt>
                <c:pt idx="29">
                  <c:v>1.1328479856363798</c:v>
                </c:pt>
                <c:pt idx="30">
                  <c:v>1.1546244883182428</c:v>
                </c:pt>
                <c:pt idx="31">
                  <c:v>1.095568738684731</c:v>
                </c:pt>
                <c:pt idx="32">
                  <c:v>1.0408986828060802</c:v>
                </c:pt>
                <c:pt idx="33">
                  <c:v>0.9734439217859312</c:v>
                </c:pt>
                <c:pt idx="34">
                  <c:v>0.98840567458591211</c:v>
                </c:pt>
              </c:numCache>
            </c:numRef>
          </c:val>
          <c:extLst>
            <c:ext xmlns:c16="http://schemas.microsoft.com/office/drawing/2014/chart" uri="{C3380CC4-5D6E-409C-BE32-E72D297353CC}">
              <c16:uniqueId val="{00000005-CD23-44FA-9CA9-480082ECB31B}"/>
            </c:ext>
          </c:extLst>
        </c:ser>
        <c:ser>
          <c:idx val="6"/>
          <c:order val="6"/>
          <c:tx>
            <c:strRef>
              <c:f>'11.Household (per household)'!$Z$19</c:f>
              <c:strCache>
                <c:ptCount val="1"/>
                <c:pt idx="0">
                  <c:v>Gasoline</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household)'!$AA$19:$BI$19</c:f>
              <c:numCache>
                <c:formatCode>#,##0_);[Red]\(#,##0\)</c:formatCode>
                <c:ptCount val="35"/>
                <c:pt idx="0">
                  <c:v>1020.5675926970843</c:v>
                </c:pt>
                <c:pt idx="1">
                  <c:v>986.32293219349935</c:v>
                </c:pt>
                <c:pt idx="2">
                  <c:v>1109.7494493133829</c:v>
                </c:pt>
                <c:pt idx="3">
                  <c:v>1155.4008108590317</c:v>
                </c:pt>
                <c:pt idx="4">
                  <c:v>1239.4054907413893</c:v>
                </c:pt>
                <c:pt idx="5">
                  <c:v>1219.3623831608488</c:v>
                </c:pt>
                <c:pt idx="6">
                  <c:v>1297.8870751753366</c:v>
                </c:pt>
                <c:pt idx="7">
                  <c:v>1179.5335120564134</c:v>
                </c:pt>
                <c:pt idx="8">
                  <c:v>1256.004881226502</c:v>
                </c:pt>
                <c:pt idx="9">
                  <c:v>1323.3056025813416</c:v>
                </c:pt>
                <c:pt idx="10">
                  <c:v>1371.029261166761</c:v>
                </c:pt>
                <c:pt idx="11">
                  <c:v>1353.9379712872319</c:v>
                </c:pt>
                <c:pt idx="12">
                  <c:v>1385.5149317398725</c:v>
                </c:pt>
                <c:pt idx="13">
                  <c:v>1417.2976134708651</c:v>
                </c:pt>
                <c:pt idx="14">
                  <c:v>1387.1394471122726</c:v>
                </c:pt>
                <c:pt idx="15">
                  <c:v>1348.9710342424869</c:v>
                </c:pt>
                <c:pt idx="16">
                  <c:v>1324.9552150876179</c:v>
                </c:pt>
                <c:pt idx="17">
                  <c:v>1301.1009734615836</c:v>
                </c:pt>
                <c:pt idx="18">
                  <c:v>1310.1325006058546</c:v>
                </c:pt>
                <c:pt idx="19">
                  <c:v>1234.1968178656898</c:v>
                </c:pt>
                <c:pt idx="20">
                  <c:v>1224.516261324696</c:v>
                </c:pt>
                <c:pt idx="21">
                  <c:v>1180.0475861212037</c:v>
                </c:pt>
                <c:pt idx="22">
                  <c:v>1182.0889093383473</c:v>
                </c:pt>
                <c:pt idx="23">
                  <c:v>1128.6597039628236</c:v>
                </c:pt>
                <c:pt idx="24">
                  <c:v>1052.0490477358298</c:v>
                </c:pt>
                <c:pt idx="25">
                  <c:v>1044.083189386517</c:v>
                </c:pt>
                <c:pt idx="26">
                  <c:v>989.91621460810723</c:v>
                </c:pt>
                <c:pt idx="27">
                  <c:v>998.90487512544723</c:v>
                </c:pt>
                <c:pt idx="28">
                  <c:v>1008.0816347026624</c:v>
                </c:pt>
                <c:pt idx="29">
                  <c:v>985.09919450085931</c:v>
                </c:pt>
                <c:pt idx="30">
                  <c:v>840.58710835915963</c:v>
                </c:pt>
                <c:pt idx="31">
                  <c:v>861.1482808023128</c:v>
                </c:pt>
                <c:pt idx="32">
                  <c:v>906.47537202309411</c:v>
                </c:pt>
                <c:pt idx="33">
                  <c:v>924.672232076113</c:v>
                </c:pt>
                <c:pt idx="34">
                  <c:v>877.44021334161175</c:v>
                </c:pt>
              </c:numCache>
            </c:numRef>
          </c:val>
          <c:extLst>
            <c:ext xmlns:c16="http://schemas.microsoft.com/office/drawing/2014/chart" uri="{C3380CC4-5D6E-409C-BE32-E72D297353CC}">
              <c16:uniqueId val="{00000006-CD23-44FA-9CA9-480082ECB31B}"/>
            </c:ext>
          </c:extLst>
        </c:ser>
        <c:ser>
          <c:idx val="7"/>
          <c:order val="7"/>
          <c:tx>
            <c:strRef>
              <c:f>'11.Household (per household)'!$Z$20</c:f>
              <c:strCache>
                <c:ptCount val="1"/>
                <c:pt idx="0">
                  <c:v>Diesel Oil</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household)'!$AA$20:$BI$20</c:f>
              <c:numCache>
                <c:formatCode>#,##0_);[Red]\(#,##0\)</c:formatCode>
                <c:ptCount val="35"/>
                <c:pt idx="0">
                  <c:v>163.8074723099383</c:v>
                </c:pt>
                <c:pt idx="1">
                  <c:v>176.13472182357202</c:v>
                </c:pt>
                <c:pt idx="2">
                  <c:v>213.76244432254123</c:v>
                </c:pt>
                <c:pt idx="3">
                  <c:v>244.99189317670147</c:v>
                </c:pt>
                <c:pt idx="4">
                  <c:v>286.77594613288761</c:v>
                </c:pt>
                <c:pt idx="5">
                  <c:v>293.13904481052015</c:v>
                </c:pt>
                <c:pt idx="6">
                  <c:v>314.00981124663997</c:v>
                </c:pt>
                <c:pt idx="7">
                  <c:v>274.7636386830585</c:v>
                </c:pt>
                <c:pt idx="8">
                  <c:v>276.08478193055481</c:v>
                </c:pt>
                <c:pt idx="9">
                  <c:v>270.7109515727002</c:v>
                </c:pt>
                <c:pt idx="10">
                  <c:v>247.58026967236378</c:v>
                </c:pt>
                <c:pt idx="11">
                  <c:v>228.26559998134749</c:v>
                </c:pt>
                <c:pt idx="12">
                  <c:v>202.28727098355247</c:v>
                </c:pt>
                <c:pt idx="13">
                  <c:v>181.82504273379595</c:v>
                </c:pt>
                <c:pt idx="14">
                  <c:v>165.41105577915431</c:v>
                </c:pt>
                <c:pt idx="15">
                  <c:v>140.27944203808696</c:v>
                </c:pt>
                <c:pt idx="16">
                  <c:v>111.22275464100392</c:v>
                </c:pt>
                <c:pt idx="17">
                  <c:v>91.754138964402657</c:v>
                </c:pt>
                <c:pt idx="18">
                  <c:v>76.802313872894189</c:v>
                </c:pt>
                <c:pt idx="19">
                  <c:v>57.959742558110676</c:v>
                </c:pt>
                <c:pt idx="20">
                  <c:v>53.565079932408729</c:v>
                </c:pt>
                <c:pt idx="21">
                  <c:v>50.551934971868199</c:v>
                </c:pt>
                <c:pt idx="22">
                  <c:v>46.274917193636114</c:v>
                </c:pt>
                <c:pt idx="23">
                  <c:v>46.240883933878827</c:v>
                </c:pt>
                <c:pt idx="24">
                  <c:v>43.651214178626496</c:v>
                </c:pt>
                <c:pt idx="25">
                  <c:v>45.719384032196146</c:v>
                </c:pt>
                <c:pt idx="26">
                  <c:v>43.780690524309229</c:v>
                </c:pt>
                <c:pt idx="27">
                  <c:v>46.246445964538026</c:v>
                </c:pt>
                <c:pt idx="28">
                  <c:v>49.458765521178734</c:v>
                </c:pt>
                <c:pt idx="29">
                  <c:v>52.080967601775001</c:v>
                </c:pt>
                <c:pt idx="30">
                  <c:v>42.136464812655753</c:v>
                </c:pt>
                <c:pt idx="31">
                  <c:v>46.93629558244448</c:v>
                </c:pt>
                <c:pt idx="32">
                  <c:v>51.021239746900662</c:v>
                </c:pt>
                <c:pt idx="33">
                  <c:v>55.834653243929417</c:v>
                </c:pt>
                <c:pt idx="34">
                  <c:v>56.02223143384272</c:v>
                </c:pt>
              </c:numCache>
            </c:numRef>
          </c:val>
          <c:extLst>
            <c:ext xmlns:c16="http://schemas.microsoft.com/office/drawing/2014/chart" uri="{C3380CC4-5D6E-409C-BE32-E72D297353CC}">
              <c16:uniqueId val="{00000007-CD23-44FA-9CA9-480082ECB31B}"/>
            </c:ext>
          </c:extLst>
        </c:ser>
        <c:ser>
          <c:idx val="8"/>
          <c:order val="8"/>
          <c:tx>
            <c:strRef>
              <c:f>'11.Household (per household)'!$Z$21</c:f>
              <c:strCache>
                <c:ptCount val="1"/>
                <c:pt idx="0">
                  <c:v>Municipal Solid Waste</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household)'!$AA$21:$BI$21</c:f>
              <c:numCache>
                <c:formatCode>#,##0_);[Red]\(#,##0\)</c:formatCode>
                <c:ptCount val="35"/>
                <c:pt idx="0">
                  <c:v>272.26580143115484</c:v>
                </c:pt>
                <c:pt idx="1">
                  <c:v>274.82441839580383</c:v>
                </c:pt>
                <c:pt idx="2">
                  <c:v>274.88095945058893</c:v>
                </c:pt>
                <c:pt idx="3">
                  <c:v>272.04430392916771</c:v>
                </c:pt>
                <c:pt idx="4">
                  <c:v>279.55883302635243</c:v>
                </c:pt>
                <c:pt idx="5">
                  <c:v>282.20476256887713</c:v>
                </c:pt>
                <c:pt idx="6">
                  <c:v>287.01944426178812</c:v>
                </c:pt>
                <c:pt idx="7">
                  <c:v>289.01986924214845</c:v>
                </c:pt>
                <c:pt idx="8">
                  <c:v>287.41946966321808</c:v>
                </c:pt>
                <c:pt idx="9">
                  <c:v>291.10372959173856</c:v>
                </c:pt>
                <c:pt idx="10">
                  <c:v>298.2527602081712</c:v>
                </c:pt>
                <c:pt idx="11">
                  <c:v>300.32944624721256</c:v>
                </c:pt>
                <c:pt idx="12">
                  <c:v>302.71456872609474</c:v>
                </c:pt>
                <c:pt idx="13">
                  <c:v>303.38945146932974</c:v>
                </c:pt>
                <c:pt idx="14">
                  <c:v>285.22376098990145</c:v>
                </c:pt>
                <c:pt idx="15">
                  <c:v>260.88334795372094</c:v>
                </c:pt>
                <c:pt idx="16">
                  <c:v>235.54020167143665</c:v>
                </c:pt>
                <c:pt idx="17">
                  <c:v>227.29980535284531</c:v>
                </c:pt>
                <c:pt idx="18">
                  <c:v>219.62563943099696</c:v>
                </c:pt>
                <c:pt idx="19">
                  <c:v>181.62025284580508</c:v>
                </c:pt>
                <c:pt idx="20">
                  <c:v>174.54094274207651</c:v>
                </c:pt>
                <c:pt idx="21">
                  <c:v>189.55419898586493</c:v>
                </c:pt>
                <c:pt idx="22">
                  <c:v>188.49128386440313</c:v>
                </c:pt>
                <c:pt idx="23">
                  <c:v>174.96356525277983</c:v>
                </c:pt>
                <c:pt idx="24">
                  <c:v>154.29570090249985</c:v>
                </c:pt>
                <c:pt idx="25">
                  <c:v>149.2028438999406</c:v>
                </c:pt>
                <c:pt idx="26">
                  <c:v>146.89438900695393</c:v>
                </c:pt>
                <c:pt idx="27">
                  <c:v>150.12596450797034</c:v>
                </c:pt>
                <c:pt idx="28">
                  <c:v>148.20280621930772</c:v>
                </c:pt>
                <c:pt idx="29">
                  <c:v>153.31531329221636</c:v>
                </c:pt>
                <c:pt idx="30">
                  <c:v>157.61567221114723</c:v>
                </c:pt>
                <c:pt idx="31">
                  <c:v>153.64873817038796</c:v>
                </c:pt>
                <c:pt idx="32">
                  <c:v>148.8580499502022</c:v>
                </c:pt>
                <c:pt idx="33">
                  <c:v>137.40436006615144</c:v>
                </c:pt>
                <c:pt idx="34">
                  <c:v>143.95687392275184</c:v>
                </c:pt>
              </c:numCache>
            </c:numRef>
          </c:val>
          <c:extLst>
            <c:ext xmlns:c16="http://schemas.microsoft.com/office/drawing/2014/chart" uri="{C3380CC4-5D6E-409C-BE32-E72D297353CC}">
              <c16:uniqueId val="{00000008-CD23-44FA-9CA9-480082ECB31B}"/>
            </c:ext>
          </c:extLst>
        </c:ser>
        <c:ser>
          <c:idx val="9"/>
          <c:order val="9"/>
          <c:tx>
            <c:strRef>
              <c:f>'11.Household (per household)'!$Z$22</c:f>
              <c:strCache>
                <c:ptCount val="1"/>
                <c:pt idx="0">
                  <c:v>Water and Wastewater</c:v>
                </c:pt>
              </c:strCache>
            </c:strRef>
          </c:tx>
          <c:spPr>
            <a:ln>
              <a:solidFill>
                <a:sysClr val="windowText" lastClr="000000"/>
              </a:solidFill>
            </a:ln>
          </c:spPr>
          <c:invertIfNegative val="0"/>
          <c:cat>
            <c:numRef>
              <c:f>'11.Household (per household)'!$AA$11:$BI$11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household)'!$AA$22:$BI$22</c:f>
              <c:numCache>
                <c:formatCode>#,##0.0_);[Red]\(#,##0.0\)</c:formatCode>
                <c:ptCount val="35"/>
                <c:pt idx="0">
                  <c:v>51.74455808988958</c:v>
                </c:pt>
                <c:pt idx="1">
                  <c:v>64.360657507740314</c:v>
                </c:pt>
                <c:pt idx="2">
                  <c:v>76.959906208873164</c:v>
                </c:pt>
                <c:pt idx="3">
                  <c:v>82.2781046276355</c:v>
                </c:pt>
                <c:pt idx="4">
                  <c:v>103.16610510099028</c:v>
                </c:pt>
                <c:pt idx="5">
                  <c:v>107.50446677013717</c:v>
                </c:pt>
                <c:pt idx="6">
                  <c:v>98.719640784523307</c:v>
                </c:pt>
                <c:pt idx="7">
                  <c:v>88.943847103251485</c:v>
                </c:pt>
                <c:pt idx="8">
                  <c:v>81.738336050610215</c:v>
                </c:pt>
                <c:pt idx="9">
                  <c:v>78.385748033642017</c:v>
                </c:pt>
                <c:pt idx="10">
                  <c:v>74.90131284735233</c:v>
                </c:pt>
                <c:pt idx="11">
                  <c:v>69.92471344735354</c:v>
                </c:pt>
                <c:pt idx="12">
                  <c:v>71.536366289816442</c:v>
                </c:pt>
                <c:pt idx="13">
                  <c:v>71.530440092332825</c:v>
                </c:pt>
                <c:pt idx="14">
                  <c:v>67.224676774863866</c:v>
                </c:pt>
                <c:pt idx="15">
                  <c:v>64.687919191748321</c:v>
                </c:pt>
                <c:pt idx="16">
                  <c:v>62.298885834739551</c:v>
                </c:pt>
                <c:pt idx="17">
                  <c:v>68.366925515310299</c:v>
                </c:pt>
                <c:pt idx="18">
                  <c:v>79.885120057886738</c:v>
                </c:pt>
                <c:pt idx="19">
                  <c:v>85.062301414495593</c:v>
                </c:pt>
                <c:pt idx="20">
                  <c:v>83.968122813914263</c:v>
                </c:pt>
                <c:pt idx="21">
                  <c:v>91.698164448300943</c:v>
                </c:pt>
                <c:pt idx="22">
                  <c:v>117.18456401807482</c:v>
                </c:pt>
                <c:pt idx="23">
                  <c:v>99.375131569173377</c:v>
                </c:pt>
                <c:pt idx="24">
                  <c:v>98.27371904469166</c:v>
                </c:pt>
                <c:pt idx="25">
                  <c:v>86.372626680960707</c:v>
                </c:pt>
                <c:pt idx="26">
                  <c:v>81.143582439701746</c:v>
                </c:pt>
                <c:pt idx="27">
                  <c:v>83.308671620680073</c:v>
                </c:pt>
                <c:pt idx="28">
                  <c:v>88.875187701750946</c:v>
                </c:pt>
                <c:pt idx="29">
                  <c:v>82.918990773654144</c:v>
                </c:pt>
                <c:pt idx="30">
                  <c:v>71.276399467492411</c:v>
                </c:pt>
                <c:pt idx="31">
                  <c:v>63.509048427273086</c:v>
                </c:pt>
                <c:pt idx="32">
                  <c:v>77.903057876561988</c:v>
                </c:pt>
                <c:pt idx="33">
                  <c:v>73.701322118696226</c:v>
                </c:pt>
                <c:pt idx="34">
                  <c:v>61.926784080262351</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'11.Household (per household)'!$Y$12</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household)'!$AA$12:$BI$12</c:f>
              <c:numCache>
                <c:formatCode>#,##0_);[Red]\(#,##0\)</c:formatCode>
                <c:ptCount val="35"/>
                <c:pt idx="0">
                  <c:v>4514.0028341886973</c:v>
                </c:pt>
                <c:pt idx="1">
                  <c:v>4513.6549659469511</c:v>
                </c:pt>
                <c:pt idx="2">
                  <c:v>4786.9410657995759</c:v>
                </c:pt>
                <c:pt idx="3">
                  <c:v>4826.2338352626439</c:v>
                </c:pt>
                <c:pt idx="4">
                  <c:v>5126.5996627694267</c:v>
                </c:pt>
                <c:pt idx="5">
                  <c:v>5126.3675567828004</c:v>
                </c:pt>
                <c:pt idx="6">
                  <c:v>5228.4953339386075</c:v>
                </c:pt>
                <c:pt idx="7">
                  <c:v>4919.945777840212</c:v>
                </c:pt>
                <c:pt idx="8">
                  <c:v>4910.4417311207326</c:v>
                </c:pt>
                <c:pt idx="9">
                  <c:v>5086.0813592150225</c:v>
                </c:pt>
                <c:pt idx="10">
                  <c:v>5142.9345199267091</c:v>
                </c:pt>
                <c:pt idx="11">
                  <c:v>5014.87095189093</c:v>
                </c:pt>
                <c:pt idx="12">
                  <c:v>5182.7747656762403</c:v>
                </c:pt>
                <c:pt idx="13">
                  <c:v>5191.2010979243687</c:v>
                </c:pt>
                <c:pt idx="14">
                  <c:v>5096.9652383233779</c:v>
                </c:pt>
                <c:pt idx="15">
                  <c:v>5035.1253416654499</c:v>
                </c:pt>
                <c:pt idx="16">
                  <c:v>4758.6311012989863</c:v>
                </c:pt>
                <c:pt idx="17">
                  <c:v>4902.5690886932534</c:v>
                </c:pt>
                <c:pt idx="18">
                  <c:v>4771.5891093859664</c:v>
                </c:pt>
                <c:pt idx="19">
                  <c:v>4532.4530184485993</c:v>
                </c:pt>
                <c:pt idx="20">
                  <c:v>4794.9828043285197</c:v>
                </c:pt>
                <c:pt idx="21">
                  <c:v>4974.3988552132987</c:v>
                </c:pt>
                <c:pt idx="22">
                  <c:v>5266.8517096976366</c:v>
                </c:pt>
                <c:pt idx="23">
                  <c:v>5179.3708073675307</c:v>
                </c:pt>
                <c:pt idx="24">
                  <c:v>4843.4968670420967</c:v>
                </c:pt>
                <c:pt idx="25">
                  <c:v>4592.5228490106301</c:v>
                </c:pt>
                <c:pt idx="26">
                  <c:v>4395.9196396989837</c:v>
                </c:pt>
                <c:pt idx="27">
                  <c:v>4452.0791093937023</c:v>
                </c:pt>
                <c:pt idx="28">
                  <c:v>4022.6991954389919</c:v>
                </c:pt>
                <c:pt idx="29">
                  <c:v>3923.2813443783839</c:v>
                </c:pt>
                <c:pt idx="30">
                  <c:v>3917.6601227710844</c:v>
                </c:pt>
                <c:pt idx="31">
                  <c:v>3798.8015558822167</c:v>
                </c:pt>
                <c:pt idx="32">
                  <c:v>3803.132548972068</c:v>
                </c:pt>
                <c:pt idx="33">
                  <c:v>3613.6117274904382</c:v>
                </c:pt>
                <c:pt idx="34">
                  <c:v>3525.4927100978239</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15762633636439158"/>
          <c:w val="0.12891735755252862"/>
          <c:h val="0.70054931551100597"/>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household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(by purpose)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'11.Household (per household)'!$Z$41</c:f>
              <c:strCache>
                <c:ptCount val="1"/>
                <c:pt idx="0">
                  <c:v>Heating</c:v>
                </c:pt>
              </c:strCache>
            </c:strRef>
          </c:tx>
          <c:spPr>
            <a:solidFill>
              <a:schemeClr val="accent2">
                <a:lumMod val="75000"/>
              </a:schemeClr>
            </a:solidFill>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household)'!$AA$41:$BI$41</c:f>
              <c:numCache>
                <c:formatCode>#,##0_);[Red]\(#,##0\)</c:formatCode>
                <c:ptCount val="35"/>
                <c:pt idx="0">
                  <c:v>658.63327006546092</c:v>
                </c:pt>
                <c:pt idx="1">
                  <c:v>658.32471079113623</c:v>
                </c:pt>
                <c:pt idx="2">
                  <c:v>697.73337095581428</c:v>
                </c:pt>
                <c:pt idx="3">
                  <c:v>718.86820577368348</c:v>
                </c:pt>
                <c:pt idx="4">
                  <c:v>719.61516876845621</c:v>
                </c:pt>
                <c:pt idx="5">
                  <c:v>750.66521843466455</c:v>
                </c:pt>
                <c:pt idx="6">
                  <c:v>777.69088774334932</c:v>
                </c:pt>
                <c:pt idx="7">
                  <c:v>733.2171752140315</c:v>
                </c:pt>
                <c:pt idx="8">
                  <c:v>720.24928067889243</c:v>
                </c:pt>
                <c:pt idx="9">
                  <c:v>750.1188182204005</c:v>
                </c:pt>
                <c:pt idx="10">
                  <c:v>797.58510241098793</c:v>
                </c:pt>
                <c:pt idx="11">
                  <c:v>753.79644765980731</c:v>
                </c:pt>
                <c:pt idx="12">
                  <c:v>800.66338231919087</c:v>
                </c:pt>
                <c:pt idx="13">
                  <c:v>747.08362493262007</c:v>
                </c:pt>
                <c:pt idx="14">
                  <c:v>774.528330588225</c:v>
                </c:pt>
                <c:pt idx="15">
                  <c:v>805.82411134041831</c:v>
                </c:pt>
                <c:pt idx="16">
                  <c:v>739.36885705760926</c:v>
                </c:pt>
                <c:pt idx="17">
                  <c:v>750.79623256366392</c:v>
                </c:pt>
                <c:pt idx="18">
                  <c:v>711.75218012893811</c:v>
                </c:pt>
                <c:pt idx="19">
                  <c:v>704.27497478813041</c:v>
                </c:pt>
                <c:pt idx="20">
                  <c:v>767.51733665691961</c:v>
                </c:pt>
                <c:pt idx="21">
                  <c:v>789.2908388990013</c:v>
                </c:pt>
                <c:pt idx="22">
                  <c:v>811.40099993302351</c:v>
                </c:pt>
                <c:pt idx="23">
                  <c:v>796.44496913405692</c:v>
                </c:pt>
                <c:pt idx="24">
                  <c:v>751.41151495234658</c:v>
                </c:pt>
                <c:pt idx="25">
                  <c:v>705.74183129004814</c:v>
                </c:pt>
                <c:pt idx="26">
                  <c:v>697.32586679893575</c:v>
                </c:pt>
                <c:pt idx="27">
                  <c:v>724.6384889177283</c:v>
                </c:pt>
                <c:pt idx="28">
                  <c:v>616.61466747382781</c:v>
                </c:pt>
                <c:pt idx="29">
                  <c:v>605.71975502541034</c:v>
                </c:pt>
                <c:pt idx="30">
                  <c:v>643.01863566870895</c:v>
                </c:pt>
                <c:pt idx="31">
                  <c:v>654.88633584518868</c:v>
                </c:pt>
                <c:pt idx="32">
                  <c:v>612.44190722242854</c:v>
                </c:pt>
                <c:pt idx="33">
                  <c:v>548.89119753864315</c:v>
                </c:pt>
                <c:pt idx="34">
                  <c:v>539.09929577438481</c:v>
                </c:pt>
              </c:numCache>
            </c:numRef>
          </c:val>
          <c:extLst>
            <c:ext xmlns:c16="http://schemas.microsoft.com/office/drawing/2014/chart" uri="{C3380CC4-5D6E-409C-BE32-E72D297353CC}">
              <c16:uniqueId val="{00000000-8B68-48A4-9FB2-5B3B433C40B4}"/>
            </c:ext>
          </c:extLst>
        </c:ser>
        <c:ser>
          <c:idx val="1"/>
          <c:order val="1"/>
          <c:tx>
            <c:strRef>
              <c:f>'11.Household (per household)'!$Z$42</c:f>
              <c:strCache>
                <c:ptCount val="1"/>
                <c:pt idx="0">
                  <c:v>Cooling</c:v>
                </c:pt>
              </c:strCache>
            </c:strRef>
          </c:tx>
          <c:spPr>
            <a:solidFill>
              <a:schemeClr val="accent1">
                <a:lumMod val="75000"/>
              </a:schemeClr>
            </a:solidFill>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household)'!$AA$42:$BI$42</c:f>
              <c:numCache>
                <c:formatCode>#,##0_);[Red]\(#,##0\)</c:formatCode>
                <c:ptCount val="35"/>
                <c:pt idx="0">
                  <c:v>92.244671819678885</c:v>
                </c:pt>
                <c:pt idx="1">
                  <c:v>92.387722811533138</c:v>
                </c:pt>
                <c:pt idx="2">
                  <c:v>95.388796822843702</c:v>
                </c:pt>
                <c:pt idx="3">
                  <c:v>89.799302648081749</c:v>
                </c:pt>
                <c:pt idx="4">
                  <c:v>101.54754847849156</c:v>
                </c:pt>
                <c:pt idx="5">
                  <c:v>98.433040104689212</c:v>
                </c:pt>
                <c:pt idx="6">
                  <c:v>97.104343132929628</c:v>
                </c:pt>
                <c:pt idx="7">
                  <c:v>94.099028302319198</c:v>
                </c:pt>
                <c:pt idx="8">
                  <c:v>90.736401530321587</c:v>
                </c:pt>
                <c:pt idx="9">
                  <c:v>96.067480093297405</c:v>
                </c:pt>
                <c:pt idx="10">
                  <c:v>94.420779524429889</c:v>
                </c:pt>
                <c:pt idx="11">
                  <c:v>94.709947671276453</c:v>
                </c:pt>
                <c:pt idx="12">
                  <c:v>101.45209778058883</c:v>
                </c:pt>
                <c:pt idx="13">
                  <c:v>106.04505470449828</c:v>
                </c:pt>
                <c:pt idx="14">
                  <c:v>105.2697136477709</c:v>
                </c:pt>
                <c:pt idx="15">
                  <c:v>105.24243564231099</c:v>
                </c:pt>
                <c:pt idx="16">
                  <c:v>99.68608559012003</c:v>
                </c:pt>
                <c:pt idx="17">
                  <c:v>111.97384376365684</c:v>
                </c:pt>
                <c:pt idx="18">
                  <c:v>109.29176012845029</c:v>
                </c:pt>
                <c:pt idx="19">
                  <c:v>103.87842208104257</c:v>
                </c:pt>
                <c:pt idx="20">
                  <c:v>117.43587136823881</c:v>
                </c:pt>
                <c:pt idx="21">
                  <c:v>129.13774432914937</c:v>
                </c:pt>
                <c:pt idx="22">
                  <c:v>143.28050311374517</c:v>
                </c:pt>
                <c:pt idx="23">
                  <c:v>143.32315549707164</c:v>
                </c:pt>
                <c:pt idx="24">
                  <c:v>130.9079395963966</c:v>
                </c:pt>
                <c:pt idx="25">
                  <c:v>119.39582577535825</c:v>
                </c:pt>
                <c:pt idx="26">
                  <c:v>110.42832344166051</c:v>
                </c:pt>
                <c:pt idx="27">
                  <c:v>107.4567725409305</c:v>
                </c:pt>
                <c:pt idx="28">
                  <c:v>89.710572934053829</c:v>
                </c:pt>
                <c:pt idx="29">
                  <c:v>83.302796170351471</c:v>
                </c:pt>
                <c:pt idx="30">
                  <c:v>86.872365886392558</c:v>
                </c:pt>
                <c:pt idx="31">
                  <c:v>85.593226446526558</c:v>
                </c:pt>
                <c:pt idx="32">
                  <c:v>115.67921667296621</c:v>
                </c:pt>
                <c:pt idx="33">
                  <c:v>132.02935670549383</c:v>
                </c:pt>
                <c:pt idx="34">
                  <c:v>130.28294867036439</c:v>
                </c:pt>
              </c:numCache>
            </c:numRef>
          </c:val>
          <c:extLst>
            <c:ext xmlns:c16="http://schemas.microsoft.com/office/drawing/2014/chart" uri="{C3380CC4-5D6E-409C-BE32-E72D297353CC}">
              <c16:uniqueId val="{00000001-8B68-48A4-9FB2-5B3B433C40B4}"/>
            </c:ext>
          </c:extLst>
        </c:ser>
        <c:ser>
          <c:idx val="2"/>
          <c:order val="2"/>
          <c:tx>
            <c:strRef>
              <c:f>'11.Household (per household)'!$Z$43</c:f>
              <c:strCache>
                <c:ptCount val="1"/>
                <c:pt idx="0">
                  <c:v>Hot Water</c:v>
                </c:pt>
              </c:strCache>
            </c:strRef>
          </c:tx>
          <c:spPr>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household)'!$AA$43:$BI$43</c:f>
              <c:numCache>
                <c:formatCode>#,##0_);[Red]\(#,##0\)</c:formatCode>
                <c:ptCount val="35"/>
                <c:pt idx="0">
                  <c:v>825.1140642811248</c:v>
                </c:pt>
                <c:pt idx="1">
                  <c:v>824.46436850107693</c:v>
                </c:pt>
                <c:pt idx="2">
                  <c:v>837.12956123871459</c:v>
                </c:pt>
                <c:pt idx="3">
                  <c:v>848.94673141726196</c:v>
                </c:pt>
                <c:pt idx="4">
                  <c:v>826.69841582854508</c:v>
                </c:pt>
                <c:pt idx="5">
                  <c:v>841.34787121276975</c:v>
                </c:pt>
                <c:pt idx="6">
                  <c:v>838.91169094186171</c:v>
                </c:pt>
                <c:pt idx="7">
                  <c:v>791.13763198974084</c:v>
                </c:pt>
                <c:pt idx="8">
                  <c:v>773.57425390656886</c:v>
                </c:pt>
                <c:pt idx="9">
                  <c:v>777.9851931360904</c:v>
                </c:pt>
                <c:pt idx="10">
                  <c:v>782.73895541389254</c:v>
                </c:pt>
                <c:pt idx="11">
                  <c:v>746.40262541932668</c:v>
                </c:pt>
                <c:pt idx="12">
                  <c:v>763.9965440737401</c:v>
                </c:pt>
                <c:pt idx="13">
                  <c:v>749.90856024032064</c:v>
                </c:pt>
                <c:pt idx="14">
                  <c:v>726.26130086482601</c:v>
                </c:pt>
                <c:pt idx="15">
                  <c:v>731.35480276505746</c:v>
                </c:pt>
                <c:pt idx="16">
                  <c:v>692.15914309931316</c:v>
                </c:pt>
                <c:pt idx="17">
                  <c:v>698.60617649657024</c:v>
                </c:pt>
                <c:pt idx="18">
                  <c:v>661.52864684161955</c:v>
                </c:pt>
                <c:pt idx="19">
                  <c:v>644.23613241928922</c:v>
                </c:pt>
                <c:pt idx="20">
                  <c:v>674.48450013343904</c:v>
                </c:pt>
                <c:pt idx="21">
                  <c:v>672.65161250831329</c:v>
                </c:pt>
                <c:pt idx="22">
                  <c:v>686.54253926225431</c:v>
                </c:pt>
                <c:pt idx="23">
                  <c:v>671.21722929935777</c:v>
                </c:pt>
                <c:pt idx="24">
                  <c:v>640.49581019861307</c:v>
                </c:pt>
                <c:pt idx="25">
                  <c:v>606.67601612082331</c:v>
                </c:pt>
                <c:pt idx="26">
                  <c:v>593.44149372536765</c:v>
                </c:pt>
                <c:pt idx="27">
                  <c:v>614.73433657869748</c:v>
                </c:pt>
                <c:pt idx="28">
                  <c:v>543.24882727333897</c:v>
                </c:pt>
                <c:pt idx="29">
                  <c:v>546.44230122930014</c:v>
                </c:pt>
                <c:pt idx="30">
                  <c:v>571.2538718444971</c:v>
                </c:pt>
                <c:pt idx="31">
                  <c:v>536.18007469200143</c:v>
                </c:pt>
                <c:pt idx="32">
                  <c:v>498.53911422819886</c:v>
                </c:pt>
                <c:pt idx="33">
                  <c:v>476.88487402969315</c:v>
                </c:pt>
                <c:pt idx="34">
                  <c:v>470.12971224096799</c:v>
                </c:pt>
              </c:numCache>
            </c:numRef>
          </c:val>
          <c:extLst>
            <c:ext xmlns:c16="http://schemas.microsoft.com/office/drawing/2014/chart" uri="{C3380CC4-5D6E-409C-BE32-E72D297353CC}">
              <c16:uniqueId val="{00000002-8B68-48A4-9FB2-5B3B433C40B4}"/>
            </c:ext>
          </c:extLst>
        </c:ser>
        <c:ser>
          <c:idx val="3"/>
          <c:order val="3"/>
          <c:tx>
            <c:strRef>
              <c:f>'11.Household (per household)'!$Z$44</c:f>
              <c:strCache>
                <c:ptCount val="1"/>
                <c:pt idx="0">
                  <c:v>Cooking</c:v>
                </c:pt>
              </c:strCache>
            </c:strRef>
          </c:tx>
          <c:spPr>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household)'!$AA$44:$BI$44</c:f>
              <c:numCache>
                <c:formatCode>#,##0_);[Red]\(#,##0\)</c:formatCode>
                <c:ptCount val="35"/>
                <c:pt idx="0">
                  <c:v>235.16416467582735</c:v>
                </c:pt>
                <c:pt idx="1">
                  <c:v>238.1499360879269</c:v>
                </c:pt>
                <c:pt idx="2">
                  <c:v>241.36723554281068</c:v>
                </c:pt>
                <c:pt idx="3">
                  <c:v>244.47532765625684</c:v>
                </c:pt>
                <c:pt idx="4">
                  <c:v>245.11007231678289</c:v>
                </c:pt>
                <c:pt idx="5">
                  <c:v>247.47777397075913</c:v>
                </c:pt>
                <c:pt idx="6">
                  <c:v>246.25143657275802</c:v>
                </c:pt>
                <c:pt idx="7">
                  <c:v>235.77083939452413</c:v>
                </c:pt>
                <c:pt idx="8">
                  <c:v>233.49454990862333</c:v>
                </c:pt>
                <c:pt idx="9">
                  <c:v>235.48797350785401</c:v>
                </c:pt>
                <c:pt idx="10">
                  <c:v>233.4594047142063</c:v>
                </c:pt>
                <c:pt idx="11">
                  <c:v>226.2162297464468</c:v>
                </c:pt>
                <c:pt idx="12">
                  <c:v>230.80223826648361</c:v>
                </c:pt>
                <c:pt idx="13">
                  <c:v>236.459126671619</c:v>
                </c:pt>
                <c:pt idx="14">
                  <c:v>224.31794484878296</c:v>
                </c:pt>
                <c:pt idx="15">
                  <c:v>222.61336916558918</c:v>
                </c:pt>
                <c:pt idx="16">
                  <c:v>215.30600595396058</c:v>
                </c:pt>
                <c:pt idx="17">
                  <c:v>223.31585693348612</c:v>
                </c:pt>
                <c:pt idx="18">
                  <c:v>213.55272635796797</c:v>
                </c:pt>
                <c:pt idx="19">
                  <c:v>206.77322663727415</c:v>
                </c:pt>
                <c:pt idx="20">
                  <c:v>219.43733594804849</c:v>
                </c:pt>
                <c:pt idx="21">
                  <c:v>224.09466865111898</c:v>
                </c:pt>
                <c:pt idx="22">
                  <c:v>239.70164838147721</c:v>
                </c:pt>
                <c:pt idx="23">
                  <c:v>241.0278392353344</c:v>
                </c:pt>
                <c:pt idx="24">
                  <c:v>231.94391339408193</c:v>
                </c:pt>
                <c:pt idx="25">
                  <c:v>223.48748385744949</c:v>
                </c:pt>
                <c:pt idx="26">
                  <c:v>217.97244261496667</c:v>
                </c:pt>
                <c:pt idx="27">
                  <c:v>227.06141151838753</c:v>
                </c:pt>
                <c:pt idx="28">
                  <c:v>203.74137284751194</c:v>
                </c:pt>
                <c:pt idx="29">
                  <c:v>207.78005181477695</c:v>
                </c:pt>
                <c:pt idx="30">
                  <c:v>220.6594442745716</c:v>
                </c:pt>
                <c:pt idx="31">
                  <c:v>208.00515925307153</c:v>
                </c:pt>
                <c:pt idx="32">
                  <c:v>208.65742929183762</c:v>
                </c:pt>
                <c:pt idx="33">
                  <c:v>192.90667127723881</c:v>
                </c:pt>
                <c:pt idx="34">
                  <c:v>189.51795637345057</c:v>
                </c:pt>
              </c:numCache>
            </c:numRef>
          </c:val>
          <c:extLst>
            <c:ext xmlns:c16="http://schemas.microsoft.com/office/drawing/2014/chart" uri="{C3380CC4-5D6E-409C-BE32-E72D297353CC}">
              <c16:uniqueId val="{00000003-8B68-48A4-9FB2-5B3B433C40B4}"/>
            </c:ext>
          </c:extLst>
        </c:ser>
        <c:ser>
          <c:idx val="4"/>
          <c:order val="4"/>
          <c:tx>
            <c:strRef>
              <c:f>'11.Household (per household)'!$Z$45</c:f>
              <c:strCache>
                <c:ptCount val="1"/>
                <c:pt idx="0">
                  <c:v>Power, etc.*1</c:v>
                </c:pt>
              </c:strCache>
            </c:strRef>
          </c:tx>
          <c:spPr>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household)'!$AA$45:$BI$45</c:f>
              <c:numCache>
                <c:formatCode>#,##0_);[Red]\(#,##0\)</c:formatCode>
                <c:ptCount val="35"/>
                <c:pt idx="0">
                  <c:v>1194.4612388185396</c:v>
                </c:pt>
                <c:pt idx="1">
                  <c:v>1198.6854978346619</c:v>
                </c:pt>
                <c:pt idx="2">
                  <c:v>1239.9693419440064</c:v>
                </c:pt>
                <c:pt idx="3">
                  <c:v>1169.4291551748229</c:v>
                </c:pt>
                <c:pt idx="4">
                  <c:v>1324.7220823755315</c:v>
                </c:pt>
                <c:pt idx="5">
                  <c:v>1286.2329957495342</c:v>
                </c:pt>
                <c:pt idx="6">
                  <c:v>1270.9010040794201</c:v>
                </c:pt>
                <c:pt idx="7">
                  <c:v>1233.4602358547247</c:v>
                </c:pt>
                <c:pt idx="8">
                  <c:v>1191.1397762254408</c:v>
                </c:pt>
                <c:pt idx="9">
                  <c:v>1262.9158624779573</c:v>
                </c:pt>
                <c:pt idx="10">
                  <c:v>1242.9666739685447</c:v>
                </c:pt>
                <c:pt idx="11">
                  <c:v>1241.2879704309285</c:v>
                </c:pt>
                <c:pt idx="12">
                  <c:v>1323.8073654969014</c:v>
                </c:pt>
                <c:pt idx="13">
                  <c:v>1377.6621836089873</c:v>
                </c:pt>
                <c:pt idx="14">
                  <c:v>1361.5890077175804</c:v>
                </c:pt>
                <c:pt idx="15">
                  <c:v>1355.2688793260313</c:v>
                </c:pt>
                <c:pt idx="16">
                  <c:v>1278.0939523631844</c:v>
                </c:pt>
                <c:pt idx="17">
                  <c:v>1429.3551356417343</c:v>
                </c:pt>
                <c:pt idx="18">
                  <c:v>1389.018221961358</c:v>
                </c:pt>
                <c:pt idx="19">
                  <c:v>1314.451147838761</c:v>
                </c:pt>
                <c:pt idx="20">
                  <c:v>1479.517353408778</c:v>
                </c:pt>
                <c:pt idx="21">
                  <c:v>1647.3721062984785</c:v>
                </c:pt>
                <c:pt idx="22">
                  <c:v>1851.8863445926747</c:v>
                </c:pt>
                <c:pt idx="23">
                  <c:v>1878.118329483055</c:v>
                </c:pt>
                <c:pt idx="24">
                  <c:v>1740.4680070390114</c:v>
                </c:pt>
                <c:pt idx="25">
                  <c:v>1611.8436479673367</c:v>
                </c:pt>
                <c:pt idx="26">
                  <c:v>1515.0166365389805</c:v>
                </c:pt>
                <c:pt idx="27">
                  <c:v>1499.6021426193236</c:v>
                </c:pt>
                <c:pt idx="28">
                  <c:v>1274.7653607653601</c:v>
                </c:pt>
                <c:pt idx="29">
                  <c:v>1206.6219739700405</c:v>
                </c:pt>
                <c:pt idx="30">
                  <c:v>1284.2401602464593</c:v>
                </c:pt>
                <c:pt idx="31">
                  <c:v>1188.89439666301</c:v>
                </c:pt>
                <c:pt idx="32">
                  <c:v>1183.5571619598777</c:v>
                </c:pt>
                <c:pt idx="33">
                  <c:v>1071.2870604344791</c:v>
                </c:pt>
                <c:pt idx="34">
                  <c:v>1057.1166942601878</c:v>
                </c:pt>
              </c:numCache>
            </c:numRef>
          </c:val>
          <c:extLst>
            <c:ext xmlns:c16="http://schemas.microsoft.com/office/drawing/2014/chart" uri="{C3380CC4-5D6E-409C-BE32-E72D297353CC}">
              <c16:uniqueId val="{00000004-8B68-48A4-9FB2-5B3B433C40B4}"/>
            </c:ext>
          </c:extLst>
        </c:ser>
        <c:ser>
          <c:idx val="5"/>
          <c:order val="5"/>
          <c:tx>
            <c:strRef>
              <c:f>'11.Household (per household)'!$Z$46</c:f>
              <c:strCache>
                <c:ptCount val="1"/>
                <c:pt idx="0">
                  <c:v>Car</c:v>
                </c:pt>
              </c:strCache>
            </c:strRef>
          </c:tx>
          <c:spPr>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household)'!$AA$46:$BI$46</c:f>
              <c:numCache>
                <c:formatCode>#,##0_);[Red]\(#,##0\)</c:formatCode>
                <c:ptCount val="35"/>
                <c:pt idx="0">
                  <c:v>1184.3750650070224</c:v>
                </c:pt>
                <c:pt idx="1">
                  <c:v>1162.4576540170715</c:v>
                </c:pt>
                <c:pt idx="2">
                  <c:v>1323.511893635924</c:v>
                </c:pt>
                <c:pt idx="3">
                  <c:v>1400.3927040357332</c:v>
                </c:pt>
                <c:pt idx="4">
                  <c:v>1526.1814368742769</c:v>
                </c:pt>
                <c:pt idx="5">
                  <c:v>1512.5014279713689</c:v>
                </c:pt>
                <c:pt idx="6">
                  <c:v>1611.8968864219767</c:v>
                </c:pt>
                <c:pt idx="7">
                  <c:v>1454.2971507394718</c:v>
                </c:pt>
                <c:pt idx="8">
                  <c:v>1532.089663157057</c:v>
                </c:pt>
                <c:pt idx="9">
                  <c:v>1594.0165541540418</c:v>
                </c:pt>
                <c:pt idx="10">
                  <c:v>1618.6095308391248</c:v>
                </c:pt>
                <c:pt idx="11">
                  <c:v>1582.2035712685793</c:v>
                </c:pt>
                <c:pt idx="12">
                  <c:v>1587.8022027234251</c:v>
                </c:pt>
                <c:pt idx="13">
                  <c:v>1599.1226562046611</c:v>
                </c:pt>
                <c:pt idx="14">
                  <c:v>1552.5505028914272</c:v>
                </c:pt>
                <c:pt idx="15">
                  <c:v>1489.2504762805736</c:v>
                </c:pt>
                <c:pt idx="16">
                  <c:v>1436.177969728622</c:v>
                </c:pt>
                <c:pt idx="17">
                  <c:v>1392.8551124259861</c:v>
                </c:pt>
                <c:pt idx="18">
                  <c:v>1386.9348144787486</c:v>
                </c:pt>
                <c:pt idx="19">
                  <c:v>1292.1565604238006</c:v>
                </c:pt>
                <c:pt idx="20">
                  <c:v>1278.0813412571047</c:v>
                </c:pt>
                <c:pt idx="21">
                  <c:v>1230.5995210930716</c:v>
                </c:pt>
                <c:pt idx="22">
                  <c:v>1228.3638265319835</c:v>
                </c:pt>
                <c:pt idx="23">
                  <c:v>1174.9005878967025</c:v>
                </c:pt>
                <c:pt idx="24">
                  <c:v>1095.7002619144562</c:v>
                </c:pt>
                <c:pt idx="25">
                  <c:v>1089.8025734187131</c:v>
                </c:pt>
                <c:pt idx="26">
                  <c:v>1033.6969051324165</c:v>
                </c:pt>
                <c:pt idx="27">
                  <c:v>1045.1513210899852</c:v>
                </c:pt>
                <c:pt idx="28">
                  <c:v>1057.5404002238411</c:v>
                </c:pt>
                <c:pt idx="29">
                  <c:v>1037.1801621026343</c:v>
                </c:pt>
                <c:pt idx="30">
                  <c:v>882.72357317181525</c:v>
                </c:pt>
                <c:pt idx="31">
                  <c:v>908.08457638475738</c:v>
                </c:pt>
                <c:pt idx="32">
                  <c:v>957.49661176999473</c:v>
                </c:pt>
                <c:pt idx="33">
                  <c:v>980.50688532004233</c:v>
                </c:pt>
                <c:pt idx="34">
                  <c:v>933.4624447754544</c:v>
                </c:pt>
              </c:numCache>
            </c:numRef>
          </c:val>
          <c:extLst>
            <c:ext xmlns:c16="http://schemas.microsoft.com/office/drawing/2014/chart" uri="{C3380CC4-5D6E-409C-BE32-E72D297353CC}">
              <c16:uniqueId val="{00000005-8B68-48A4-9FB2-5B3B433C40B4}"/>
            </c:ext>
          </c:extLst>
        </c:ser>
        <c:ser>
          <c:idx val="6"/>
          <c:order val="6"/>
          <c:tx>
            <c:strRef>
              <c:f>'11.Household (per household)'!$Z$47</c:f>
              <c:strCache>
                <c:ptCount val="1"/>
                <c:pt idx="0">
                  <c:v>Municipal Solid Waste</c:v>
                </c:pt>
              </c:strCache>
            </c:strRef>
          </c:tx>
          <c:spPr>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household)'!$AA$47:$BI$47</c:f>
              <c:numCache>
                <c:formatCode>#,##0_);[Red]\(#,##0\)</c:formatCode>
                <c:ptCount val="35"/>
                <c:pt idx="0">
                  <c:v>272.26580143115484</c:v>
                </c:pt>
                <c:pt idx="1">
                  <c:v>274.82441839580383</c:v>
                </c:pt>
                <c:pt idx="2">
                  <c:v>274.88095945058893</c:v>
                </c:pt>
                <c:pt idx="3">
                  <c:v>272.04430392916771</c:v>
                </c:pt>
                <c:pt idx="4">
                  <c:v>279.55883302635243</c:v>
                </c:pt>
                <c:pt idx="5">
                  <c:v>282.20476256887713</c:v>
                </c:pt>
                <c:pt idx="6">
                  <c:v>287.01944426178812</c:v>
                </c:pt>
                <c:pt idx="7">
                  <c:v>289.01986924214845</c:v>
                </c:pt>
                <c:pt idx="8">
                  <c:v>287.41946966321808</c:v>
                </c:pt>
                <c:pt idx="9">
                  <c:v>291.10372959173856</c:v>
                </c:pt>
                <c:pt idx="10">
                  <c:v>298.2527602081712</c:v>
                </c:pt>
                <c:pt idx="11">
                  <c:v>300.32944624721256</c:v>
                </c:pt>
                <c:pt idx="12">
                  <c:v>302.71456872609474</c:v>
                </c:pt>
                <c:pt idx="13">
                  <c:v>303.38945146932974</c:v>
                </c:pt>
                <c:pt idx="14">
                  <c:v>285.22376098990145</c:v>
                </c:pt>
                <c:pt idx="15">
                  <c:v>260.88334795372094</c:v>
                </c:pt>
                <c:pt idx="16">
                  <c:v>235.54020167143665</c:v>
                </c:pt>
                <c:pt idx="17">
                  <c:v>227.29980535284531</c:v>
                </c:pt>
                <c:pt idx="18">
                  <c:v>219.62563943099696</c:v>
                </c:pt>
                <c:pt idx="19">
                  <c:v>181.62025284580508</c:v>
                </c:pt>
                <c:pt idx="20">
                  <c:v>174.54094274207651</c:v>
                </c:pt>
                <c:pt idx="21">
                  <c:v>189.55419898586493</c:v>
                </c:pt>
                <c:pt idx="22">
                  <c:v>188.49128386440313</c:v>
                </c:pt>
                <c:pt idx="23">
                  <c:v>174.96356525277983</c:v>
                </c:pt>
                <c:pt idx="24">
                  <c:v>154.29570090249985</c:v>
                </c:pt>
                <c:pt idx="25">
                  <c:v>149.2028438999406</c:v>
                </c:pt>
                <c:pt idx="26">
                  <c:v>146.89438900695393</c:v>
                </c:pt>
                <c:pt idx="27">
                  <c:v>150.12596450797034</c:v>
                </c:pt>
                <c:pt idx="28">
                  <c:v>148.20280621930772</c:v>
                </c:pt>
                <c:pt idx="29">
                  <c:v>153.31531329221636</c:v>
                </c:pt>
                <c:pt idx="30">
                  <c:v>157.61567221114723</c:v>
                </c:pt>
                <c:pt idx="31">
                  <c:v>153.64873817038796</c:v>
                </c:pt>
                <c:pt idx="32">
                  <c:v>148.8580499502022</c:v>
                </c:pt>
                <c:pt idx="33">
                  <c:v>137.40436006615144</c:v>
                </c:pt>
                <c:pt idx="34">
                  <c:v>143.95687392275184</c:v>
                </c:pt>
              </c:numCache>
            </c:numRef>
          </c:val>
          <c:extLst>
            <c:ext xmlns:c16="http://schemas.microsoft.com/office/drawing/2014/chart" uri="{C3380CC4-5D6E-409C-BE32-E72D297353CC}">
              <c16:uniqueId val="{00000006-8B68-48A4-9FB2-5B3B433C40B4}"/>
            </c:ext>
          </c:extLst>
        </c:ser>
        <c:ser>
          <c:idx val="7"/>
          <c:order val="7"/>
          <c:tx>
            <c:strRef>
              <c:f>'11.Household (per household)'!$Z$48</c:f>
              <c:strCache>
                <c:ptCount val="1"/>
                <c:pt idx="0">
                  <c:v>Water and Wastewater</c:v>
                </c:pt>
              </c:strCache>
            </c:strRef>
          </c:tx>
          <c:spPr>
            <a:ln>
              <a:solidFill>
                <a:sysClr val="windowText" lastClr="000000"/>
              </a:solidFill>
            </a:ln>
          </c:spPr>
          <c:invertIfNegative val="0"/>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household)'!$AA$48:$BI$48</c:f>
              <c:numCache>
                <c:formatCode>#,##0.0_);[Red]\(#,##0.0\)</c:formatCode>
                <c:ptCount val="35"/>
                <c:pt idx="0">
                  <c:v>51.74455808988958</c:v>
                </c:pt>
                <c:pt idx="1">
                  <c:v>64.360657507740314</c:v>
                </c:pt>
                <c:pt idx="2">
                  <c:v>76.959906208873164</c:v>
                </c:pt>
                <c:pt idx="3">
                  <c:v>82.2781046276355</c:v>
                </c:pt>
                <c:pt idx="4">
                  <c:v>103.16610510099028</c:v>
                </c:pt>
                <c:pt idx="5">
                  <c:v>107.50446677013717</c:v>
                </c:pt>
                <c:pt idx="6">
                  <c:v>98.719640784523307</c:v>
                </c:pt>
                <c:pt idx="7">
                  <c:v>88.943847103251485</c:v>
                </c:pt>
                <c:pt idx="8">
                  <c:v>81.738336050610215</c:v>
                </c:pt>
                <c:pt idx="9">
                  <c:v>78.385748033642017</c:v>
                </c:pt>
                <c:pt idx="10">
                  <c:v>74.90131284735233</c:v>
                </c:pt>
                <c:pt idx="11">
                  <c:v>69.92471344735354</c:v>
                </c:pt>
                <c:pt idx="12">
                  <c:v>71.536366289816442</c:v>
                </c:pt>
                <c:pt idx="13">
                  <c:v>71.530440092332825</c:v>
                </c:pt>
                <c:pt idx="14">
                  <c:v>67.224676774863866</c:v>
                </c:pt>
                <c:pt idx="15">
                  <c:v>64.687919191748321</c:v>
                </c:pt>
                <c:pt idx="16">
                  <c:v>62.298885834739551</c:v>
                </c:pt>
                <c:pt idx="17">
                  <c:v>68.366925515310299</c:v>
                </c:pt>
                <c:pt idx="18">
                  <c:v>79.885120057886738</c:v>
                </c:pt>
                <c:pt idx="19">
                  <c:v>85.062301414495593</c:v>
                </c:pt>
                <c:pt idx="20">
                  <c:v>83.968122813914263</c:v>
                </c:pt>
                <c:pt idx="21">
                  <c:v>91.698164448300943</c:v>
                </c:pt>
                <c:pt idx="22">
                  <c:v>117.18456401807482</c:v>
                </c:pt>
                <c:pt idx="23">
                  <c:v>99.375131569173377</c:v>
                </c:pt>
                <c:pt idx="24">
                  <c:v>98.27371904469166</c:v>
                </c:pt>
                <c:pt idx="25">
                  <c:v>86.372626680960707</c:v>
                </c:pt>
                <c:pt idx="26">
                  <c:v>81.143582439701746</c:v>
                </c:pt>
                <c:pt idx="27">
                  <c:v>83.308671620680073</c:v>
                </c:pt>
                <c:pt idx="28">
                  <c:v>88.875187701750946</c:v>
                </c:pt>
                <c:pt idx="29">
                  <c:v>82.918990773654144</c:v>
                </c:pt>
                <c:pt idx="30">
                  <c:v>71.276399467492411</c:v>
                </c:pt>
                <c:pt idx="31">
                  <c:v>63.509048427273086</c:v>
                </c:pt>
                <c:pt idx="32">
                  <c:v>77.903057876561988</c:v>
                </c:pt>
                <c:pt idx="33">
                  <c:v>73.701322118696226</c:v>
                </c:pt>
                <c:pt idx="34">
                  <c:v>61.926784080262351</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'11.Household (per household)'!$Y$40</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'11.Household (per household)'!$AA$40:$BI$40</c:f>
              <c:numCache>
                <c:formatCode>#,##0_);[Red]\(#,##0\)</c:formatCode>
                <c:ptCount val="35"/>
                <c:pt idx="0">
                  <c:v>4514.0028341886982</c:v>
                </c:pt>
                <c:pt idx="1">
                  <c:v>4513.6549659469511</c:v>
                </c:pt>
                <c:pt idx="2">
                  <c:v>4786.9410657995759</c:v>
                </c:pt>
                <c:pt idx="3">
                  <c:v>4826.2338352626439</c:v>
                </c:pt>
                <c:pt idx="4">
                  <c:v>5126.5996627694276</c:v>
                </c:pt>
                <c:pt idx="5">
                  <c:v>5126.3675567827995</c:v>
                </c:pt>
                <c:pt idx="6">
                  <c:v>5228.4953339386075</c:v>
                </c:pt>
                <c:pt idx="7">
                  <c:v>4919.945777840212</c:v>
                </c:pt>
                <c:pt idx="8">
                  <c:v>4910.4417311207326</c:v>
                </c:pt>
                <c:pt idx="9">
                  <c:v>5086.0813592150216</c:v>
                </c:pt>
                <c:pt idx="10">
                  <c:v>5142.93451992671</c:v>
                </c:pt>
                <c:pt idx="11">
                  <c:v>5014.8709518909309</c:v>
                </c:pt>
                <c:pt idx="12">
                  <c:v>5182.7747656762403</c:v>
                </c:pt>
                <c:pt idx="13">
                  <c:v>5191.2010979243687</c:v>
                </c:pt>
                <c:pt idx="14">
                  <c:v>5096.9652383233779</c:v>
                </c:pt>
                <c:pt idx="15">
                  <c:v>5035.1253416654499</c:v>
                </c:pt>
                <c:pt idx="16">
                  <c:v>4758.6311012989863</c:v>
                </c:pt>
                <c:pt idx="17">
                  <c:v>4902.5690886932534</c:v>
                </c:pt>
                <c:pt idx="18">
                  <c:v>4771.5891093859664</c:v>
                </c:pt>
                <c:pt idx="19">
                  <c:v>4532.4530184485984</c:v>
                </c:pt>
                <c:pt idx="20">
                  <c:v>4794.9828043285197</c:v>
                </c:pt>
                <c:pt idx="21">
                  <c:v>4974.3988552132987</c:v>
                </c:pt>
                <c:pt idx="22">
                  <c:v>5266.8517096976357</c:v>
                </c:pt>
                <c:pt idx="23">
                  <c:v>5179.3708073675316</c:v>
                </c:pt>
                <c:pt idx="24">
                  <c:v>4843.4968670420967</c:v>
                </c:pt>
                <c:pt idx="25">
                  <c:v>4592.5228490106301</c:v>
                </c:pt>
                <c:pt idx="26">
                  <c:v>4395.9196396989837</c:v>
                </c:pt>
                <c:pt idx="27">
                  <c:v>4452.0791093937023</c:v>
                </c:pt>
                <c:pt idx="28">
                  <c:v>4022.6991954389919</c:v>
                </c:pt>
                <c:pt idx="29">
                  <c:v>3923.2813443783839</c:v>
                </c:pt>
                <c:pt idx="30">
                  <c:v>3917.6601227710839</c:v>
                </c:pt>
                <c:pt idx="31">
                  <c:v>3798.8015558822167</c:v>
                </c:pt>
                <c:pt idx="32">
                  <c:v>3803.1325489720675</c:v>
                </c:pt>
                <c:pt idx="33">
                  <c:v>3613.6117274904382</c:v>
                </c:pt>
                <c:pt idx="34">
                  <c:v>3525.4927100978243</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21870943636"/>
          <c:y val="0.38824840056652599"/>
          <c:w val="0.15008415614714868"/>
          <c:h val="0.43770720061171642"/>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mn-lt"/>
              </a:defRPr>
            </a:pPr>
            <a:r>
              <a:rPr lang="ja-JP" altLang="ja-JP" sz="1600" b="1">
                <a:latin typeface="+mn-lt"/>
              </a:rPr>
              <a:t>家庭からの</a:t>
            </a:r>
            <a:r>
              <a:rPr lang="en-US" altLang="ja-JP" sz="1600" b="1">
                <a:latin typeface="+mn-lt"/>
              </a:rPr>
              <a:t>CO</a:t>
            </a:r>
            <a:r>
              <a:rPr lang="en-US" altLang="ja-JP" sz="1600" b="1" baseline="-25000">
                <a:latin typeface="+mn-lt"/>
              </a:rPr>
              <a:t>2</a:t>
            </a:r>
            <a:r>
              <a:rPr lang="ja-JP" altLang="ja-JP" sz="1600" b="1">
                <a:latin typeface="+mn-lt"/>
              </a:rPr>
              <a:t>排出量（燃料種別）</a:t>
            </a:r>
            <a:endParaRPr lang="ja-JP" altLang="ja-JP" sz="1600">
              <a:latin typeface="+mn-lt"/>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v>一人当たりCO3排出量</c:v>
          </c:tx>
          <c:spPr>
            <a:noFill/>
          </c:spPr>
          <c:dLbls>
            <c:dLbl>
              <c:idx val="0"/>
              <c:layout>
                <c:manualLayout>
                  <c:x val="-3.9141718432406249E-2"/>
                  <c:y val="2.6999713358614296E-2"/>
                </c:manualLayout>
              </c:layout>
              <c:tx>
                <c:rich>
                  <a:bodyPr wrap="square" lIns="38100" tIns="19050" rIns="38100" bIns="19050" anchor="ctr" anchorCtr="0">
                    <a:noAutofit/>
                  </a:bodyPr>
                  <a:lstStyle/>
                  <a:p>
                    <a:pPr algn="l">
                      <a:defRPr sz="1200" b="0" baseline="0"/>
                    </a:pPr>
                    <a:fld id="{86300199-DD15-4766-AC6A-51DCF16CB63D}" type="VALUE">
                      <a:rPr lang="en-US" altLang="ja-JP" sz="1200" b="0" baseline="0"/>
                      <a:pPr algn="l">
                        <a:defRPr sz="1200" b="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1659002221756866"/>
                  <c:y val="-9.9657675710736991E-3"/>
                </c:manualLayout>
              </c:layout>
              <c:spPr>
                <a:noFill/>
                <a:ln>
                  <a:noFill/>
                </a:ln>
                <a:effectLst/>
              </c:spPr>
              <c:txPr>
                <a:bodyPr wrap="square" lIns="38100" tIns="19050" rIns="38100" bIns="19050" anchor="ctr" anchorCtr="0">
                  <a:noAutofit/>
                </a:bodyPr>
                <a:lstStyle/>
                <a:p>
                  <a:pPr algn="l">
                    <a:defRPr sz="1200" b="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1750</c:v>
              </c:pt>
              <c:pt idx="1">
                <c:v>2024</c:v>
              </c:pt>
            </c:numLit>
          </c:val>
          <c:extLst>
            <c:ext xmlns:c16="http://schemas.microsoft.com/office/drawing/2014/chart" uri="{C3380CC4-5D6E-409C-BE32-E72D297353CC}">
              <c16:uniqueId val="{00000001-C0DA-460F-B842-8A53DC68947C}"/>
            </c:ext>
          </c:extLst>
        </c:ser>
        <c:ser>
          <c:idx val="0"/>
          <c:order val="1"/>
          <c:tx>
            <c:strRef>
              <c:f>'12.Household (per capita)'!$BI$25</c:f>
              <c:strCache>
                <c:ptCount val="1"/>
                <c:pt idx="0">
                  <c:v>2024</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9.9680830327974444E-3"/>
                  <c:y val="-1.0469833313766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1.6968286145007047E-2"/>
                  <c:y val="5.9920107589037565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028478740481548"/>
                      <c:h val="8.0833760047294048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4789749711268402"/>
                  <c:y val="8.7647469496544964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1.3751201405693698E-2"/>
                  <c:y val="5.596029983670487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22051563847895"/>
                      <c:h val="8.0951805269057653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'12.Household (per capita)'!$BI$27:$BI$36</c:f>
              <c:numCache>
                <c:formatCode>0.0%</c:formatCode>
                <c:ptCount val="10"/>
                <c:pt idx="0">
                  <c:v>0</c:v>
                </c:pt>
                <c:pt idx="1">
                  <c:v>7.4865331991080447E-2</c:v>
                </c:pt>
                <c:pt idx="2">
                  <c:v>4.3755011483769896E-2</c:v>
                </c:pt>
                <c:pt idx="3">
                  <c:v>9.304487078010068E-2</c:v>
                </c:pt>
                <c:pt idx="4">
                  <c:v>0.46488084548107589</c:v>
                </c:pt>
                <c:pt idx="5" formatCode="0.00%">
                  <c:v>2.8035958541479616E-4</c:v>
                </c:pt>
                <c:pt idx="6">
                  <c:v>0.2488844214110614</c:v>
                </c:pt>
                <c:pt idx="7">
                  <c:v>1.5890610487828305E-2</c:v>
                </c:pt>
                <c:pt idx="8">
                  <c:v>4.0833121994672171E-2</c:v>
                </c:pt>
                <c:pt idx="9">
                  <c:v>1.7565426784996539E-2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a:latin typeface="+mn-lt"/>
              </a:rPr>
              <a:t>家庭からの</a:t>
            </a:r>
            <a:r>
              <a:rPr lang="en-US" altLang="ja-JP" sz="1600">
                <a:latin typeface="+mn-lt"/>
              </a:rPr>
              <a:t>CO</a:t>
            </a:r>
            <a:r>
              <a:rPr lang="en-US" altLang="ja-JP" sz="1600" baseline="-25000">
                <a:latin typeface="+mn-lt"/>
              </a:rPr>
              <a:t>2</a:t>
            </a:r>
            <a:r>
              <a:rPr lang="ja-JP" altLang="ja-JP" sz="1600">
                <a:latin typeface="+mn-lt"/>
              </a:rPr>
              <a:t>排出量（燃料種別）</a:t>
            </a:r>
            <a:r>
              <a:rPr lang="ja-JP" altLang="en-US" sz="1600">
                <a:latin typeface="+mn-lt"/>
              </a:rPr>
              <a:t>の推移</a:t>
            </a:r>
            <a:endParaRPr lang="ja-JP" altLang="ja-JP" sz="1600">
              <a:latin typeface="+mn-lt"/>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'12.Household (per capita)'!$W$13</c:f>
              <c:strCache>
                <c:ptCount val="1"/>
                <c:pt idx="0">
                  <c:v>石炭等</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capita)'!$AA$13:$BI$13</c:f>
              <c:numCache>
                <c:formatCode>#,##0.0_);[Red]\(#,##0.0\)</c:formatCode>
                <c:ptCount val="35"/>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F69-417E-9249-532CF4F7231C}"/>
            </c:ext>
          </c:extLst>
        </c:ser>
        <c:ser>
          <c:idx val="1"/>
          <c:order val="1"/>
          <c:tx>
            <c:strRef>
              <c:f>'12.Household (per capita)'!$W$14</c:f>
              <c:strCache>
                <c:ptCount val="1"/>
                <c:pt idx="0">
                  <c:v>灯油</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capita)'!$AA$14:$BI$14</c:f>
              <c:numCache>
                <c:formatCode>#,##0_);[Red]\(#,##0\)</c:formatCode>
                <c:ptCount val="35"/>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179.88606891396307</c:v>
                </c:pt>
                <c:pt idx="27">
                  <c:v>193.53189665198872</c:v>
                </c:pt>
                <c:pt idx="28">
                  <c:v>160.0682757487757</c:v>
                </c:pt>
                <c:pt idx="29">
                  <c:v>159.49833430984449</c:v>
                </c:pt>
                <c:pt idx="30">
                  <c:v>167.85042865770365</c:v>
                </c:pt>
                <c:pt idx="31">
                  <c:v>144.93560969004781</c:v>
                </c:pt>
                <c:pt idx="32">
                  <c:v>144.12834019134701</c:v>
                </c:pt>
                <c:pt idx="33">
                  <c:v>132.7024245354408</c:v>
                </c:pt>
                <c:pt idx="34">
                  <c:v>130.66170528289499</c:v>
                </c:pt>
              </c:numCache>
            </c:numRef>
          </c:val>
          <c:extLst>
            <c:ext xmlns:c16="http://schemas.microsoft.com/office/drawing/2014/chart" uri="{C3380CC4-5D6E-409C-BE32-E72D297353CC}">
              <c16:uniqueId val="{00000001-6F69-417E-9249-532CF4F7231C}"/>
            </c:ext>
          </c:extLst>
        </c:ser>
        <c:ser>
          <c:idx val="2"/>
          <c:order val="2"/>
          <c:tx>
            <c:strRef>
              <c:f>'12.Household (per capita)'!$W$15</c:f>
              <c:strCache>
                <c:ptCount val="1"/>
                <c:pt idx="0">
                  <c:v>LPG</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capita)'!$AA$15:$BI$15</c:f>
              <c:numCache>
                <c:formatCode>#,##0_);[Red]\(#,##0\)</c:formatCode>
                <c:ptCount val="35"/>
                <c:pt idx="0">
                  <c:v>102.11630243059984</c:v>
                </c:pt>
                <c:pt idx="1">
                  <c:v>104.83465496313563</c:v>
                </c:pt>
                <c:pt idx="2">
                  <c:v>105.90626696295435</c:v>
                </c:pt>
                <c:pt idx="3">
                  <c:v>112.0697682271247</c:v>
                </c:pt>
                <c:pt idx="4">
                  <c:v>114.8507493542356</c:v>
                </c:pt>
                <c:pt idx="5">
                  <c:v>116.96621835044331</c:v>
                </c:pt>
                <c:pt idx="6">
                  <c:v>118.97668564162718</c:v>
                </c:pt>
                <c:pt idx="7">
                  <c:v>114.56720111163939</c:v>
                </c:pt>
                <c:pt idx="8">
                  <c:v>118.93195141940247</c:v>
                </c:pt>
                <c:pt idx="9">
                  <c:v>119.39735566131908</c:v>
                </c:pt>
                <c:pt idx="10">
                  <c:v>119.8312762099096</c:v>
                </c:pt>
                <c:pt idx="11">
                  <c:v>114.85273704945756</c:v>
                </c:pt>
                <c:pt idx="12">
                  <c:v>115.3494923310253</c:v>
                </c:pt>
                <c:pt idx="13">
                  <c:v>121.27357410982972</c:v>
                </c:pt>
                <c:pt idx="14">
                  <c:v>111.41795039298782</c:v>
                </c:pt>
                <c:pt idx="15">
                  <c:v>108.09098959506083</c:v>
                </c:pt>
                <c:pt idx="16">
                  <c:v>107.56720110253029</c:v>
                </c:pt>
                <c:pt idx="17">
                  <c:v>109.61933398999003</c:v>
                </c:pt>
                <c:pt idx="18">
                  <c:v>103.20633190654064</c:v>
                </c:pt>
                <c:pt idx="19">
                  <c:v>100.87461723942045</c:v>
                </c:pt>
                <c:pt idx="20">
                  <c:v>106.73990855803235</c:v>
                </c:pt>
                <c:pt idx="21">
                  <c:v>97.937634168234439</c:v>
                </c:pt>
                <c:pt idx="22">
                  <c:v>104.10381571200224</c:v>
                </c:pt>
                <c:pt idx="23">
                  <c:v>101.63570949900432</c:v>
                </c:pt>
                <c:pt idx="24">
                  <c:v>95.372597180753161</c:v>
                </c:pt>
                <c:pt idx="25">
                  <c:v>94.06082854475855</c:v>
                </c:pt>
                <c:pt idx="26">
                  <c:v>88.67197976223234</c:v>
                </c:pt>
                <c:pt idx="27">
                  <c:v>94.903460072806411</c:v>
                </c:pt>
                <c:pt idx="28">
                  <c:v>85.095733722704338</c:v>
                </c:pt>
                <c:pt idx="29">
                  <c:v>93.461605568931788</c:v>
                </c:pt>
                <c:pt idx="30">
                  <c:v>94.248078373632595</c:v>
                </c:pt>
                <c:pt idx="31">
                  <c:v>86.608026924639617</c:v>
                </c:pt>
                <c:pt idx="32">
                  <c:v>86.06220516930432</c:v>
                </c:pt>
                <c:pt idx="33">
                  <c:v>79.503961715351736</c:v>
                </c:pt>
                <c:pt idx="34">
                  <c:v>76.365178155132881</c:v>
                </c:pt>
              </c:numCache>
            </c:numRef>
          </c:val>
          <c:extLst>
            <c:ext xmlns:c16="http://schemas.microsoft.com/office/drawing/2014/chart" uri="{C3380CC4-5D6E-409C-BE32-E72D297353CC}">
              <c16:uniqueId val="{00000002-6F69-417E-9249-532CF4F7231C}"/>
            </c:ext>
          </c:extLst>
        </c:ser>
        <c:ser>
          <c:idx val="3"/>
          <c:order val="3"/>
          <c:tx>
            <c:strRef>
              <c:f>'12.Household (per capita)'!$W$16</c:f>
              <c:strCache>
                <c:ptCount val="1"/>
                <c:pt idx="0">
                  <c:v>都市ガス</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capita)'!$AA$16:$BI$16</c:f>
              <c:numCache>
                <c:formatCode>#,##0_);[Red]\(#,##0\)</c:formatCode>
                <c:ptCount val="35"/>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166.34304952509063</c:v>
                </c:pt>
                <c:pt idx="27">
                  <c:v>174.75675488123167</c:v>
                </c:pt>
                <c:pt idx="28">
                  <c:v>162.85916266789522</c:v>
                </c:pt>
                <c:pt idx="29">
                  <c:v>165.25850575578522</c:v>
                </c:pt>
                <c:pt idx="30">
                  <c:v>176.76132481933379</c:v>
                </c:pt>
                <c:pt idx="31">
                  <c:v>175.93662566145144</c:v>
                </c:pt>
                <c:pt idx="32">
                  <c:v>166.87650670563642</c:v>
                </c:pt>
                <c:pt idx="33">
                  <c:v>159.31618781529551</c:v>
                </c:pt>
                <c:pt idx="34">
                  <c:v>162.3902701106436</c:v>
                </c:pt>
              </c:numCache>
            </c:numRef>
          </c:val>
          <c:extLst>
            <c:ext xmlns:c16="http://schemas.microsoft.com/office/drawing/2014/chart" uri="{C3380CC4-5D6E-409C-BE32-E72D297353CC}">
              <c16:uniqueId val="{00000003-6F69-417E-9249-532CF4F7231C}"/>
            </c:ext>
          </c:extLst>
        </c:ser>
        <c:ser>
          <c:idx val="4"/>
          <c:order val="4"/>
          <c:tx>
            <c:strRef>
              <c:f>'12.Household (per capita)'!$W$17</c:f>
              <c:strCache>
                <c:ptCount val="1"/>
                <c:pt idx="0">
                  <c:v>電力</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capita)'!$AA$17:$BI$17</c:f>
              <c:numCache>
                <c:formatCode>#,##0_);[Red]\(#,##0\)</c:formatCode>
                <c:ptCount val="35"/>
                <c:pt idx="0">
                  <c:v>549.1124988073127</c:v>
                </c:pt>
                <c:pt idx="1">
                  <c:v>556.31390040274039</c:v>
                </c:pt>
                <c:pt idx="2">
                  <c:v>580.44540128753715</c:v>
                </c:pt>
                <c:pt idx="3">
                  <c:v>552.13251634674032</c:v>
                </c:pt>
                <c:pt idx="4">
                  <c:v>630.72881192258581</c:v>
                </c:pt>
                <c:pt idx="5">
                  <c:v>617.9781153210364</c:v>
                </c:pt>
                <c:pt idx="6">
                  <c:v>617.16622101919199</c:v>
                </c:pt>
                <c:pt idx="7">
                  <c:v>605.17402018675864</c:v>
                </c:pt>
                <c:pt idx="8">
                  <c:v>590.24541379285824</c:v>
                </c:pt>
                <c:pt idx="9">
                  <c:v>631.95699682769566</c:v>
                </c:pt>
                <c:pt idx="10">
                  <c:v>627.53199716474785</c:v>
                </c:pt>
                <c:pt idx="11">
                  <c:v>635.96507562727982</c:v>
                </c:pt>
                <c:pt idx="12">
                  <c:v>689.37050497108453</c:v>
                </c:pt>
                <c:pt idx="13">
                  <c:v>728.17494386189662</c:v>
                </c:pt>
                <c:pt idx="14">
                  <c:v>730.55680590671977</c:v>
                </c:pt>
                <c:pt idx="15">
                  <c:v>741.25949573715855</c:v>
                </c:pt>
                <c:pt idx="16">
                  <c:v>710.10983946370357</c:v>
                </c:pt>
                <c:pt idx="17">
                  <c:v>806.61776010653648</c:v>
                </c:pt>
                <c:pt idx="18">
                  <c:v>795.66416880865086</c:v>
                </c:pt>
                <c:pt idx="19">
                  <c:v>763.84834262988682</c:v>
                </c:pt>
                <c:pt idx="20">
                  <c:v>870.56905078423847</c:v>
                </c:pt>
                <c:pt idx="21">
                  <c:v>981.46500907986967</c:v>
                </c:pt>
                <c:pt idx="22">
                  <c:v>1137.6192581186665</c:v>
                </c:pt>
                <c:pt idx="23">
                  <c:v>1168.0893933225946</c:v>
                </c:pt>
                <c:pt idx="24">
                  <c:v>1097.120418305806</c:v>
                </c:pt>
                <c:pt idx="25">
                  <c:v>1031.001971545646</c:v>
                </c:pt>
                <c:pt idx="26">
                  <c:v>982.48284616867863</c:v>
                </c:pt>
                <c:pt idx="27">
                  <c:v>986.62985313493732</c:v>
                </c:pt>
                <c:pt idx="28">
                  <c:v>851.11985477817859</c:v>
                </c:pt>
                <c:pt idx="29">
                  <c:v>818.11945166177554</c:v>
                </c:pt>
                <c:pt idx="30">
                  <c:v>884.07866147879906</c:v>
                </c:pt>
                <c:pt idx="31">
                  <c:v>865.08036075016514</c:v>
                </c:pt>
                <c:pt idx="32">
                  <c:v>865.60601842203414</c:v>
                </c:pt>
                <c:pt idx="33">
                  <c:v>811.79464931001667</c:v>
                </c:pt>
                <c:pt idx="34">
                  <c:v>811.35182878970295</c:v>
                </c:pt>
              </c:numCache>
            </c:numRef>
          </c:val>
          <c:extLst>
            <c:ext xmlns:c16="http://schemas.microsoft.com/office/drawing/2014/chart" uri="{C3380CC4-5D6E-409C-BE32-E72D297353CC}">
              <c16:uniqueId val="{00000004-6F69-417E-9249-532CF4F7231C}"/>
            </c:ext>
          </c:extLst>
        </c:ser>
        <c:ser>
          <c:idx val="5"/>
          <c:order val="5"/>
          <c:tx>
            <c:strRef>
              <c:f>'12.Household (per capita)'!$W$18</c:f>
              <c:strCache>
                <c:ptCount val="1"/>
                <c:pt idx="0">
                  <c:v>熱</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capita)'!$AA$18:$BI$18</c:f>
              <c:numCache>
                <c:formatCode>#,##0.0_);[Red]\(#,##0.0\)</c:formatCode>
                <c:ptCount val="35"/>
                <c:pt idx="0">
                  <c:v>0.88556286255362315</c:v>
                </c:pt>
                <c:pt idx="1">
                  <c:v>0.79256813631661782</c:v>
                </c:pt>
                <c:pt idx="2">
                  <c:v>0.81224981590988898</c:v>
                </c:pt>
                <c:pt idx="3">
                  <c:v>0.77298257818490368</c:v>
                </c:pt>
                <c:pt idx="4">
                  <c:v>0.72707682081809044</c:v>
                </c:pt>
                <c:pt idx="5">
                  <c:v>0.69572188182586492</c:v>
                </c:pt>
                <c:pt idx="6">
                  <c:v>0.66424478711132728</c:v>
                </c:pt>
                <c:pt idx="7">
                  <c:v>0.61116420429435736</c:v>
                </c:pt>
                <c:pt idx="8">
                  <c:v>0.59454712657925712</c:v>
                </c:pt>
                <c:pt idx="9">
                  <c:v>0.60793237974384895</c:v>
                </c:pt>
                <c:pt idx="10">
                  <c:v>0.59068035030345645</c:v>
                </c:pt>
                <c:pt idx="11">
                  <c:v>0.55443460132552336</c:v>
                </c:pt>
                <c:pt idx="12">
                  <c:v>0.57888778704980504</c:v>
                </c:pt>
                <c:pt idx="13">
                  <c:v>0.58954544798557962</c:v>
                </c:pt>
                <c:pt idx="14">
                  <c:v>0.56991229919325093</c:v>
                </c:pt>
                <c:pt idx="15">
                  <c:v>0.61216571675607123</c:v>
                </c:pt>
                <c:pt idx="16">
                  <c:v>0.57909513178430205</c:v>
                </c:pt>
                <c:pt idx="17">
                  <c:v>0.62108703895187922</c:v>
                </c:pt>
                <c:pt idx="18">
                  <c:v>0.59564354167109257</c:v>
                </c:pt>
                <c:pt idx="19">
                  <c:v>0.56287578763591239</c:v>
                </c:pt>
                <c:pt idx="20">
                  <c:v>0.56260795946281428</c:v>
                </c:pt>
                <c:pt idx="21">
                  <c:v>0.58008968913577363</c:v>
                </c:pt>
                <c:pt idx="22">
                  <c:v>0.5806457766279326</c:v>
                </c:pt>
                <c:pt idx="23">
                  <c:v>0.56623593125881555</c:v>
                </c:pt>
                <c:pt idx="24">
                  <c:v>0.52542078879626553</c:v>
                </c:pt>
                <c:pt idx="25">
                  <c:v>0.50362883185465523</c:v>
                </c:pt>
                <c:pt idx="26">
                  <c:v>0.60108101281718751</c:v>
                </c:pt>
                <c:pt idx="27">
                  <c:v>0.60325347339845437</c:v>
                </c:pt>
                <c:pt idx="28">
                  <c:v>0.56477545400814533</c:v>
                </c:pt>
                <c:pt idx="29">
                  <c:v>0.5287744562256026</c:v>
                </c:pt>
                <c:pt idx="30">
                  <c:v>0.54458365952155474</c:v>
                </c:pt>
                <c:pt idx="31">
                  <c:v>0.5216825494140882</c:v>
                </c:pt>
                <c:pt idx="32">
                  <c:v>0.50206192244529568</c:v>
                </c:pt>
                <c:pt idx="33">
                  <c:v>0.47578716367907298</c:v>
                </c:pt>
                <c:pt idx="34">
                  <c:v>0.48930874342569047</c:v>
                </c:pt>
              </c:numCache>
            </c:numRef>
          </c:val>
          <c:extLst>
            <c:ext xmlns:c16="http://schemas.microsoft.com/office/drawing/2014/chart" uri="{C3380CC4-5D6E-409C-BE32-E72D297353CC}">
              <c16:uniqueId val="{00000005-6F69-417E-9249-532CF4F7231C}"/>
            </c:ext>
          </c:extLst>
        </c:ser>
        <c:ser>
          <c:idx val="6"/>
          <c:order val="6"/>
          <c:tx>
            <c:strRef>
              <c:f>'12.Household (per capita)'!$W$19</c:f>
              <c:strCache>
                <c:ptCount val="1"/>
                <c:pt idx="0">
                  <c:v>ガソリン</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capita)'!$AA$19:$BI$19</c:f>
              <c:numCache>
                <c:formatCode>#,##0_);[Red]\(#,##0\)</c:formatCode>
                <c:ptCount val="35"/>
                <c:pt idx="0">
                  <c:v>345.09160046062874</c:v>
                </c:pt>
                <c:pt idx="1">
                  <c:v>337.44510033761446</c:v>
                </c:pt>
                <c:pt idx="2">
                  <c:v>383.76790688146303</c:v>
                </c:pt>
                <c:pt idx="3">
                  <c:v>403.81269436875237</c:v>
                </c:pt>
                <c:pt idx="4">
                  <c:v>437.68022069996454</c:v>
                </c:pt>
                <c:pt idx="5">
                  <c:v>435.33636572709298</c:v>
                </c:pt>
                <c:pt idx="6">
                  <c:v>469.18766779325648</c:v>
                </c:pt>
                <c:pt idx="7">
                  <c:v>431.55344286207998</c:v>
                </c:pt>
                <c:pt idx="8">
                  <c:v>464.89134963129555</c:v>
                </c:pt>
                <c:pt idx="9">
                  <c:v>495.40153284103184</c:v>
                </c:pt>
                <c:pt idx="10">
                  <c:v>518.65113612078369</c:v>
                </c:pt>
                <c:pt idx="11">
                  <c:v>517.23702729080742</c:v>
                </c:pt>
                <c:pt idx="12">
                  <c:v>535.36514974049805</c:v>
                </c:pt>
                <c:pt idx="13">
                  <c:v>553.15752664262186</c:v>
                </c:pt>
                <c:pt idx="14">
                  <c:v>546.90204780381202</c:v>
                </c:pt>
                <c:pt idx="15">
                  <c:v>539.53356502970018</c:v>
                </c:pt>
                <c:pt idx="16">
                  <c:v>535.70709091935419</c:v>
                </c:pt>
                <c:pt idx="17">
                  <c:v>531.7375083061213</c:v>
                </c:pt>
                <c:pt idx="18">
                  <c:v>540.87104525780933</c:v>
                </c:pt>
                <c:pt idx="19">
                  <c:v>514.4042050940393</c:v>
                </c:pt>
                <c:pt idx="20">
                  <c:v>514.29058713786151</c:v>
                </c:pt>
                <c:pt idx="21">
                  <c:v>500.06103068162599</c:v>
                </c:pt>
                <c:pt idx="22">
                  <c:v>514.63925681795536</c:v>
                </c:pt>
                <c:pt idx="23">
                  <c:v>495.6371706538892</c:v>
                </c:pt>
                <c:pt idx="24">
                  <c:v>466.43875760923851</c:v>
                </c:pt>
                <c:pt idx="25">
                  <c:v>467.85040566812188</c:v>
                </c:pt>
                <c:pt idx="26">
                  <c:v>447.86331208521688</c:v>
                </c:pt>
                <c:pt idx="27">
                  <c:v>456.54323233254979</c:v>
                </c:pt>
                <c:pt idx="28">
                  <c:v>465.48778909335761</c:v>
                </c:pt>
                <c:pt idx="29">
                  <c:v>459.81040484249701</c:v>
                </c:pt>
                <c:pt idx="30">
                  <c:v>396.46656401999002</c:v>
                </c:pt>
                <c:pt idx="31">
                  <c:v>410.05736535696099</c:v>
                </c:pt>
                <c:pt idx="32">
                  <c:v>437.22484757146702</c:v>
                </c:pt>
                <c:pt idx="33">
                  <c:v>451.9491763070863</c:v>
                </c:pt>
                <c:pt idx="34">
                  <c:v>434.37545864072808</c:v>
                </c:pt>
              </c:numCache>
            </c:numRef>
          </c:val>
          <c:extLst>
            <c:ext xmlns:c16="http://schemas.microsoft.com/office/drawing/2014/chart" uri="{C3380CC4-5D6E-409C-BE32-E72D297353CC}">
              <c16:uniqueId val="{00000006-6F69-417E-9249-532CF4F7231C}"/>
            </c:ext>
          </c:extLst>
        </c:ser>
        <c:ser>
          <c:idx val="7"/>
          <c:order val="7"/>
          <c:tx>
            <c:strRef>
              <c:f>'12.Household (per capita)'!$W$20</c:f>
              <c:strCache>
                <c:ptCount val="1"/>
                <c:pt idx="0">
                  <c:v>軽油</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capita)'!$AA$20:$BI$20</c:f>
              <c:numCache>
                <c:formatCode>#,##0_);[Red]\(#,##0\)</c:formatCode>
                <c:ptCount val="35"/>
                <c:pt idx="0">
                  <c:v>55.389357051262991</c:v>
                </c:pt>
                <c:pt idx="1">
                  <c:v>60.259978693299615</c:v>
                </c:pt>
                <c:pt idx="2">
                  <c:v>73.92224062673175</c:v>
                </c:pt>
                <c:pt idx="3">
                  <c:v>85.624690196150254</c:v>
                </c:pt>
                <c:pt idx="4">
                  <c:v>101.27126298254655</c:v>
                </c:pt>
                <c:pt idx="5">
                  <c:v>104.65640746577749</c:v>
                </c:pt>
                <c:pt idx="6">
                  <c:v>113.5149072835234</c:v>
                </c:pt>
                <c:pt idx="7">
                  <c:v>100.527194043229</c:v>
                </c:pt>
                <c:pt idx="8">
                  <c:v>102.18863700515477</c:v>
                </c:pt>
                <c:pt idx="9">
                  <c:v>101.34516177091936</c:v>
                </c:pt>
                <c:pt idx="10">
                  <c:v>93.657948654855858</c:v>
                </c:pt>
                <c:pt idx="11">
                  <c:v>87.202975964145764</c:v>
                </c:pt>
                <c:pt idx="12">
                  <c:v>78.164119808301649</c:v>
                </c:pt>
                <c:pt idx="13">
                  <c:v>70.964552514843504</c:v>
                </c:pt>
                <c:pt idx="14">
                  <c:v>65.215970408264312</c:v>
                </c:pt>
                <c:pt idx="15">
                  <c:v>56.106073104592156</c:v>
                </c:pt>
                <c:pt idx="16">
                  <c:v>44.969684751819443</c:v>
                </c:pt>
                <c:pt idx="17">
                  <c:v>37.498332738850735</c:v>
                </c:pt>
                <c:pt idx="18">
                  <c:v>31.70682947216477</c:v>
                </c:pt>
                <c:pt idx="19">
                  <c:v>24.157196701915858</c:v>
                </c:pt>
                <c:pt idx="20">
                  <c:v>22.497060495320174</c:v>
                </c:pt>
                <c:pt idx="21">
                  <c:v>21.422062128930548</c:v>
                </c:pt>
                <c:pt idx="22">
                  <c:v>20.146444828058883</c:v>
                </c:pt>
                <c:pt idx="23">
                  <c:v>20.306121323418395</c:v>
                </c:pt>
                <c:pt idx="24">
                  <c:v>19.353297408930196</c:v>
                </c:pt>
                <c:pt idx="25">
                  <c:v>20.486712729210662</c:v>
                </c:pt>
                <c:pt idx="26">
                  <c:v>19.807499639105735</c:v>
                </c:pt>
                <c:pt idx="27">
                  <c:v>21.136649194840757</c:v>
                </c:pt>
                <c:pt idx="28">
                  <c:v>22.837883978047905</c:v>
                </c:pt>
                <c:pt idx="29">
                  <c:v>24.309603470638351</c:v>
                </c:pt>
                <c:pt idx="30">
                  <c:v>19.873846812655323</c:v>
                </c:pt>
                <c:pt idx="31">
                  <c:v>22.349895058980017</c:v>
                </c:pt>
                <c:pt idx="32">
                  <c:v>24.60933243167867</c:v>
                </c:pt>
                <c:pt idx="33">
                  <c:v>27.290130132196456</c:v>
                </c:pt>
                <c:pt idx="34">
                  <c:v>27.733721458328329</c:v>
                </c:pt>
              </c:numCache>
            </c:numRef>
          </c:val>
          <c:extLst>
            <c:ext xmlns:c16="http://schemas.microsoft.com/office/drawing/2014/chart" uri="{C3380CC4-5D6E-409C-BE32-E72D297353CC}">
              <c16:uniqueId val="{00000007-6F69-417E-9249-532CF4F7231C}"/>
            </c:ext>
          </c:extLst>
        </c:ser>
        <c:ser>
          <c:idx val="8"/>
          <c:order val="8"/>
          <c:tx>
            <c:strRef>
              <c:f>'12.Household (per capita)'!$W$21</c:f>
              <c:strCache>
                <c:ptCount val="1"/>
                <c:pt idx="0">
                  <c:v>ごみ処理</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capita)'!$AA$21:$BI$21</c:f>
              <c:numCache>
                <c:formatCode>#,##0_);[Red]\(#,##0\)</c:formatCode>
                <c:ptCount val="35"/>
                <c:pt idx="0">
                  <c:v>92.063124323074931</c:v>
                </c:pt>
                <c:pt idx="1">
                  <c:v>94.024127812334953</c:v>
                </c:pt>
                <c:pt idx="2">
                  <c:v>95.05793448709457</c:v>
                </c:pt>
                <c:pt idx="3">
                  <c:v>95.07951035245739</c:v>
                </c:pt>
                <c:pt idx="4">
                  <c:v>98.722631658188462</c:v>
                </c:pt>
                <c:pt idx="5">
                  <c:v>100.75265353778444</c:v>
                </c:pt>
                <c:pt idx="6">
                  <c:v>103.75785863058418</c:v>
                </c:pt>
                <c:pt idx="7">
                  <c:v>105.74309110518261</c:v>
                </c:pt>
                <c:pt idx="8">
                  <c:v>106.38400149493408</c:v>
                </c:pt>
                <c:pt idx="9">
                  <c:v>108.97953849373499</c:v>
                </c:pt>
                <c:pt idx="10">
                  <c:v>112.82701056393608</c:v>
                </c:pt>
                <c:pt idx="11">
                  <c:v>114.73310689197561</c:v>
                </c:pt>
                <c:pt idx="12">
                  <c:v>116.96938567898663</c:v>
                </c:pt>
                <c:pt idx="13">
                  <c:v>118.40996343262807</c:v>
                </c:pt>
                <c:pt idx="14">
                  <c:v>112.45405737139032</c:v>
                </c:pt>
                <c:pt idx="15">
                  <c:v>104.34273176028262</c:v>
                </c:pt>
                <c:pt idx="16">
                  <c:v>95.233827374021189</c:v>
                </c:pt>
                <c:pt idx="17">
                  <c:v>92.893506808491352</c:v>
                </c:pt>
                <c:pt idx="18">
                  <c:v>90.669569001246444</c:v>
                </c:pt>
                <c:pt idx="19">
                  <c:v>75.697992768842013</c:v>
                </c:pt>
                <c:pt idx="20">
                  <c:v>73.306306137012697</c:v>
                </c:pt>
                <c:pt idx="21">
                  <c:v>80.326140428345255</c:v>
                </c:pt>
                <c:pt idx="22">
                  <c:v>82.062367287529554</c:v>
                </c:pt>
                <c:pt idx="23">
                  <c:v>76.833119978438873</c:v>
                </c:pt>
                <c:pt idx="24">
                  <c:v>68.408878073030934</c:v>
                </c:pt>
                <c:pt idx="25">
                  <c:v>66.85732684427235</c:v>
                </c:pt>
                <c:pt idx="26">
                  <c:v>66.458763495891787</c:v>
                </c:pt>
                <c:pt idx="27">
                  <c:v>68.614134138551449</c:v>
                </c:pt>
                <c:pt idx="28">
                  <c:v>68.433541718875503</c:v>
                </c:pt>
                <c:pt idx="29">
                  <c:v>71.562312371159663</c:v>
                </c:pt>
                <c:pt idx="30">
                  <c:v>74.340117015635457</c:v>
                </c:pt>
                <c:pt idx="31">
                  <c:v>73.163702662067251</c:v>
                </c:pt>
                <c:pt idx="32">
                  <c:v>71.799455570432016</c:v>
                </c:pt>
                <c:pt idx="33">
                  <c:v>67.158702509612937</c:v>
                </c:pt>
                <c:pt idx="34">
                  <c:v>71.265634038516112</c:v>
                </c:pt>
              </c:numCache>
            </c:numRef>
          </c:val>
          <c:extLst>
            <c:ext xmlns:c16="http://schemas.microsoft.com/office/drawing/2014/chart" uri="{C3380CC4-5D6E-409C-BE32-E72D297353CC}">
              <c16:uniqueId val="{00000008-6F69-417E-9249-532CF4F7231C}"/>
            </c:ext>
          </c:extLst>
        </c:ser>
        <c:ser>
          <c:idx val="9"/>
          <c:order val="9"/>
          <c:tx>
            <c:strRef>
              <c:f>'12.Household (per capita)'!$W$22</c:f>
              <c:strCache>
                <c:ptCount val="1"/>
                <c:pt idx="0">
                  <c:v>水道</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capita)'!$AA$22:$BI$22</c:f>
              <c:numCache>
                <c:formatCode>#,##0.0_);[Red]\(#,##0.0\)</c:formatCode>
                <c:ptCount val="35"/>
                <c:pt idx="0">
                  <c:v>17.496746412628848</c:v>
                </c:pt>
                <c:pt idx="1">
                  <c:v>22.019348655105119</c:v>
                </c:pt>
                <c:pt idx="2">
                  <c:v>26.613883104737301</c:v>
                </c:pt>
                <c:pt idx="3">
                  <c:v>28.756205469976354</c:v>
                </c:pt>
                <c:pt idx="4">
                  <c:v>36.431792489758152</c:v>
                </c:pt>
                <c:pt idx="5">
                  <c:v>38.381210138550735</c:v>
                </c:pt>
                <c:pt idx="6">
                  <c:v>35.687263484630392</c:v>
                </c:pt>
                <c:pt idx="7">
                  <c:v>32.541698092059654</c:v>
                </c:pt>
                <c:pt idx="8">
                  <c:v>30.254217902463651</c:v>
                </c:pt>
                <c:pt idx="9">
                  <c:v>29.345012711355295</c:v>
                </c:pt>
                <c:pt idx="10">
                  <c:v>28.334662217316758</c:v>
                </c:pt>
                <c:pt idx="11">
                  <c:v>26.712930492144302</c:v>
                </c:pt>
                <c:pt idx="12">
                  <c:v>27.641764497294552</c:v>
                </c:pt>
                <c:pt idx="13">
                  <c:v>27.917637724821045</c:v>
                </c:pt>
                <c:pt idx="14">
                  <c:v>26.504410546221528</c:v>
                </c:pt>
                <c:pt idx="15">
                  <c:v>25.872537489639964</c:v>
                </c:pt>
                <c:pt idx="16">
                  <c:v>25.18874186690023</c:v>
                </c:pt>
                <c:pt idx="17">
                  <c:v>27.94038231125392</c:v>
                </c:pt>
                <c:pt idx="18">
                  <c:v>32.979525632921856</c:v>
                </c:pt>
                <c:pt idx="19">
                  <c:v>35.45334496831844</c:v>
                </c:pt>
                <c:pt idx="20">
                  <c:v>35.26618350998055</c:v>
                </c:pt>
                <c:pt idx="21">
                  <c:v>38.858330091885669</c:v>
                </c:pt>
                <c:pt idx="22">
                  <c:v>51.017970357707121</c:v>
                </c:pt>
                <c:pt idx="23">
                  <c:v>43.639379408485937</c:v>
                </c:pt>
                <c:pt idx="24">
                  <c:v>43.570850157126372</c:v>
                </c:pt>
                <c:pt idx="25">
                  <c:v>38.703303378586661</c:v>
                </c:pt>
                <c:pt idx="26">
                  <c:v>36.711423703966304</c:v>
                </c:pt>
                <c:pt idx="27">
                  <c:v>38.075707877849482</c:v>
                </c:pt>
                <c:pt idx="28">
                  <c:v>41.038655208461911</c:v>
                </c:pt>
                <c:pt idx="29">
                  <c:v>38.703731491815695</c:v>
                </c:pt>
                <c:pt idx="30">
                  <c:v>33.617823675352867</c:v>
                </c:pt>
                <c:pt idx="31">
                  <c:v>30.2414272373071</c:v>
                </c:pt>
                <c:pt idx="32">
                  <c:v>37.575375632558519</c:v>
                </c:pt>
                <c:pt idx="33">
                  <c:v>36.022766412592134</c:v>
                </c:pt>
                <c:pt idx="34">
                  <c:v>30.656761370175072</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'12.Household (per capita)'!$V$12</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capita)'!$AA$12:$BI$12</c:f>
              <c:numCache>
                <c:formatCode>#,##0_);[Red]\(#,##0\)</c:formatCode>
                <c:ptCount val="35"/>
                <c:pt idx="0">
                  <c:v>1526.3510949013134</c:v>
                </c:pt>
                <c:pt idx="1">
                  <c:v>1544.2313091981653</c:v>
                </c:pt>
                <c:pt idx="2">
                  <c:v>1655.3955979193736</c:v>
                </c:pt>
                <c:pt idx="3">
                  <c:v>1686.7691889726621</c:v>
                </c:pt>
                <c:pt idx="4">
                  <c:v>1810.3931994839561</c:v>
                </c:pt>
                <c:pt idx="5">
                  <c:v>1830.2140958015052</c:v>
                </c:pt>
                <c:pt idx="6">
                  <c:v>1890.1070661075607</c:v>
                </c:pt>
                <c:pt idx="7">
                  <c:v>1800.0502041014929</c:v>
                </c:pt>
                <c:pt idx="8">
                  <c:v>1817.5262833671102</c:v>
                </c:pt>
                <c:pt idx="9">
                  <c:v>1904.0594225508398</c:v>
                </c:pt>
                <c:pt idx="10">
                  <c:v>1945.5374931128802</c:v>
                </c:pt>
                <c:pt idx="11">
                  <c:v>1915.8019040835422</c:v>
                </c:pt>
                <c:pt idx="12">
                  <c:v>2002.6323245850624</c:v>
                </c:pt>
                <c:pt idx="13">
                  <c:v>2026.075492076835</c:v>
                </c:pt>
                <c:pt idx="14">
                  <c:v>2009.5605616486241</c:v>
                </c:pt>
                <c:pt idx="15">
                  <c:v>2013.8454103172512</c:v>
                </c:pt>
                <c:pt idx="16">
                  <c:v>1924.0140308188934</c:v>
                </c:pt>
                <c:pt idx="17">
                  <c:v>2003.5953586175169</c:v>
                </c:pt>
                <c:pt idx="18">
                  <c:v>1969.8880746343607</c:v>
                </c:pt>
                <c:pt idx="19">
                  <c:v>1889.0932615699344</c:v>
                </c:pt>
                <c:pt idx="20">
                  <c:v>2013.868332860113</c:v>
                </c:pt>
                <c:pt idx="21">
                  <c:v>2107.9683970507012</c:v>
                </c:pt>
                <c:pt idx="22">
                  <c:v>2292.9989683824529</c:v>
                </c:pt>
                <c:pt idx="23">
                  <c:v>2274.457645398094</c:v>
                </c:pt>
                <c:pt idx="24">
                  <c:v>2147.423322144045</c:v>
                </c:pt>
                <c:pt idx="25">
                  <c:v>2057.8950985813935</c:v>
                </c:pt>
                <c:pt idx="26">
                  <c:v>1988.8260243069626</c:v>
                </c:pt>
                <c:pt idx="27">
                  <c:v>2034.794941758154</c:v>
                </c:pt>
                <c:pt idx="28">
                  <c:v>1857.5056723703049</c:v>
                </c:pt>
                <c:pt idx="29">
                  <c:v>1831.252723928673</c:v>
                </c:pt>
                <c:pt idx="30">
                  <c:v>1847.7814285126244</c:v>
                </c:pt>
                <c:pt idx="31">
                  <c:v>1808.8946958910333</c:v>
                </c:pt>
                <c:pt idx="32">
                  <c:v>1834.3841436169034</c:v>
                </c:pt>
                <c:pt idx="33">
                  <c:v>1766.2137859012716</c:v>
                </c:pt>
                <c:pt idx="34">
                  <c:v>1745.2898665895475</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layout>
        <c:manualLayout>
          <c:xMode val="edge"/>
          <c:yMode val="edge"/>
          <c:x val="0.88204095612589095"/>
          <c:y val="0.32234187706769285"/>
          <c:w val="0.10738402661684658"/>
          <c:h val="0.4659462683229758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ja-JP" altLang="en-US" sz="1600" baseline="0">
                <a:latin typeface="+mn-ea"/>
              </a:rPr>
              <a:t>家庭からの</a:t>
            </a:r>
            <a:r>
              <a:rPr lang="en-US" altLang="ja-JP" sz="1600" baseline="0">
                <a:latin typeface="+mn-ea"/>
              </a:rPr>
              <a:t>CO</a:t>
            </a:r>
            <a:r>
              <a:rPr lang="en-US" altLang="ja-JP" sz="1600" baseline="-25000">
                <a:latin typeface="+mn-ea"/>
              </a:rPr>
              <a:t>2</a:t>
            </a:r>
            <a:r>
              <a:rPr lang="ja-JP" altLang="en-US" sz="1600" baseline="0">
                <a:latin typeface="+mn-ea"/>
              </a:rPr>
              <a:t>排出量（用途別）</a:t>
            </a:r>
            <a:endParaRPr lang="en-US" altLang="ja-JP" sz="1600" baseline="0">
              <a:latin typeface="+mn-ea"/>
            </a:endParaRPr>
          </a:p>
        </c:rich>
      </c:tx>
      <c:layout>
        <c:manualLayout>
          <c:xMode val="edge"/>
          <c:yMode val="edge"/>
          <c:x val="0.23134017552541128"/>
          <c:y val="0.23517136785741932"/>
        </c:manualLayout>
      </c:layout>
      <c:overlay val="0"/>
    </c:title>
    <c:autoTitleDeleted val="0"/>
    <c:plotArea>
      <c:layout>
        <c:manualLayout>
          <c:layoutTarget val="inner"/>
          <c:xMode val="edge"/>
          <c:yMode val="edge"/>
          <c:x val="0.18041300186804043"/>
          <c:y val="0.20165763610178686"/>
          <c:w val="0.62419277777777782"/>
          <c:h val="0.62419277777777782"/>
        </c:manualLayout>
      </c:layout>
      <c:doughnutChart>
        <c:varyColors val="1"/>
        <c:ser>
          <c:idx val="1"/>
          <c:order val="0"/>
          <c:tx>
            <c:v>一人当たりCO3排出量</c:v>
          </c:tx>
          <c:spPr>
            <a:noFill/>
          </c:spPr>
          <c:dLbls>
            <c:dLbl>
              <c:idx val="0"/>
              <c:layout>
                <c:manualLayout>
                  <c:x val="0.11789707523823942"/>
                  <c:y val="2.8032934983161038E-2"/>
                </c:manualLayout>
              </c:layout>
              <c:tx>
                <c:rich>
                  <a:bodyPr wrap="square" lIns="38100" tIns="19050" rIns="38100" bIns="19050" anchor="ctr" anchorCtr="0">
                    <a:noAutofit/>
                  </a:bodyPr>
                  <a:lstStyle/>
                  <a:p>
                    <a:pPr algn="l">
                      <a:defRPr b="0"/>
                    </a:pPr>
                    <a:fld id="{51720911-0485-4B71-972E-53878375D81A}" type="VALUE">
                      <a:rPr lang="en-US" altLang="ja-JP" sz="1200" b="0" baseline="0"/>
                      <a:pPr algn="l">
                        <a:defRPr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56936048119"/>
                      <c:h val="4.3892421485181923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692255806287091"/>
                  <c:y val="6.7445480271149732E-4"/>
                </c:manualLayout>
              </c:layout>
              <c:spPr>
                <a:noFill/>
                <a:ln>
                  <a:noFill/>
                </a:ln>
                <a:effectLst/>
              </c:spPr>
              <c:txPr>
                <a:bodyPr wrap="square" lIns="38100" tIns="19050" rIns="38100" bIns="19050" anchor="ctr" anchorCtr="0">
                  <a:noAutofit/>
                </a:bodyPr>
                <a:lstStyle/>
                <a:p>
                  <a:pPr algn="l">
                    <a:defRPr sz="12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val>
            <c:numLit>
              <c:formatCode>""0000"年度"</c:formatCode>
              <c:ptCount val="2"/>
              <c:pt idx="0" formatCode="&quot;約&quot;#,##0">
                <c:v>1750</c:v>
              </c:pt>
              <c:pt idx="1">
                <c:v>2024</c:v>
              </c:pt>
            </c:numLit>
          </c:val>
          <c:extLst>
            <c:ext xmlns:c16="http://schemas.microsoft.com/office/drawing/2014/chart" uri="{C3380CC4-5D6E-409C-BE32-E72D297353CC}">
              <c16:uniqueId val="{00000001-A340-4C1D-9271-C06690674825}"/>
            </c:ext>
          </c:extLst>
        </c:ser>
        <c:ser>
          <c:idx val="0"/>
          <c:order val="1"/>
          <c:tx>
            <c:strRef>
              <c:f>'12.Household (per capita)'!$BI$51</c:f>
              <c:strCache>
                <c:ptCount val="1"/>
                <c:pt idx="0">
                  <c:v>2024</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0.14576623357758264"/>
                  <c:y val="-2.69286963313400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91598866876E-2"/>
                      <c:h val="5.1320239292189172E-2"/>
                    </c:manualLayout>
                  </c15:layout>
                </c:ext>
                <c:ext xmlns:c16="http://schemas.microsoft.com/office/drawing/2014/chart" uri="{C3380CC4-5D6E-409C-BE32-E72D297353CC}">
                  <c16:uniqueId val="{00000001-EC83-47A8-95F3-DC4389FDD468}"/>
                </c:ext>
              </c:extLst>
            </c:dLbl>
            <c:dLbl>
              <c:idx val="3"/>
              <c:layout>
                <c:manualLayout>
                  <c:x val="1.1886966023560245E-2"/>
                  <c:y val="4.617564264650201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4.907349058639569E-3"/>
                  <c:y val="-8.410191828055945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1.8507124734298032E-2"/>
                  <c:y val="1.134138766411755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710580321023772"/>
                      <c:h val="8.9038388694280352E-2"/>
                    </c:manualLayout>
                  </c15:layout>
                </c:ext>
                <c:ext xmlns:c16="http://schemas.microsoft.com/office/drawing/2014/chart" uri="{C3380CC4-5D6E-409C-BE32-E72D297353CC}">
                  <c16:uniqueId val="{00000003-EC83-47A8-95F3-DC4389FDD468}"/>
                </c:ext>
              </c:extLst>
            </c:dLbl>
            <c:dLbl>
              <c:idx val="6"/>
              <c:layout>
                <c:manualLayout>
                  <c:x val="-8.2267632703294763E-2"/>
                  <c:y val="-7.11856640194325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5848701356861185E-2"/>
                  <c:y val="-7.28052936041479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'12.Household (per capita)'!$BI$53:$BI$60</c:f>
              <c:numCache>
                <c:formatCode>0.0%</c:formatCode>
                <c:ptCount val="8"/>
                <c:pt idx="0">
                  <c:v>0.15291459665489593</c:v>
                </c:pt>
                <c:pt idx="1">
                  <c:v>3.6954536396346528E-2</c:v>
                </c:pt>
                <c:pt idx="2">
                  <c:v>0.13335149180550229</c:v>
                </c:pt>
                <c:pt idx="3">
                  <c:v>5.3756445398575776E-2</c:v>
                </c:pt>
                <c:pt idx="4">
                  <c:v>0.29984934906612115</c:v>
                </c:pt>
                <c:pt idx="5">
                  <c:v>0.26477503189888973</c:v>
                </c:pt>
                <c:pt idx="6">
                  <c:v>4.0833121994672171E-2</c:v>
                </c:pt>
                <c:pt idx="7">
                  <c:v>1.7565426784996539E-2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layout>
        <c:manualLayout>
          <c:xMode val="edge"/>
          <c:yMode val="edge"/>
          <c:x val="0.24977864953597184"/>
          <c:y val="7.7801764179277422E-2"/>
        </c:manualLayout>
      </c:layout>
      <c:overlay val="0"/>
    </c:title>
    <c:autoTitleDeleted val="0"/>
    <c:plotArea>
      <c:layout>
        <c:manualLayout>
          <c:layoutTarget val="inner"/>
          <c:xMode val="edge"/>
          <c:yMode val="edge"/>
          <c:x val="0.12466003046127067"/>
          <c:y val="0.19300019014421854"/>
          <c:w val="0.72296416666666652"/>
          <c:h val="0.60870533412592132"/>
        </c:manualLayout>
      </c:layout>
      <c:barChart>
        <c:barDir val="col"/>
        <c:grouping val="stacked"/>
        <c:varyColors val="0"/>
        <c:ser>
          <c:idx val="0"/>
          <c:order val="0"/>
          <c:tx>
            <c:strRef>
              <c:f>'12.Household (per capita)'!$W$41</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capita)'!$AA$41:$BI$41</c:f>
              <c:numCache>
                <c:formatCode>#,##0_);[Red]\(#,##0\)</c:formatCode>
                <c:ptCount val="35"/>
                <c:pt idx="0">
                  <c:v>222.70823697511747</c:v>
                </c:pt>
                <c:pt idx="1">
                  <c:v>225.22891928874296</c:v>
                </c:pt>
                <c:pt idx="2">
                  <c:v>241.28660347498416</c:v>
                </c:pt>
                <c:pt idx="3">
                  <c:v>251.2445069634968</c:v>
                </c:pt>
                <c:pt idx="4">
                  <c:v>254.12290669877231</c:v>
                </c:pt>
                <c:pt idx="5">
                  <c:v>268.00225477184779</c:v>
                </c:pt>
                <c:pt idx="6">
                  <c:v>281.13614879405122</c:v>
                </c:pt>
                <c:pt idx="7">
                  <c:v>268.26062430186448</c:v>
                </c:pt>
                <c:pt idx="8">
                  <c:v>266.58945770880098</c:v>
                </c:pt>
                <c:pt idx="9">
                  <c:v>280.81949599124999</c:v>
                </c:pt>
                <c:pt idx="10">
                  <c:v>301.7210727993027</c:v>
                </c:pt>
                <c:pt idx="11">
                  <c:v>287.9684609179306</c:v>
                </c:pt>
                <c:pt idx="12">
                  <c:v>309.37759077685985</c:v>
                </c:pt>
                <c:pt idx="13">
                  <c:v>291.57950047689644</c:v>
                </c:pt>
                <c:pt idx="14">
                  <c:v>305.3702574478682</c:v>
                </c:pt>
                <c:pt idx="15">
                  <c:v>322.29688002346921</c:v>
                </c:pt>
                <c:pt idx="16">
                  <c:v>298.94228500735164</c:v>
                </c:pt>
                <c:pt idx="17">
                  <c:v>306.83746003731153</c:v>
                </c:pt>
                <c:pt idx="18">
                  <c:v>293.83756639335377</c:v>
                </c:pt>
                <c:pt idx="19">
                  <c:v>293.53665746765665</c:v>
                </c:pt>
                <c:pt idx="20">
                  <c:v>322.35336857083036</c:v>
                </c:pt>
                <c:pt idx="21">
                  <c:v>334.47260521480405</c:v>
                </c:pt>
                <c:pt idx="22">
                  <c:v>353.25499147150373</c:v>
                </c:pt>
                <c:pt idx="23">
                  <c:v>349.74911365855803</c:v>
                </c:pt>
                <c:pt idx="24">
                  <c:v>333.14744615942647</c:v>
                </c:pt>
                <c:pt idx="25">
                  <c:v>316.24070325279405</c:v>
                </c:pt>
                <c:pt idx="26">
                  <c:v>315.48798544622645</c:v>
                </c:pt>
                <c:pt idx="27">
                  <c:v>331.19149404644475</c:v>
                </c:pt>
                <c:pt idx="28">
                  <c:v>284.72555039611217</c:v>
                </c:pt>
                <c:pt idx="29">
                  <c:v>282.72913766867271</c:v>
                </c:pt>
                <c:pt idx="30">
                  <c:v>303.28253496777154</c:v>
                </c:pt>
                <c:pt idx="31">
                  <c:v>311.84056389772769</c:v>
                </c:pt>
                <c:pt idx="32">
                  <c:v>295.40220043052955</c:v>
                </c:pt>
                <c:pt idx="33">
                  <c:v>268.27984663584056</c:v>
                </c:pt>
                <c:pt idx="34">
                  <c:v>266.88029599541778</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'12.Household (per capita)'!$W$42</c:f>
              <c:strCache>
                <c:ptCount val="1"/>
                <c:pt idx="0">
                  <c:v>冷房</c:v>
                </c:pt>
              </c:strCache>
            </c:strRef>
          </c:tx>
          <c:spPr>
            <a:solidFill>
              <a:schemeClr val="accent1">
                <a:lumMod val="75000"/>
              </a:schemeClr>
            </a:solidFill>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capita)'!$AA$42:$BI$42</c:f>
              <c:numCache>
                <c:formatCode>#,##0.0_);[Red]\(#,##0.0\)</c:formatCode>
                <c:ptCount val="35"/>
                <c:pt idx="0">
                  <c:v>31.191330843744311</c:v>
                </c:pt>
                <c:pt idx="1">
                  <c:v>31.608090389593993</c:v>
                </c:pt>
                <c:pt idx="2">
                  <c:v>32.986868269493833</c:v>
                </c:pt>
                <c:pt idx="3">
                  <c:v>31.384864900515634</c:v>
                </c:pt>
                <c:pt idx="4">
                  <c:v>35.860219888989</c:v>
                </c:pt>
                <c:pt idx="5">
                  <c:v>35.142532309028887</c:v>
                </c:pt>
                <c:pt idx="6">
                  <c:v>35.103331529039593</c:v>
                </c:pt>
                <c:pt idx="7">
                  <c:v>34.427813384500062</c:v>
                </c:pt>
                <c:pt idx="8">
                  <c:v>33.584716746424299</c:v>
                </c:pt>
                <c:pt idx="9">
                  <c:v>35.964464143096109</c:v>
                </c:pt>
                <c:pt idx="10">
                  <c:v>35.718745004815105</c:v>
                </c:pt>
                <c:pt idx="11">
                  <c:v>36.181488980462674</c:v>
                </c:pt>
                <c:pt idx="12">
                  <c:v>39.201250217915302</c:v>
                </c:pt>
                <c:pt idx="13">
                  <c:v>41.388357403190987</c:v>
                </c:pt>
                <c:pt idx="14">
                  <c:v>41.504278524801421</c:v>
                </c:pt>
                <c:pt idx="15">
                  <c:v>42.092695138106215</c:v>
                </c:pt>
                <c:pt idx="16">
                  <c:v>40.305168286831112</c:v>
                </c:pt>
                <c:pt idx="17">
                  <c:v>45.76177705865333</c:v>
                </c:pt>
                <c:pt idx="18">
                  <c:v>45.119671873955291</c:v>
                </c:pt>
                <c:pt idx="19">
                  <c:v>43.295766415463952</c:v>
                </c:pt>
                <c:pt idx="20">
                  <c:v>49.322467283268779</c:v>
                </c:pt>
                <c:pt idx="21">
                  <c:v>54.723855451793625</c:v>
                </c:pt>
                <c:pt idx="22">
                  <c:v>62.379209428700179</c:v>
                </c:pt>
                <c:pt idx="23">
                  <c:v>62.938619169570195</c:v>
                </c:pt>
                <c:pt idx="24">
                  <c:v>58.039629271981248</c:v>
                </c:pt>
                <c:pt idx="25">
                  <c:v>53.500895418978686</c:v>
                </c:pt>
                <c:pt idx="26">
                  <c:v>49.960586517091116</c:v>
                </c:pt>
                <c:pt idx="27">
                  <c:v>49.112446533709196</c:v>
                </c:pt>
                <c:pt idx="28">
                  <c:v>41.424399389726169</c:v>
                </c:pt>
                <c:pt idx="29">
                  <c:v>38.882878643515028</c:v>
                </c:pt>
                <c:pt idx="30">
                  <c:v>40.973729038620164</c:v>
                </c:pt>
                <c:pt idx="31">
                  <c:v>40.75736282764715</c:v>
                </c:pt>
                <c:pt idx="32">
                  <c:v>55.796141227911697</c:v>
                </c:pt>
                <c:pt idx="33">
                  <c:v>64.531578803256124</c:v>
                </c:pt>
                <c:pt idx="34">
                  <c:v>64.49637789705821</c:v>
                </c:pt>
              </c:numCache>
            </c:numRef>
          </c:val>
          <c:extLst>
            <c:ext xmlns:c16="http://schemas.microsoft.com/office/drawing/2014/chart" uri="{C3380CC4-5D6E-409C-BE32-E72D297353CC}">
              <c16:uniqueId val="{00000001-E2E8-4933-A7A9-4CEC951B8DBC}"/>
            </c:ext>
          </c:extLst>
        </c:ser>
        <c:ser>
          <c:idx val="2"/>
          <c:order val="2"/>
          <c:tx>
            <c:strRef>
              <c:f>'12.Household (per capita)'!$W$43</c:f>
              <c:strCache>
                <c:ptCount val="1"/>
                <c:pt idx="0">
                  <c:v>給湯</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capita)'!$AA$43:$BI$43</c:f>
              <c:numCache>
                <c:formatCode>#,##0_);[Red]\(#,##0\)</c:formatCode>
                <c:ptCount val="35"/>
                <c:pt idx="0">
                  <c:v>279.00154290893829</c:v>
                </c:pt>
                <c:pt idx="1">
                  <c:v>282.06934308514445</c:v>
                </c:pt>
                <c:pt idx="2">
                  <c:v>289.49188459066062</c:v>
                </c:pt>
                <c:pt idx="3">
                  <c:v>296.70696416966285</c:v>
                </c:pt>
                <c:pt idx="4">
                  <c:v>291.93798784585738</c:v>
                </c:pt>
                <c:pt idx="5">
                  <c:v>300.37774629109424</c:v>
                </c:pt>
                <c:pt idx="6">
                  <c:v>303.26753943854123</c:v>
                </c:pt>
                <c:pt idx="7">
                  <c:v>289.45185988628094</c:v>
                </c:pt>
                <c:pt idx="8">
                  <c:v>286.32689594921544</c:v>
                </c:pt>
                <c:pt idx="9">
                  <c:v>291.25173841584672</c:v>
                </c:pt>
                <c:pt idx="10">
                  <c:v>296.10487537364963</c:v>
                </c:pt>
                <c:pt idx="11">
                  <c:v>285.14384212660821</c:v>
                </c:pt>
                <c:pt idx="12">
                  <c:v>295.20946678332365</c:v>
                </c:pt>
                <c:pt idx="13">
                  <c:v>292.68204535729473</c:v>
                </c:pt>
                <c:pt idx="14">
                  <c:v>286.34020430354445</c:v>
                </c:pt>
                <c:pt idx="15">
                  <c:v>292.51218448808766</c:v>
                </c:pt>
                <c:pt idx="16">
                  <c:v>279.85441076092957</c:v>
                </c:pt>
                <c:pt idx="17">
                  <c:v>285.50828502513673</c:v>
                </c:pt>
                <c:pt idx="18">
                  <c:v>273.10343840775653</c:v>
                </c:pt>
                <c:pt idx="19">
                  <c:v>268.51290717398916</c:v>
                </c:pt>
                <c:pt idx="20">
                  <c:v>283.28005151499866</c:v>
                </c:pt>
                <c:pt idx="21">
                  <c:v>285.04516478542786</c:v>
                </c:pt>
                <c:pt idx="22">
                  <c:v>298.89608081815425</c:v>
                </c:pt>
                <c:pt idx="23">
                  <c:v>294.7568760149822</c:v>
                </c:pt>
                <c:pt idx="24">
                  <c:v>283.97161767878004</c:v>
                </c:pt>
                <c:pt idx="25">
                  <c:v>271.84962188503619</c:v>
                </c:pt>
                <c:pt idx="26">
                  <c:v>268.4880487727541</c:v>
                </c:pt>
                <c:pt idx="27">
                  <c:v>280.96048786647322</c:v>
                </c:pt>
                <c:pt idx="28">
                  <c:v>250.84843015676256</c:v>
                </c:pt>
                <c:pt idx="29">
                  <c:v>255.06046208739539</c:v>
                </c:pt>
                <c:pt idx="30">
                  <c:v>269.43437212046024</c:v>
                </c:pt>
                <c:pt idx="31">
                  <c:v>255.31559858687484</c:v>
                </c:pt>
                <c:pt idx="32">
                  <c:v>240.46289061373989</c:v>
                </c:pt>
                <c:pt idx="33">
                  <c:v>233.08553943175789</c:v>
                </c:pt>
                <c:pt idx="34">
                  <c:v>232.73700734274223</c:v>
                </c:pt>
              </c:numCache>
            </c:numRef>
          </c:val>
          <c:extLst>
            <c:ext xmlns:c16="http://schemas.microsoft.com/office/drawing/2014/chart" uri="{C3380CC4-5D6E-409C-BE32-E72D297353CC}">
              <c16:uniqueId val="{00000002-E2E8-4933-A7A9-4CEC951B8DBC}"/>
            </c:ext>
          </c:extLst>
        </c:ser>
        <c:ser>
          <c:idx val="3"/>
          <c:order val="3"/>
          <c:tx>
            <c:strRef>
              <c:f>'12.Household (per capita)'!$W$44</c:f>
              <c:strCache>
                <c:ptCount val="1"/>
                <c:pt idx="0">
                  <c:v>厨房</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capita)'!$AA$44:$BI$44</c:f>
              <c:numCache>
                <c:formatCode>#,##0_);[Red]\(#,##0\)</c:formatCode>
                <c:ptCount val="35"/>
                <c:pt idx="0">
                  <c:v>79.517690488782037</c:v>
                </c:pt>
                <c:pt idx="1">
                  <c:v>81.476894083631862</c:v>
                </c:pt>
                <c:pt idx="2">
                  <c:v>83.468389041634907</c:v>
                </c:pt>
                <c:pt idx="3">
                  <c:v>85.444150497139944</c:v>
                </c:pt>
                <c:pt idx="4">
                  <c:v>86.557491756165305</c:v>
                </c:pt>
                <c:pt idx="5">
                  <c:v>88.354435241299029</c:v>
                </c:pt>
                <c:pt idx="6">
                  <c:v>89.020177044834867</c:v>
                </c:pt>
                <c:pt idx="7">
                  <c:v>86.260980656497978</c:v>
                </c:pt>
                <c:pt idx="8">
                  <c:v>86.424502054937861</c:v>
                </c:pt>
                <c:pt idx="9">
                  <c:v>88.158852206059635</c:v>
                </c:pt>
                <c:pt idx="10">
                  <c:v>88.316120540024883</c:v>
                </c:pt>
                <c:pt idx="11">
                  <c:v>86.420067004800671</c:v>
                </c:pt>
                <c:pt idx="12">
                  <c:v>89.18234803490148</c:v>
                </c:pt>
                <c:pt idx="13">
                  <c:v>92.287706137759585</c:v>
                </c:pt>
                <c:pt idx="14">
                  <c:v>88.440959308262322</c:v>
                </c:pt>
                <c:pt idx="15">
                  <c:v>89.036296288325602</c:v>
                </c:pt>
                <c:pt idx="16">
                  <c:v>87.052719060722339</c:v>
                </c:pt>
                <c:pt idx="17">
                  <c:v>91.26533586024118</c:v>
                </c:pt>
                <c:pt idx="18">
                  <c:v>88.162446370481945</c:v>
                </c:pt>
                <c:pt idx="19">
                  <c:v>86.181568242101662</c:v>
                </c:pt>
                <c:pt idx="20">
                  <c:v>92.16256240043937</c:v>
                </c:pt>
                <c:pt idx="21">
                  <c:v>94.963128855064767</c:v>
                </c:pt>
                <c:pt idx="22">
                  <c:v>104.35752946039457</c:v>
                </c:pt>
                <c:pt idx="23">
                  <c:v>105.84444174624005</c:v>
                </c:pt>
                <c:pt idx="24">
                  <c:v>102.83515871374694</c:v>
                </c:pt>
                <c:pt idx="25">
                  <c:v>100.14404124818087</c:v>
                </c:pt>
                <c:pt idx="26">
                  <c:v>98.616285552500884</c:v>
                </c:pt>
                <c:pt idx="27">
                  <c:v>103.77699952618347</c:v>
                </c:pt>
                <c:pt idx="28">
                  <c:v>94.078810612998566</c:v>
                </c:pt>
                <c:pt idx="29">
                  <c:v>96.984578077496593</c:v>
                </c:pt>
                <c:pt idx="30">
                  <c:v>104.07498618539404</c:v>
                </c:pt>
                <c:pt idx="31">
                  <c:v>99.046876694107809</c:v>
                </c:pt>
                <c:pt idx="32">
                  <c:v>100.64279243810897</c:v>
                </c:pt>
                <c:pt idx="33">
                  <c:v>94.286394858144206</c:v>
                </c:pt>
                <c:pt idx="34">
                  <c:v>93.820579418008606</c:v>
                </c:pt>
              </c:numCache>
            </c:numRef>
          </c:val>
          <c:extLst>
            <c:ext xmlns:c16="http://schemas.microsoft.com/office/drawing/2014/chart" uri="{C3380CC4-5D6E-409C-BE32-E72D297353CC}">
              <c16:uniqueId val="{00000003-E2E8-4933-A7A9-4CEC951B8DBC}"/>
            </c:ext>
          </c:extLst>
        </c:ser>
        <c:ser>
          <c:idx val="4"/>
          <c:order val="4"/>
          <c:tx>
            <c:strRef>
              <c:f>'12.Household (per capita)'!$W$45</c:f>
              <c:strCache>
                <c:ptCount val="1"/>
                <c:pt idx="0">
                  <c:v>動力他※1</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capita)'!$AA$45:$BI$45</c:f>
              <c:numCache>
                <c:formatCode>#,##0_);[Red]\(#,##0\)</c:formatCode>
                <c:ptCount val="35"/>
                <c:pt idx="0">
                  <c:v>403.89146543713565</c:v>
                </c:pt>
                <c:pt idx="1">
                  <c:v>410.09950685269763</c:v>
                </c:pt>
                <c:pt idx="2">
                  <c:v>428.79988744257349</c:v>
                </c:pt>
                <c:pt idx="3">
                  <c:v>408.71560205451067</c:v>
                </c:pt>
                <c:pt idx="4">
                  <c:v>467.80868546371448</c:v>
                </c:pt>
                <c:pt idx="5">
                  <c:v>459.21049031902947</c:v>
                </c:pt>
                <c:pt idx="6">
                  <c:v>459.43217210909955</c:v>
                </c:pt>
                <c:pt idx="7">
                  <c:v>451.28349976979814</c:v>
                </c:pt>
                <c:pt idx="8">
                  <c:v>440.88250487388336</c:v>
                </c:pt>
                <c:pt idx="9">
                  <c:v>472.79362597754584</c:v>
                </c:pt>
                <c:pt idx="10">
                  <c:v>470.20592183819582</c:v>
                </c:pt>
                <c:pt idx="11">
                  <c:v>474.20200441466699</c:v>
                </c:pt>
                <c:pt idx="12">
                  <c:v>511.52124904698138</c:v>
                </c:pt>
                <c:pt idx="13">
                  <c:v>537.6882023867787</c:v>
                </c:pt>
                <c:pt idx="14">
                  <c:v>536.82837593445936</c:v>
                </c:pt>
                <c:pt idx="15">
                  <c:v>542.05244699504772</c:v>
                </c:pt>
                <c:pt idx="16">
                  <c:v>516.76010279096386</c:v>
                </c:pt>
                <c:pt idx="17">
                  <c:v>584.15277047145707</c:v>
                </c:pt>
                <c:pt idx="18">
                  <c:v>573.4379822246708</c:v>
                </c:pt>
                <c:pt idx="19">
                  <c:v>547.85362273760768</c:v>
                </c:pt>
                <c:pt idx="20">
                  <c:v>621.389745810401</c:v>
                </c:pt>
                <c:pt idx="21">
                  <c:v>698.09607941282331</c:v>
                </c:pt>
                <c:pt idx="22">
                  <c:v>806.2451179124489</c:v>
                </c:pt>
                <c:pt idx="23">
                  <c:v>824.75280344451062</c:v>
                </c:pt>
                <c:pt idx="24">
                  <c:v>771.65768707178449</c:v>
                </c:pt>
                <c:pt idx="25">
                  <c:v>722.26208815621237</c:v>
                </c:pt>
                <c:pt idx="26">
                  <c:v>685.43211909420927</c:v>
                </c:pt>
                <c:pt idx="27">
                  <c:v>685.38379024155211</c:v>
                </c:pt>
                <c:pt idx="28">
                  <c:v>588.63061181596254</c:v>
                </c:pt>
                <c:pt idx="29">
                  <c:v>563.20961527548297</c:v>
                </c:pt>
                <c:pt idx="30">
                  <c:v>605.71745467674464</c:v>
                </c:pt>
                <c:pt idx="31">
                  <c:v>566.1219035693606</c:v>
                </c:pt>
                <c:pt idx="32">
                  <c:v>570.87110770047684</c:v>
                </c:pt>
                <c:pt idx="33">
                  <c:v>523.60965081078496</c:v>
                </c:pt>
                <c:pt idx="34">
                  <c:v>523.32403042857322</c:v>
                </c:pt>
              </c:numCache>
            </c:numRef>
          </c:val>
          <c:extLst>
            <c:ext xmlns:c16="http://schemas.microsoft.com/office/drawing/2014/chart" uri="{C3380CC4-5D6E-409C-BE32-E72D297353CC}">
              <c16:uniqueId val="{00000004-E2E8-4933-A7A9-4CEC951B8DBC}"/>
            </c:ext>
          </c:extLst>
        </c:ser>
        <c:ser>
          <c:idx val="5"/>
          <c:order val="5"/>
          <c:tx>
            <c:strRef>
              <c:f>'12.Household (per capita)'!$W$46</c:f>
              <c:strCache>
                <c:ptCount val="1"/>
                <c:pt idx="0">
                  <c:v>自家用乗用車</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capita)'!$AA$46:$BI$46</c:f>
              <c:numCache>
                <c:formatCode>#,##0_);[Red]\(#,##0\)</c:formatCode>
                <c:ptCount val="35"/>
                <c:pt idx="0">
                  <c:v>400.48095751189169</c:v>
                </c:pt>
                <c:pt idx="1">
                  <c:v>397.70507903091408</c:v>
                </c:pt>
                <c:pt idx="2">
                  <c:v>457.6901475081948</c:v>
                </c:pt>
                <c:pt idx="3">
                  <c:v>489.43738456490263</c:v>
                </c:pt>
                <c:pt idx="4">
                  <c:v>538.95148368251114</c:v>
                </c:pt>
                <c:pt idx="5">
                  <c:v>539.99277319287057</c:v>
                </c:pt>
                <c:pt idx="6">
                  <c:v>582.70257507677991</c:v>
                </c:pt>
                <c:pt idx="7">
                  <c:v>532.08063690530889</c:v>
                </c:pt>
                <c:pt idx="8">
                  <c:v>567.07998663645049</c:v>
                </c:pt>
                <c:pt idx="9">
                  <c:v>596.74669461195117</c:v>
                </c:pt>
                <c:pt idx="10">
                  <c:v>612.30908477563946</c:v>
                </c:pt>
                <c:pt idx="11">
                  <c:v>604.44000325495324</c:v>
                </c:pt>
                <c:pt idx="12">
                  <c:v>613.52926954879956</c:v>
                </c:pt>
                <c:pt idx="13">
                  <c:v>624.12207915746535</c:v>
                </c:pt>
                <c:pt idx="14">
                  <c:v>612.11801821207655</c:v>
                </c:pt>
                <c:pt idx="15">
                  <c:v>595.63963813429234</c:v>
                </c:pt>
                <c:pt idx="16">
                  <c:v>580.67677567117357</c:v>
                </c:pt>
                <c:pt idx="17">
                  <c:v>569.23584104497195</c:v>
                </c:pt>
                <c:pt idx="18">
                  <c:v>572.57787472997404</c:v>
                </c:pt>
                <c:pt idx="19">
                  <c:v>538.56140179595525</c:v>
                </c:pt>
                <c:pt idx="20">
                  <c:v>536.78764763318179</c:v>
                </c:pt>
                <c:pt idx="21">
                  <c:v>521.48309281055651</c:v>
                </c:pt>
                <c:pt idx="22">
                  <c:v>534.78570164601422</c:v>
                </c:pt>
                <c:pt idx="23">
                  <c:v>515.94329197730769</c:v>
                </c:pt>
                <c:pt idx="24">
                  <c:v>485.79205501816864</c:v>
                </c:pt>
                <c:pt idx="25">
                  <c:v>488.33711839733257</c:v>
                </c:pt>
                <c:pt idx="26">
                  <c:v>467.67081172432268</c:v>
                </c:pt>
                <c:pt idx="27">
                  <c:v>477.67988152739059</c:v>
                </c:pt>
                <c:pt idx="28">
                  <c:v>488.32567307140545</c:v>
                </c:pt>
                <c:pt idx="29">
                  <c:v>484.12000831313537</c:v>
                </c:pt>
                <c:pt idx="30">
                  <c:v>416.34041083264532</c:v>
                </c:pt>
                <c:pt idx="31">
                  <c:v>432.40726041594104</c:v>
                </c:pt>
                <c:pt idx="32">
                  <c:v>461.83418000314566</c:v>
                </c:pt>
                <c:pt idx="33">
                  <c:v>479.2393064392827</c:v>
                </c:pt>
                <c:pt idx="34">
                  <c:v>462.1091800990564</c:v>
                </c:pt>
              </c:numCache>
            </c:numRef>
          </c:val>
          <c:extLst>
            <c:ext xmlns:c16="http://schemas.microsoft.com/office/drawing/2014/chart" uri="{C3380CC4-5D6E-409C-BE32-E72D297353CC}">
              <c16:uniqueId val="{00000005-E2E8-4933-A7A9-4CEC951B8DBC}"/>
            </c:ext>
          </c:extLst>
        </c:ser>
        <c:ser>
          <c:idx val="6"/>
          <c:order val="6"/>
          <c:tx>
            <c:strRef>
              <c:f>'12.Household (per capita)'!$W$47</c:f>
              <c:strCache>
                <c:ptCount val="1"/>
                <c:pt idx="0">
                  <c:v>ごみ処理</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capita)'!$AA$47:$BI$47</c:f>
              <c:numCache>
                <c:formatCode>#,##0.0_);[Red]\(#,##0.0\)</c:formatCode>
                <c:ptCount val="35"/>
                <c:pt idx="0">
                  <c:v>92.063124323074945</c:v>
                </c:pt>
                <c:pt idx="1">
                  <c:v>94.024127812334967</c:v>
                </c:pt>
                <c:pt idx="2">
                  <c:v>95.057934487094585</c:v>
                </c:pt>
                <c:pt idx="3">
                  <c:v>95.07951035245739</c:v>
                </c:pt>
                <c:pt idx="4">
                  <c:v>98.722631658188462</c:v>
                </c:pt>
                <c:pt idx="5">
                  <c:v>100.75265353778444</c:v>
                </c:pt>
                <c:pt idx="6">
                  <c:v>103.75785863058418</c:v>
                </c:pt>
                <c:pt idx="7">
                  <c:v>105.74309110518261</c:v>
                </c:pt>
                <c:pt idx="8">
                  <c:v>106.38400149493408</c:v>
                </c:pt>
                <c:pt idx="9">
                  <c:v>108.97953849373501</c:v>
                </c:pt>
                <c:pt idx="10">
                  <c:v>112.82701056393608</c:v>
                </c:pt>
                <c:pt idx="11">
                  <c:v>114.73310689197561</c:v>
                </c:pt>
                <c:pt idx="12">
                  <c:v>116.96938567898663</c:v>
                </c:pt>
                <c:pt idx="13">
                  <c:v>118.40996343262807</c:v>
                </c:pt>
                <c:pt idx="14">
                  <c:v>112.45405737139032</c:v>
                </c:pt>
                <c:pt idx="15">
                  <c:v>104.3427317602826</c:v>
                </c:pt>
                <c:pt idx="16">
                  <c:v>95.233827374021189</c:v>
                </c:pt>
                <c:pt idx="17">
                  <c:v>92.893506808491352</c:v>
                </c:pt>
                <c:pt idx="18">
                  <c:v>90.669569001246444</c:v>
                </c:pt>
                <c:pt idx="19">
                  <c:v>75.697992768842013</c:v>
                </c:pt>
                <c:pt idx="20">
                  <c:v>73.306306137012697</c:v>
                </c:pt>
                <c:pt idx="21">
                  <c:v>80.326140428345241</c:v>
                </c:pt>
                <c:pt idx="22">
                  <c:v>82.062367287529554</c:v>
                </c:pt>
                <c:pt idx="23">
                  <c:v>76.833119978438873</c:v>
                </c:pt>
                <c:pt idx="24">
                  <c:v>68.408878073030934</c:v>
                </c:pt>
                <c:pt idx="25">
                  <c:v>66.85732684427235</c:v>
                </c:pt>
                <c:pt idx="26">
                  <c:v>66.458763495891773</c:v>
                </c:pt>
                <c:pt idx="27">
                  <c:v>68.614134138551449</c:v>
                </c:pt>
                <c:pt idx="28">
                  <c:v>68.433541718875489</c:v>
                </c:pt>
                <c:pt idx="29">
                  <c:v>71.562312371159663</c:v>
                </c:pt>
                <c:pt idx="30">
                  <c:v>74.340117015635442</c:v>
                </c:pt>
                <c:pt idx="31">
                  <c:v>73.163702662067251</c:v>
                </c:pt>
                <c:pt idx="32">
                  <c:v>71.799455570432016</c:v>
                </c:pt>
                <c:pt idx="33">
                  <c:v>67.158702509612937</c:v>
                </c:pt>
                <c:pt idx="34">
                  <c:v>71.265634038516112</c:v>
                </c:pt>
              </c:numCache>
            </c:numRef>
          </c:val>
          <c:extLst>
            <c:ext xmlns:c16="http://schemas.microsoft.com/office/drawing/2014/chart" uri="{C3380CC4-5D6E-409C-BE32-E72D297353CC}">
              <c16:uniqueId val="{00000006-E2E8-4933-A7A9-4CEC951B8DBC}"/>
            </c:ext>
          </c:extLst>
        </c:ser>
        <c:ser>
          <c:idx val="7"/>
          <c:order val="7"/>
          <c:tx>
            <c:strRef>
              <c:f>'12.Household (per capita)'!$W$48</c:f>
              <c:strCache>
                <c:ptCount val="1"/>
                <c:pt idx="0">
                  <c:v>水道</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capita)'!$AA$48:$BI$48</c:f>
              <c:numCache>
                <c:formatCode>#,##0.0_);[Red]\(#,##0.0\)</c:formatCode>
                <c:ptCount val="35"/>
                <c:pt idx="0">
                  <c:v>17.496746412628852</c:v>
                </c:pt>
                <c:pt idx="1">
                  <c:v>22.019348655105116</c:v>
                </c:pt>
                <c:pt idx="2">
                  <c:v>26.613883104737301</c:v>
                </c:pt>
                <c:pt idx="3">
                  <c:v>28.756205469976358</c:v>
                </c:pt>
                <c:pt idx="4">
                  <c:v>36.431792489758152</c:v>
                </c:pt>
                <c:pt idx="5">
                  <c:v>38.381210138550735</c:v>
                </c:pt>
                <c:pt idx="6">
                  <c:v>35.6872634846304</c:v>
                </c:pt>
                <c:pt idx="7">
                  <c:v>32.541698092059661</c:v>
                </c:pt>
                <c:pt idx="8">
                  <c:v>30.254217902463651</c:v>
                </c:pt>
                <c:pt idx="9">
                  <c:v>29.345012711355295</c:v>
                </c:pt>
                <c:pt idx="10">
                  <c:v>28.334662217316755</c:v>
                </c:pt>
                <c:pt idx="11">
                  <c:v>26.712930492144302</c:v>
                </c:pt>
                <c:pt idx="12">
                  <c:v>27.641764497294552</c:v>
                </c:pt>
                <c:pt idx="13">
                  <c:v>27.917637724821045</c:v>
                </c:pt>
                <c:pt idx="14">
                  <c:v>26.504410546221525</c:v>
                </c:pt>
                <c:pt idx="15">
                  <c:v>25.872537489639964</c:v>
                </c:pt>
                <c:pt idx="16">
                  <c:v>25.18874186690023</c:v>
                </c:pt>
                <c:pt idx="17">
                  <c:v>27.94038231125392</c:v>
                </c:pt>
                <c:pt idx="18">
                  <c:v>32.979525632921863</c:v>
                </c:pt>
                <c:pt idx="19">
                  <c:v>35.45334496831844</c:v>
                </c:pt>
                <c:pt idx="20">
                  <c:v>35.266183509980557</c:v>
                </c:pt>
                <c:pt idx="21">
                  <c:v>38.858330091885662</c:v>
                </c:pt>
                <c:pt idx="22">
                  <c:v>51.017970357707121</c:v>
                </c:pt>
                <c:pt idx="23">
                  <c:v>43.639379408485937</c:v>
                </c:pt>
                <c:pt idx="24">
                  <c:v>43.57085015712638</c:v>
                </c:pt>
                <c:pt idx="25">
                  <c:v>38.703303378586661</c:v>
                </c:pt>
                <c:pt idx="26">
                  <c:v>36.711423703966304</c:v>
                </c:pt>
                <c:pt idx="27">
                  <c:v>38.075707877849474</c:v>
                </c:pt>
                <c:pt idx="28">
                  <c:v>41.038655208461911</c:v>
                </c:pt>
                <c:pt idx="29">
                  <c:v>38.703731491815702</c:v>
                </c:pt>
                <c:pt idx="30">
                  <c:v>33.617823675352867</c:v>
                </c:pt>
                <c:pt idx="31">
                  <c:v>30.2414272373071</c:v>
                </c:pt>
                <c:pt idx="32">
                  <c:v>37.575375632558519</c:v>
                </c:pt>
                <c:pt idx="33">
                  <c:v>36.022766412592127</c:v>
                </c:pt>
                <c:pt idx="34">
                  <c:v>30.656761370175076</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'12.Household (per capita)'!$V$40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capita)'!$AA$40:$BI$40</c:f>
              <c:numCache>
                <c:formatCode>#,##0_);[Red]\(#,##0\)</c:formatCode>
                <c:ptCount val="35"/>
                <c:pt idx="0">
                  <c:v>1526.3510949013134</c:v>
                </c:pt>
                <c:pt idx="1">
                  <c:v>1544.2313091981653</c:v>
                </c:pt>
                <c:pt idx="2">
                  <c:v>1655.3955979193736</c:v>
                </c:pt>
                <c:pt idx="3">
                  <c:v>1686.7691889726621</c:v>
                </c:pt>
                <c:pt idx="4">
                  <c:v>1810.3931994839561</c:v>
                </c:pt>
                <c:pt idx="5">
                  <c:v>1830.2140958015052</c:v>
                </c:pt>
                <c:pt idx="6">
                  <c:v>1890.1070661075607</c:v>
                </c:pt>
                <c:pt idx="7">
                  <c:v>1800.0502041014929</c:v>
                </c:pt>
                <c:pt idx="8">
                  <c:v>1817.5262833671102</c:v>
                </c:pt>
                <c:pt idx="9">
                  <c:v>1904.0594225508398</c:v>
                </c:pt>
                <c:pt idx="10">
                  <c:v>1945.5374931128802</c:v>
                </c:pt>
                <c:pt idx="11">
                  <c:v>1915.8019040835422</c:v>
                </c:pt>
                <c:pt idx="12">
                  <c:v>2002.6323245850624</c:v>
                </c:pt>
                <c:pt idx="13">
                  <c:v>2026.075492076835</c:v>
                </c:pt>
                <c:pt idx="14">
                  <c:v>2009.5605616486241</c:v>
                </c:pt>
                <c:pt idx="15">
                  <c:v>2013.8454103172512</c:v>
                </c:pt>
                <c:pt idx="16">
                  <c:v>1924.0140308188934</c:v>
                </c:pt>
                <c:pt idx="17">
                  <c:v>2003.5953586175169</c:v>
                </c:pt>
                <c:pt idx="18">
                  <c:v>1969.8880746343607</c:v>
                </c:pt>
                <c:pt idx="19">
                  <c:v>1889.0932615699344</c:v>
                </c:pt>
                <c:pt idx="20">
                  <c:v>2013.868332860113</c:v>
                </c:pt>
                <c:pt idx="21">
                  <c:v>2107.9683970507012</c:v>
                </c:pt>
                <c:pt idx="22">
                  <c:v>2292.9989683824529</c:v>
                </c:pt>
                <c:pt idx="23">
                  <c:v>2274.457645398094</c:v>
                </c:pt>
                <c:pt idx="24">
                  <c:v>2147.423322144045</c:v>
                </c:pt>
                <c:pt idx="25">
                  <c:v>2057.8950985813935</c:v>
                </c:pt>
                <c:pt idx="26">
                  <c:v>1988.8260243069626</c:v>
                </c:pt>
                <c:pt idx="27">
                  <c:v>2034.794941758154</c:v>
                </c:pt>
                <c:pt idx="28">
                  <c:v>1857.5056723703049</c:v>
                </c:pt>
                <c:pt idx="29">
                  <c:v>1831.252723928673</c:v>
                </c:pt>
                <c:pt idx="30">
                  <c:v>1847.7814285126244</c:v>
                </c:pt>
                <c:pt idx="31">
                  <c:v>1808.8946958910333</c:v>
                </c:pt>
                <c:pt idx="32">
                  <c:v>1834.3841436169034</c:v>
                </c:pt>
                <c:pt idx="33">
                  <c:v>1766.2137859012716</c:v>
                </c:pt>
                <c:pt idx="34">
                  <c:v>1745.2898665895475</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79681715723"/>
          <c:y val="0.39980973915939433"/>
          <c:w val="0.14660539356835006"/>
          <c:h val="0.39006450911951385"/>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v>per capita</c:v>
          </c:tx>
          <c:spPr>
            <a:noFill/>
            <a:ln>
              <a:noFill/>
            </a:ln>
          </c:spPr>
          <c:dLbls>
            <c:dLbl>
              <c:idx val="0"/>
              <c:layout>
                <c:manualLayout>
                  <c:x val="0.10951534171249841"/>
                  <c:y val="1.7546591222956549E-2"/>
                </c:manualLayout>
              </c:layout>
              <c:tx>
                <c:rich>
                  <a:bodyPr wrap="square" lIns="38100" tIns="19050" rIns="38100" bIns="19050" anchor="ctr" anchorCtr="0">
                    <a:noAutofit/>
                  </a:bodyPr>
                  <a:lstStyle/>
                  <a:p>
                    <a:pPr algn="l">
                      <a:defRPr sz="1100" b="0"/>
                    </a:pPr>
                    <a:fld id="{5DB6C2E1-0076-466C-891E-A11C66C1F964}" type="VALUE">
                      <a:rPr lang="en-US" altLang="ja-JP" sz="1100" b="0"/>
                      <a:pPr algn="l">
                        <a:defRPr sz="1100" b="0"/>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4272451781"/>
                  <c:y val="-1.3257160724897616E-2"/>
                </c:manualLayout>
              </c:layout>
              <c:tx>
                <c:rich>
                  <a:bodyPr wrap="square" lIns="38100" tIns="19050" rIns="38100" bIns="19050" anchor="ctr" anchorCtr="0">
                    <a:noAutofit/>
                  </a:bodyPr>
                  <a:lstStyle/>
                  <a:p>
                    <a:pPr algn="l">
                      <a:defRPr sz="1100" b="0"/>
                    </a:pPr>
                    <a:fld id="{FF78C685-2F26-4058-8C74-87EE39516647}" type="VALUE">
                      <a:rPr lang="en-US" altLang="ja-JP" sz="1100" b="0"/>
                      <a:pPr algn="l">
                        <a:defRPr sz="1100" b="0"/>
                      </a:pPr>
                      <a:t>[値]</a:t>
                    </a:fld>
                    <a:endParaRPr lang="ja-JP" altLang="en-US"/>
                  </a:p>
                </c:rich>
              </c:tx>
              <c:numFmt formatCode="&quot;in 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'12.Household (per capita)'!$Z$27:$Z$36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Lit>
              <c:formatCode>"in FY"0000""</c:formatCode>
              <c:ptCount val="2"/>
              <c:pt idx="0" formatCode="#,##0_ ">
                <c:v>1750</c:v>
              </c:pt>
              <c:pt idx="1">
                <c:v>2024</c:v>
              </c:pt>
            </c:numLit>
          </c:val>
          <c:extLst>
            <c:ext xmlns:c16="http://schemas.microsoft.com/office/drawing/2014/chart" uri="{C3380CC4-5D6E-409C-BE32-E72D297353CC}">
              <c16:uniqueId val="{00000002-5078-4F49-B60D-3C90B7ED1E12}"/>
            </c:ext>
          </c:extLst>
        </c:ser>
        <c:ser>
          <c:idx val="0"/>
          <c:order val="1"/>
          <c:tx>
            <c:strRef>
              <c:f>'12.Household (per capita)'!$BI$25</c:f>
              <c:strCache>
                <c:ptCount val="1"/>
                <c:pt idx="0">
                  <c:v>2024</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482402589806215"/>
                  <c:y val="-0.110349465664118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715863607624023"/>
                      <c:h val="7.0279019572025966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0.16007331006648598"/>
                  <c:y val="9.70742119937518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3.0099916996961115E-2"/>
                  <c:y val="-0.1423214883913007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31676104316436"/>
                      <c:h val="8.5270695564490531E-2"/>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Ref>
              <c:f>'12.Household (per capita)'!$BI$27:$BI$36</c:f>
              <c:numCache>
                <c:formatCode>0.0%</c:formatCode>
                <c:ptCount val="10"/>
                <c:pt idx="0">
                  <c:v>0</c:v>
                </c:pt>
                <c:pt idx="1">
                  <c:v>7.4865331991080447E-2</c:v>
                </c:pt>
                <c:pt idx="2">
                  <c:v>4.3755011483769896E-2</c:v>
                </c:pt>
                <c:pt idx="3">
                  <c:v>9.304487078010068E-2</c:v>
                </c:pt>
                <c:pt idx="4">
                  <c:v>0.46488084548107589</c:v>
                </c:pt>
                <c:pt idx="5" formatCode="0.00%">
                  <c:v>2.8035958541479616E-4</c:v>
                </c:pt>
                <c:pt idx="6">
                  <c:v>0.2488844214110614</c:v>
                </c:pt>
                <c:pt idx="7">
                  <c:v>1.5890610487828305E-2</c:v>
                </c:pt>
                <c:pt idx="8">
                  <c:v>4.0833121994672171E-2</c:v>
                </c:pt>
                <c:pt idx="9">
                  <c:v>1.7565426784996539E-2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ja-JP" altLang="ja-JP" sz="1600" b="1" i="0" u="none" strike="noStrike" kern="1200" baseline="0">
                <a:solidFill>
                  <a:sysClr val="windowText" lastClr="000000"/>
                </a:solidFill>
                <a:latin typeface="+mn-ea"/>
              </a:rPr>
              <a:t>温室効果ガス排出</a:t>
            </a:r>
            <a:r>
              <a:rPr lang="ja-JP" altLang="en-US" sz="1600" b="1" i="0" u="none" strike="noStrike" kern="1200" baseline="0">
                <a:solidFill>
                  <a:sysClr val="windowText" lastClr="000000"/>
                </a:solidFill>
                <a:latin typeface="+mn-ea"/>
              </a:rPr>
              <a:t>・吸収</a:t>
            </a:r>
            <a:r>
              <a:rPr lang="ja-JP" altLang="ja-JP" sz="1600" b="1" i="0" u="none" strike="noStrike" kern="1200" baseline="0">
                <a:solidFill>
                  <a:sysClr val="windowText" lastClr="000000"/>
                </a:solidFill>
                <a:latin typeface="+mn-ea"/>
              </a:rPr>
              <a:t>量</a:t>
            </a:r>
            <a:r>
              <a:rPr lang="ja-JP" altLang="en-US" sz="1600" b="1" i="0" u="none" strike="noStrike" kern="1200" baseline="0">
                <a:solidFill>
                  <a:sysClr val="windowText" lastClr="000000"/>
                </a:solidFill>
                <a:latin typeface="+mn-ea"/>
              </a:rPr>
              <a:t>の推移及び</a:t>
            </a:r>
            <a:r>
              <a:rPr lang="ja-JP" altLang="ja-JP" sz="1600" b="1" i="0" u="none" strike="noStrike" kern="1200" baseline="0">
                <a:solidFill>
                  <a:schemeClr val="dk1"/>
                </a:solidFill>
                <a:effectLst/>
              </a:rPr>
              <a:t>地球温暖化対策計</a:t>
            </a:r>
            <a:r>
              <a:rPr lang="ja-JP" altLang="en-US" sz="1600" b="1" i="0" u="none" strike="noStrike" kern="1200" baseline="0">
                <a:solidFill>
                  <a:schemeClr val="dk1"/>
                </a:solidFill>
                <a:effectLst/>
              </a:rPr>
              <a:t>画</a:t>
            </a:r>
            <a:r>
              <a:rPr lang="en-US" altLang="ja-JP" sz="1600" b="1" i="0" u="none" strike="noStrike" kern="1200" baseline="0">
                <a:solidFill>
                  <a:schemeClr val="dk1"/>
                </a:solidFill>
                <a:effectLst/>
              </a:rPr>
              <a:t> </a:t>
            </a:r>
            <a:r>
              <a:rPr lang="ja-JP" altLang="en-US" sz="1600" b="1" i="0" u="none" strike="noStrike" kern="1200" baseline="0">
                <a:solidFill>
                  <a:schemeClr val="dk1"/>
                </a:solidFill>
                <a:effectLst/>
              </a:rPr>
              <a:t>に基づく削減目標</a:t>
            </a:r>
            <a:endParaRPr lang="en-US" altLang="ja-JP" sz="1600" b="1" i="0" baseline="0">
              <a:solidFill>
                <a:sysClr val="windowText" lastClr="000000"/>
              </a:solidFill>
              <a:latin typeface="+mn-ea"/>
              <a:ea typeface="+mn-ea"/>
            </a:endParaRPr>
          </a:p>
        </c:rich>
      </c:tx>
      <c:layout>
        <c:manualLayout>
          <c:xMode val="edge"/>
          <c:yMode val="edge"/>
          <c:x val="0.11451016297381433"/>
          <c:y val="3.683074332768571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ltLang="ja-JP"/>
        </a:p>
      </c:txPr>
    </c:title>
    <c:autoTitleDeleted val="0"/>
    <c:plotArea>
      <c:layout>
        <c:manualLayout>
          <c:layoutTarget val="inner"/>
          <c:xMode val="edge"/>
          <c:yMode val="edge"/>
          <c:x val="6.9126848984225303E-2"/>
          <c:y val="0.15055196552484965"/>
          <c:w val="0.82749314406344165"/>
          <c:h val="0.65516219457486968"/>
        </c:manualLayout>
      </c:layout>
      <c:barChart>
        <c:barDir val="col"/>
        <c:grouping val="stacked"/>
        <c:varyColors val="0"/>
        <c:ser>
          <c:idx val="0"/>
          <c:order val="1"/>
          <c:tx>
            <c:strRef>
              <c:f>'1.Summary'!$S$66</c:f>
              <c:strCache>
                <c:ptCount val="1"/>
                <c:pt idx="0">
                  <c:v>排出量</c:v>
                </c:pt>
              </c:strCache>
            </c:strRef>
          </c:tx>
          <c:spPr>
            <a:solidFill>
              <a:srgbClr val="C0504D">
                <a:lumMod val="40000"/>
                <a:lumOff val="60000"/>
              </a:srgbClr>
            </a:solidFill>
            <a:ln>
              <a:noFill/>
            </a:ln>
            <a:effectLst/>
          </c:spPr>
          <c:invertIfNegative val="0"/>
          <c:dPt>
            <c:idx val="23"/>
            <c:invertIfNegative val="0"/>
            <c:bubble3D val="0"/>
            <c:spPr>
              <a:solidFill>
                <a:srgbClr val="FFC000"/>
              </a:solidFill>
              <a:ln>
                <a:noFill/>
              </a:ln>
              <a:effectLst/>
            </c:spPr>
            <c:extLst>
              <c:ext xmlns:c16="http://schemas.microsoft.com/office/drawing/2014/chart" uri="{C3380CC4-5D6E-409C-BE32-E72D297353CC}">
                <c16:uniqueId val="{00000001-360F-4753-B696-8098A3C55F71}"/>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'1.Summary'!$AA$66:$BI$66</c:f>
              <c:numCache>
                <c:formatCode>#,##0_ </c:formatCode>
                <c:ptCount val="35"/>
                <c:pt idx="0">
                  <c:v>1272.0575847218931</c:v>
                </c:pt>
                <c:pt idx="1">
                  <c:v>1286.1154695539458</c:v>
                </c:pt>
                <c:pt idx="2">
                  <c:v>1296.6024972619432</c:v>
                </c:pt>
                <c:pt idx="3">
                  <c:v>1292.6263092925599</c:v>
                </c:pt>
                <c:pt idx="4">
                  <c:v>1351.2226099277157</c:v>
                </c:pt>
                <c:pt idx="5">
                  <c:v>1371.6041425542564</c:v>
                </c:pt>
                <c:pt idx="6">
                  <c:v>1384.7504107467951</c:v>
                </c:pt>
                <c:pt idx="7">
                  <c:v>1375.5913614068884</c:v>
                </c:pt>
                <c:pt idx="8">
                  <c:v>1327.2082008657521</c:v>
                </c:pt>
                <c:pt idx="9">
                  <c:v>1351.4214823393561</c:v>
                </c:pt>
                <c:pt idx="10">
                  <c:v>1370.5490131306808</c:v>
                </c:pt>
                <c:pt idx="11">
                  <c:v>1345.258189477953</c:v>
                </c:pt>
                <c:pt idx="12">
                  <c:v>1369.4672843505487</c:v>
                </c:pt>
                <c:pt idx="13">
                  <c:v>1376.026617016814</c:v>
                </c:pt>
                <c:pt idx="14">
                  <c:v>1367.8735035747814</c:v>
                </c:pt>
                <c:pt idx="15">
                  <c:v>1374.7162312150351</c:v>
                </c:pt>
                <c:pt idx="16">
                  <c:v>1352.3143835919893</c:v>
                </c:pt>
                <c:pt idx="17">
                  <c:v>1386.1927848500625</c:v>
                </c:pt>
                <c:pt idx="18">
                  <c:v>1312.3481377953651</c:v>
                </c:pt>
                <c:pt idx="19">
                  <c:v>1240.0991040436554</c:v>
                </c:pt>
                <c:pt idx="20">
                  <c:v>1291.7255078247622</c:v>
                </c:pt>
                <c:pt idx="21">
                  <c:v>1341.5052426838395</c:v>
                </c:pt>
                <c:pt idx="22">
                  <c:v>1382.4650172518918</c:v>
                </c:pt>
                <c:pt idx="23">
                  <c:v>1393.5462917702594</c:v>
                </c:pt>
                <c:pt idx="24">
                  <c:v>1342.544007001926</c:v>
                </c:pt>
                <c:pt idx="25">
                  <c:v>1303.2355472018344</c:v>
                </c:pt>
                <c:pt idx="26">
                  <c:v>1284.1964522934143</c:v>
                </c:pt>
                <c:pt idx="27">
                  <c:v>1269.0319128567749</c:v>
                </c:pt>
                <c:pt idx="28">
                  <c:v>1222.1840739849058</c:v>
                </c:pt>
                <c:pt idx="29">
                  <c:v>1185.7295205316709</c:v>
                </c:pt>
                <c:pt idx="30">
                  <c:v>1121.4124383071787</c:v>
                </c:pt>
                <c:pt idx="31">
                  <c:v>1142.3843800162435</c:v>
                </c:pt>
                <c:pt idx="32">
                  <c:v>1110.763912597846</c:v>
                </c:pt>
                <c:pt idx="33">
                  <c:v>1066.7457465910732</c:v>
                </c:pt>
                <c:pt idx="34">
                  <c:v>1046.4063730817754</c:v>
                </c:pt>
              </c:numCache>
            </c:numRef>
          </c:val>
          <c:extLst>
            <c:ext xmlns:c16="http://schemas.microsoft.com/office/drawing/2014/chart" uri="{C3380CC4-5D6E-409C-BE32-E72D297353CC}">
              <c16:uniqueId val="{00000002-360F-4753-B696-8098A3C55F71}"/>
            </c:ext>
          </c:extLst>
        </c:ser>
        <c:ser>
          <c:idx val="1"/>
          <c:order val="2"/>
          <c:tx>
            <c:strRef>
              <c:f>'1.Summary'!$S$67</c:f>
              <c:strCache>
                <c:ptCount val="1"/>
                <c:pt idx="0">
                  <c:v>森林等の吸収源対策による吸収量</c:v>
                </c:pt>
              </c:strCache>
            </c:strRef>
          </c:tx>
          <c:spPr>
            <a:solidFill>
              <a:srgbClr val="9BBB59">
                <a:lumMod val="60000"/>
                <a:lumOff val="40000"/>
              </a:srgbClr>
            </a:solidFill>
            <a:ln>
              <a:noFill/>
            </a:ln>
            <a:effectLst/>
          </c:spPr>
          <c:invertIfNegative val="0"/>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'1.Summary'!$AA$67:$BI$67</c:f>
              <c:numCache>
                <c:formatCode>#,##0.0_ </c:formatCode>
                <c:ptCount val="35"/>
                <c:pt idx="24">
                  <c:v>-69.304157975339095</c:v>
                </c:pt>
                <c:pt idx="25">
                  <c:v>-65.982157377442462</c:v>
                </c:pt>
                <c:pt idx="26">
                  <c:v>-64.592864935525043</c:v>
                </c:pt>
                <c:pt idx="27">
                  <c:v>-64.208118488847859</c:v>
                </c:pt>
                <c:pt idx="28">
                  <c:v>-62.825612227275528</c:v>
                </c:pt>
                <c:pt idx="29">
                  <c:v>-58.805678364515344</c:v>
                </c:pt>
                <c:pt idx="30">
                  <c:v>-56.440626566905088</c:v>
                </c:pt>
                <c:pt idx="31">
                  <c:v>-57.097826494608277</c:v>
                </c:pt>
                <c:pt idx="32">
                  <c:v>-54.154637477347705</c:v>
                </c:pt>
                <c:pt idx="33">
                  <c:v>-53.878078100795079</c:v>
                </c:pt>
                <c:pt idx="34">
                  <c:v>-52.340594626794783</c:v>
                </c:pt>
              </c:numCache>
            </c:numRef>
          </c:val>
          <c:extLst>
            <c:ext xmlns:c16="http://schemas.microsoft.com/office/drawing/2014/chart" uri="{C3380CC4-5D6E-409C-BE32-E72D297353CC}">
              <c16:uniqueId val="{00000003-360F-4753-B696-8098A3C55F71}"/>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2"/>
          <c:order val="4"/>
          <c:tx>
            <c:strRef>
              <c:f>'1.Summary'!$S$68</c:f>
              <c:strCache>
                <c:ptCount val="1"/>
                <c:pt idx="0">
                  <c:v>排出・吸収量（計）</c:v>
                </c:pt>
              </c:strCache>
            </c:strRef>
          </c:tx>
          <c:spPr>
            <a:ln w="28575" cap="rnd" cmpd="sng" algn="ctr">
              <a:solidFill>
                <a:srgbClr val="0070C0"/>
              </a:solidFill>
              <a:prstDash val="solid"/>
              <a:round/>
            </a:ln>
            <a:effectLst/>
          </c:spPr>
          <c:marker>
            <c:spPr>
              <a:solidFill>
                <a:srgbClr val="0070C0"/>
              </a:solidFill>
              <a:ln w="9525" cap="flat" cmpd="sng" algn="ctr">
                <a:solidFill>
                  <a:srgbClr val="0070C0"/>
                </a:solidFill>
                <a:prstDash val="solid"/>
                <a:round/>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'1.Summary'!$AA$68:$BI$68</c:f>
              <c:numCache>
                <c:formatCode>#,##0.0_ </c:formatCode>
                <c:ptCount val="35"/>
                <c:pt idx="24" formatCode="#,##0_ ">
                  <c:v>1273.2398490265869</c:v>
                </c:pt>
                <c:pt idx="25" formatCode="#,##0_ ">
                  <c:v>1237.2533898243919</c:v>
                </c:pt>
                <c:pt idx="26" formatCode="#,##0_ ">
                  <c:v>1219.6035873578892</c:v>
                </c:pt>
                <c:pt idx="27" formatCode="#,##0_ ">
                  <c:v>1204.8237943679269</c:v>
                </c:pt>
                <c:pt idx="28" formatCode="#,##0_ ">
                  <c:v>1159.3584617576303</c:v>
                </c:pt>
                <c:pt idx="29" formatCode="#,##0_ ">
                  <c:v>1126.9238421671555</c:v>
                </c:pt>
                <c:pt idx="30" formatCode="#,##0_ ">
                  <c:v>1064.9718117402736</c:v>
                </c:pt>
                <c:pt idx="31" formatCode="#,##0_ ">
                  <c:v>1085.2865535216354</c:v>
                </c:pt>
                <c:pt idx="32" formatCode="#,##0_ ">
                  <c:v>1056.6092751204983</c:v>
                </c:pt>
                <c:pt idx="33" formatCode="#,##0_ ">
                  <c:v>1012.8676684902781</c:v>
                </c:pt>
                <c:pt idx="34" formatCode="#,##0_ ">
                  <c:v>994.06577845498066</c:v>
                </c:pt>
              </c:numCache>
            </c:numRef>
          </c:val>
          <c:smooth val="0"/>
          <c:extLst>
            <c:ext xmlns:c16="http://schemas.microsoft.com/office/drawing/2014/chart" uri="{C3380CC4-5D6E-409C-BE32-E72D297353CC}">
              <c16:uniqueId val="{00000004-360F-4753-B696-8098A3C55F71}"/>
            </c:ext>
          </c:extLst>
        </c:ser>
        <c:dLbls>
          <c:showLegendKey val="0"/>
          <c:showVal val="0"/>
          <c:showCatName val="0"/>
          <c:showSerName val="0"/>
          <c:showPercent val="0"/>
          <c:showBubbleSize val="0"/>
        </c:dLbls>
        <c:marker val="1"/>
        <c:smooth val="0"/>
        <c:axId val="178231552"/>
        <c:axId val="178250112"/>
      </c:lineChart>
      <c:lineChart>
        <c:grouping val="standard"/>
        <c:varyColors val="0"/>
        <c:ser>
          <c:idx val="10"/>
          <c:order val="0"/>
          <c:tx>
            <c:v>2013年度比-60%</c:v>
          </c:tx>
          <c:spPr>
            <a:ln w="28575" cap="rnd" cmpd="sng" algn="ctr">
              <a:solidFill>
                <a:schemeClr val="tx1"/>
              </a:solidFill>
              <a:prstDash val="solid"/>
              <a:round/>
            </a:ln>
            <a:effectLst/>
          </c:spPr>
          <c:marker>
            <c:symbol val="none"/>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45">
                <c:v>557.41851670810377</c:v>
              </c:pt>
            </c:numLit>
          </c:val>
          <c:smooth val="0"/>
          <c:extLst>
            <c:ext xmlns:c16="http://schemas.microsoft.com/office/drawing/2014/chart" uri="{C3380CC4-5D6E-409C-BE32-E72D297353CC}">
              <c16:uniqueId val="{00000005-360F-4753-B696-8098A3C55F71}"/>
            </c:ext>
          </c:extLst>
        </c:ser>
        <c:ser>
          <c:idx val="5"/>
          <c:order val="3"/>
          <c:tx>
            <c:v>目標減少線</c:v>
          </c:tx>
          <c:spPr>
            <a:ln w="28575" cap="rnd" cmpd="sng" algn="ctr">
              <a:solidFill>
                <a:srgbClr val="92D050"/>
              </a:solidFill>
              <a:prstDash val="sysDash"/>
              <a:round/>
            </a:ln>
            <a:effectLst/>
          </c:spPr>
          <c:marker>
            <c:symbol val="none"/>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23">
                <c:v>1393.5462917702594</c:v>
              </c:pt>
              <c:pt idx="24">
                <c:v>1355.8828784791713</c:v>
              </c:pt>
              <c:pt idx="25">
                <c:v>1318.2194651880832</c:v>
              </c:pt>
              <c:pt idx="26">
                <c:v>1280.5560518969951</c:v>
              </c:pt>
              <c:pt idx="27">
                <c:v>1242.892638605907</c:v>
              </c:pt>
              <c:pt idx="28">
                <c:v>1205.2292253148189</c:v>
              </c:pt>
              <c:pt idx="29">
                <c:v>1167.5658120237308</c:v>
              </c:pt>
              <c:pt idx="30">
                <c:v>1129.9023987326427</c:v>
              </c:pt>
              <c:pt idx="31">
                <c:v>1092.2389854415546</c:v>
              </c:pt>
              <c:pt idx="32">
                <c:v>1054.5755721504665</c:v>
              </c:pt>
              <c:pt idx="33">
                <c:v>1016.9121588593785</c:v>
              </c:pt>
              <c:pt idx="34">
                <c:v>979.24874556829036</c:v>
              </c:pt>
              <c:pt idx="35">
                <c:v>941.58533227720227</c:v>
              </c:pt>
              <c:pt idx="36">
                <c:v>903.92191898611418</c:v>
              </c:pt>
              <c:pt idx="37">
                <c:v>866.25850569502609</c:v>
              </c:pt>
              <c:pt idx="38">
                <c:v>828.595092403938</c:v>
              </c:pt>
              <c:pt idx="39">
                <c:v>790.93167911284991</c:v>
              </c:pt>
              <c:pt idx="40">
                <c:v>753.26826582176182</c:v>
              </c:pt>
              <c:pt idx="41">
                <c:v>715.60485253067372</c:v>
              </c:pt>
              <c:pt idx="42">
                <c:v>677.94143923958563</c:v>
              </c:pt>
              <c:pt idx="43">
                <c:v>640.27802594849754</c:v>
              </c:pt>
              <c:pt idx="44">
                <c:v>602.61461265740945</c:v>
              </c:pt>
              <c:pt idx="45">
                <c:v>564.95119936632136</c:v>
              </c:pt>
              <c:pt idx="46">
                <c:v>527.28778607523327</c:v>
              </c:pt>
              <c:pt idx="47">
                <c:v>489.62437278414507</c:v>
              </c:pt>
              <c:pt idx="48">
                <c:v>451.9609594930572</c:v>
              </c:pt>
              <c:pt idx="49">
                <c:v>414.297546201969</c:v>
              </c:pt>
              <c:pt idx="50">
                <c:v>376.63413291088091</c:v>
              </c:pt>
              <c:pt idx="51">
                <c:v>338.97071961979282</c:v>
              </c:pt>
              <c:pt idx="52">
                <c:v>301.30730632870473</c:v>
              </c:pt>
              <c:pt idx="53">
                <c:v>263.64389303761664</c:v>
              </c:pt>
              <c:pt idx="54">
                <c:v>225.98047974652854</c:v>
              </c:pt>
              <c:pt idx="55">
                <c:v>188.31706645544045</c:v>
              </c:pt>
              <c:pt idx="56">
                <c:v>150.65365316435236</c:v>
              </c:pt>
              <c:pt idx="57">
                <c:v>112.99023987326427</c:v>
              </c:pt>
              <c:pt idx="58">
                <c:v>75.326826582176182</c:v>
              </c:pt>
              <c:pt idx="59">
                <c:v>37.663413291088091</c:v>
              </c:pt>
              <c:pt idx="60">
                <c:v>0</c:v>
              </c:pt>
            </c:numLit>
          </c:val>
          <c:smooth val="0"/>
          <c:extLst>
            <c:ext xmlns:c16="http://schemas.microsoft.com/office/drawing/2014/chart" uri="{C3380CC4-5D6E-409C-BE32-E72D297353CC}">
              <c16:uniqueId val="{00000009-360F-4753-B696-8098A3C55F71}"/>
            </c:ext>
          </c:extLst>
        </c:ser>
        <c:ser>
          <c:idx val="3"/>
          <c:order val="5"/>
          <c:tx>
            <c:v>2013年度比-46%</c:v>
          </c:tx>
          <c:spPr>
            <a:ln w="28575" cap="rnd" cmpd="sng" algn="ctr">
              <a:solidFill>
                <a:schemeClr val="accent4">
                  <a:shade val="95000"/>
                  <a:satMod val="105000"/>
                </a:schemeClr>
              </a:solidFill>
              <a:prstDash val="solid"/>
              <a:round/>
            </a:ln>
            <a:effectLst/>
          </c:spPr>
          <c:marker>
            <c:spPr>
              <a:noFill/>
              <a:ln w="9525" cap="flat" cmpd="sng" algn="ctr">
                <a:solidFill>
                  <a:srgbClr val="8064A2"/>
                </a:solidFill>
                <a:prstDash val="solid"/>
                <a:round/>
              </a:ln>
              <a:effectLst/>
            </c:spPr>
          </c:marker>
          <c:dPt>
            <c:idx val="40"/>
            <c:marker>
              <c:symbol val="square"/>
              <c:size val="10"/>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3-54E9-4FB2-AA92-1C7A0FDF6CC2}"/>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40">
                <c:v>752.51499755594011</c:v>
              </c:pt>
            </c:numLit>
          </c:val>
          <c:smooth val="0"/>
          <c:extLst>
            <c:ext xmlns:c16="http://schemas.microsoft.com/office/drawing/2014/chart" uri="{C3380CC4-5D6E-409C-BE32-E72D297353CC}">
              <c16:uniqueId val="{00000007-360F-4753-B696-8098A3C55F71}"/>
            </c:ext>
          </c:extLst>
        </c:ser>
        <c:ser>
          <c:idx val="6"/>
          <c:order val="6"/>
          <c:tx>
            <c:v>2013年度比-60%</c:v>
          </c:tx>
          <c:spPr>
            <a:ln w="28575" cap="rnd" cmpd="sng" algn="ctr">
              <a:solidFill>
                <a:schemeClr val="accent1">
                  <a:lumMod val="60000"/>
                  <a:shade val="95000"/>
                  <a:satMod val="105000"/>
                </a:schemeClr>
              </a:solidFill>
              <a:prstDash val="solid"/>
              <a:round/>
            </a:ln>
            <a:effectLst/>
          </c:spPr>
          <c:marker>
            <c:symbol val="square"/>
            <c:size val="10"/>
            <c:spPr>
              <a:solidFill>
                <a:schemeClr val="accent1">
                  <a:lumMod val="60000"/>
                </a:schemeClr>
              </a:solidFill>
              <a:ln w="9525" cap="flat" cmpd="sng" algn="ctr">
                <a:solidFill>
                  <a:srgbClr val="8064A2"/>
                </a:solidFill>
                <a:prstDash val="solid"/>
                <a:round/>
              </a:ln>
              <a:effectLst/>
            </c:spPr>
          </c:marker>
          <c:dPt>
            <c:idx val="45"/>
            <c:marker>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6-54E9-4FB2-AA92-1C7A0FDF6CC2}"/>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46"/>
              <c:pt idx="45">
                <c:v>557.41851670810377</c:v>
              </c:pt>
            </c:numLit>
          </c:val>
          <c:smooth val="0"/>
          <c:extLst>
            <c:ext xmlns:c16="http://schemas.microsoft.com/office/drawing/2014/chart" uri="{C3380CC4-5D6E-409C-BE32-E72D297353CC}">
              <c16:uniqueId val="{00000002-54E9-4FB2-AA92-1C7A0FDF6CC2}"/>
            </c:ext>
          </c:extLst>
        </c:ser>
        <c:ser>
          <c:idx val="7"/>
          <c:order val="7"/>
          <c:tx>
            <c:v>2013年度比-73%</c:v>
          </c:tx>
          <c:spPr>
            <a:ln w="28575" cap="rnd" cmpd="sng" algn="ctr">
              <a:solidFill>
                <a:schemeClr val="accent2">
                  <a:lumMod val="60000"/>
                  <a:shade val="95000"/>
                  <a:satMod val="105000"/>
                </a:schemeClr>
              </a:solidFill>
              <a:prstDash val="solid"/>
              <a:round/>
            </a:ln>
            <a:effectLst/>
          </c:spPr>
          <c:marker>
            <c:spPr>
              <a:solidFill>
                <a:schemeClr val="accent2">
                  <a:lumMod val="60000"/>
                </a:schemeClr>
              </a:solidFill>
              <a:ln w="9525" cap="flat" cmpd="sng" algn="ctr">
                <a:solidFill>
                  <a:schemeClr val="accent2">
                    <a:lumMod val="60000"/>
                    <a:shade val="95000"/>
                    <a:satMod val="105000"/>
                  </a:schemeClr>
                </a:solidFill>
                <a:prstDash val="solid"/>
                <a:round/>
              </a:ln>
              <a:effectLst/>
            </c:spPr>
          </c:marker>
          <c:dPt>
            <c:idx val="50"/>
            <c:marker>
              <c:symbol val="square"/>
              <c:size val="10"/>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4-54E9-4FB2-AA92-1C7A0FDF6CC2}"/>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50">
                <c:v>376.25749877797006</c:v>
              </c:pt>
            </c:numLit>
          </c:val>
          <c:smooth val="0"/>
          <c:extLst>
            <c:ext xmlns:c16="http://schemas.microsoft.com/office/drawing/2014/chart" uri="{C3380CC4-5D6E-409C-BE32-E72D297353CC}">
              <c16:uniqueId val="{00000006-360F-4753-B696-8098A3C55F71}"/>
            </c:ext>
          </c:extLst>
        </c:ser>
        <c:ser>
          <c:idx val="4"/>
          <c:order val="8"/>
          <c:tx>
            <c:v>2013年度比-100%</c:v>
          </c:tx>
          <c:spPr>
            <a:ln w="28575" cap="rnd" cmpd="sng" algn="ctr">
              <a:solidFill>
                <a:schemeClr val="accent5">
                  <a:shade val="95000"/>
                  <a:satMod val="105000"/>
                </a:schemeClr>
              </a:solidFill>
              <a:prstDash val="solid"/>
              <a:round/>
            </a:ln>
            <a:effectLst/>
          </c:spPr>
          <c:marker>
            <c:spPr>
              <a:noFill/>
              <a:ln w="9525" cap="flat" cmpd="sng" algn="ctr">
                <a:solidFill>
                  <a:schemeClr val="accent5">
                    <a:shade val="95000"/>
                    <a:satMod val="105000"/>
                  </a:schemeClr>
                </a:solidFill>
                <a:prstDash val="solid"/>
                <a:round/>
              </a:ln>
              <a:effectLst/>
            </c:spPr>
          </c:marker>
          <c:dPt>
            <c:idx val="60"/>
            <c:marker>
              <c:symbol val="square"/>
              <c:size val="10"/>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5-54E9-4FB2-AA92-1C7A0FDF6CC2}"/>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60">
                <c:v>0</c:v>
              </c:pt>
            </c:numLit>
          </c:val>
          <c:smooth val="0"/>
          <c:extLst>
            <c:ext xmlns:c16="http://schemas.microsoft.com/office/drawing/2014/chart" uri="{C3380CC4-5D6E-409C-BE32-E72D297353CC}">
              <c16:uniqueId val="{00000008-360F-4753-B696-8098A3C55F71}"/>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altLang="en-US" sz="1200" b="0"/>
                  <a:t>［</a:t>
                </a:r>
                <a:r>
                  <a:rPr lang="ja-JP" sz="1200" b="0"/>
                  <a:t>年度</a:t>
                </a:r>
                <a:r>
                  <a:rPr lang="ja-JP" altLang="en-US" sz="1200" b="0"/>
                  <a:t>］</a:t>
                </a:r>
                <a:endParaRPr lang="ja-JP" sz="1200" b="0"/>
              </a:p>
            </c:rich>
          </c:tx>
          <c:layout>
            <c:manualLayout>
              <c:xMode val="edge"/>
              <c:yMode val="edge"/>
              <c:x val="0.46968533981173571"/>
              <c:y val="0.900146361219011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50"/>
          <c:min val="-10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min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3"/>
        <c:delete val="1"/>
      </c:legendEntry>
      <c:legendEntry>
        <c:idx val="7"/>
        <c:delete val="1"/>
      </c:legendEntry>
      <c:layout>
        <c:manualLayout>
          <c:xMode val="edge"/>
          <c:yMode val="edge"/>
          <c:x val="0.69725125145777567"/>
          <c:y val="0.18590281678710271"/>
          <c:w val="0.20997953828984736"/>
          <c:h val="0.11373933744596974"/>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v>per capita</c:v>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83442262622395"/>
                  <c:y val="1.735238369129E-2"/>
                </c:manualLayout>
              </c:layout>
              <c:tx>
                <c:rich>
                  <a:bodyPr wrap="square" lIns="38100" tIns="19050" rIns="38100" bIns="19050" anchor="ctr" anchorCtr="0">
                    <a:noAutofit/>
                  </a:bodyPr>
                  <a:lstStyle/>
                  <a:p>
                    <a:pPr algn="l">
                      <a:defRPr sz="1100" b="0"/>
                    </a:pPr>
                    <a:fld id="{EEE21D84-9854-4549-B233-3058D2467B2E}"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6967428010101313"/>
                  <c:y val="-2.4479622827313648E-4"/>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'12.Household (per capita)'!$Z$53:$Z$60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Lit>
              <c:formatCode>"in FY"0000""</c:formatCode>
              <c:ptCount val="2"/>
              <c:pt idx="0" formatCode="#,##0_ ">
                <c:v>1750</c:v>
              </c:pt>
              <c:pt idx="1">
                <c:v>2024</c:v>
              </c:pt>
            </c:numLit>
          </c:val>
          <c:extLst>
            <c:ext xmlns:c16="http://schemas.microsoft.com/office/drawing/2014/chart" uri="{C3380CC4-5D6E-409C-BE32-E72D297353CC}">
              <c16:uniqueId val="{00000004-6CDC-4244-8504-2032A4EA4262}"/>
            </c:ext>
          </c:extLst>
        </c:ser>
        <c:ser>
          <c:idx val="0"/>
          <c:order val="1"/>
          <c:tx>
            <c:strRef>
              <c:f>'12.Household (per capita)'!$BI$51</c:f>
              <c:strCache>
                <c:ptCount val="1"/>
                <c:pt idx="0">
                  <c:v>2024</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5304603158305224"/>
                  <c:y val="-2.256131180670831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276593407991833"/>
                      <c:h val="4.2113015049024365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1.4234983389497755E-2"/>
                  <c:y val="6.947584286752305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9636514411"/>
                      <c:h val="4.7684467241372694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15486119862028569"/>
                  <c:y val="-6.873775818632228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40982075877692"/>
                      <c:h val="6.1149347781758547E-2"/>
                    </c:manualLayout>
                  </c15:layout>
                </c:ext>
                <c:ext xmlns:c16="http://schemas.microsoft.com/office/drawing/2014/chart" uri="{C3380CC4-5D6E-409C-BE32-E72D297353CC}">
                  <c16:uniqueId val="{0000000B-6CDC-4244-8504-2032A4EA4262}"/>
                </c:ext>
              </c:extLst>
            </c:dLbl>
            <c:dLbl>
              <c:idx val="7"/>
              <c:layout>
                <c:manualLayout>
                  <c:x val="1.2580121681930803E-3"/>
                  <c:y val="-8.508948115572609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56725566820205"/>
                      <c:h val="5.8781328041533444E-2"/>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Ref>
              <c:f>'12.Household (per capita)'!$BI$53:$BI$60</c:f>
              <c:numCache>
                <c:formatCode>0.0%</c:formatCode>
                <c:ptCount val="8"/>
                <c:pt idx="0">
                  <c:v>0.15291459665489593</c:v>
                </c:pt>
                <c:pt idx="1">
                  <c:v>3.6954536396346528E-2</c:v>
                </c:pt>
                <c:pt idx="2">
                  <c:v>0.13335149180550229</c:v>
                </c:pt>
                <c:pt idx="3">
                  <c:v>5.3756445398575776E-2</c:v>
                </c:pt>
                <c:pt idx="4">
                  <c:v>0.29984934906612115</c:v>
                </c:pt>
                <c:pt idx="5">
                  <c:v>0.26477503189888973</c:v>
                </c:pt>
                <c:pt idx="6">
                  <c:v>4.0833121994672171E-2</c:v>
                </c:pt>
                <c:pt idx="7">
                  <c:v>1.7565426784996539E-2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(by fuel type)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1994922626655744"/>
          <c:h val="0.66606148148148281"/>
        </c:manualLayout>
      </c:layout>
      <c:barChart>
        <c:barDir val="col"/>
        <c:grouping val="stacked"/>
        <c:varyColors val="0"/>
        <c:ser>
          <c:idx val="0"/>
          <c:order val="0"/>
          <c:tx>
            <c:strRef>
              <c:f>'12.Household (per capita)'!$Z$13</c:f>
              <c:strCache>
                <c:ptCount val="1"/>
                <c:pt idx="0">
                  <c:v>Coal</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capita)'!$AA$13:$BI$13</c:f>
              <c:numCache>
                <c:formatCode>#,##0.0_);[Red]\(#,##0.0\)</c:formatCode>
                <c:ptCount val="35"/>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693-463C-9386-A782A9DA43FC}"/>
            </c:ext>
          </c:extLst>
        </c:ser>
        <c:ser>
          <c:idx val="1"/>
          <c:order val="1"/>
          <c:tx>
            <c:strRef>
              <c:f>'12.Household (per capita)'!$Z$14</c:f>
              <c:strCache>
                <c:ptCount val="1"/>
                <c:pt idx="0">
                  <c:v>Kerosene</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capita)'!$AA$14:$BI$14</c:f>
              <c:numCache>
                <c:formatCode>#,##0_);[Red]\(#,##0\)</c:formatCode>
                <c:ptCount val="35"/>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179.88606891396307</c:v>
                </c:pt>
                <c:pt idx="27">
                  <c:v>193.53189665198872</c:v>
                </c:pt>
                <c:pt idx="28">
                  <c:v>160.0682757487757</c:v>
                </c:pt>
                <c:pt idx="29">
                  <c:v>159.49833430984449</c:v>
                </c:pt>
                <c:pt idx="30">
                  <c:v>167.85042865770365</c:v>
                </c:pt>
                <c:pt idx="31">
                  <c:v>144.93560969004781</c:v>
                </c:pt>
                <c:pt idx="32">
                  <c:v>144.12834019134701</c:v>
                </c:pt>
                <c:pt idx="33">
                  <c:v>132.7024245354408</c:v>
                </c:pt>
                <c:pt idx="34">
                  <c:v>130.66170528289499</c:v>
                </c:pt>
              </c:numCache>
            </c:numRef>
          </c:val>
          <c:extLst>
            <c:ext xmlns:c16="http://schemas.microsoft.com/office/drawing/2014/chart" uri="{C3380CC4-5D6E-409C-BE32-E72D297353CC}">
              <c16:uniqueId val="{00000001-9693-463C-9386-A782A9DA43FC}"/>
            </c:ext>
          </c:extLst>
        </c:ser>
        <c:ser>
          <c:idx val="2"/>
          <c:order val="2"/>
          <c:tx>
            <c:strRef>
              <c:f>'12.Household (per capita)'!$Z$15</c:f>
              <c:strCache>
                <c:ptCount val="1"/>
                <c:pt idx="0">
                  <c:v>LPG</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capita)'!$AA$15:$BI$15</c:f>
              <c:numCache>
                <c:formatCode>#,##0_);[Red]\(#,##0\)</c:formatCode>
                <c:ptCount val="35"/>
                <c:pt idx="0">
                  <c:v>102.11630243059984</c:v>
                </c:pt>
                <c:pt idx="1">
                  <c:v>104.83465496313563</c:v>
                </c:pt>
                <c:pt idx="2">
                  <c:v>105.90626696295435</c:v>
                </c:pt>
                <c:pt idx="3">
                  <c:v>112.0697682271247</c:v>
                </c:pt>
                <c:pt idx="4">
                  <c:v>114.8507493542356</c:v>
                </c:pt>
                <c:pt idx="5">
                  <c:v>116.96621835044331</c:v>
                </c:pt>
                <c:pt idx="6">
                  <c:v>118.97668564162718</c:v>
                </c:pt>
                <c:pt idx="7">
                  <c:v>114.56720111163939</c:v>
                </c:pt>
                <c:pt idx="8">
                  <c:v>118.93195141940247</c:v>
                </c:pt>
                <c:pt idx="9">
                  <c:v>119.39735566131908</c:v>
                </c:pt>
                <c:pt idx="10">
                  <c:v>119.8312762099096</c:v>
                </c:pt>
                <c:pt idx="11">
                  <c:v>114.85273704945756</c:v>
                </c:pt>
                <c:pt idx="12">
                  <c:v>115.3494923310253</c:v>
                </c:pt>
                <c:pt idx="13">
                  <c:v>121.27357410982972</c:v>
                </c:pt>
                <c:pt idx="14">
                  <c:v>111.41795039298782</c:v>
                </c:pt>
                <c:pt idx="15">
                  <c:v>108.09098959506083</c:v>
                </c:pt>
                <c:pt idx="16">
                  <c:v>107.56720110253029</c:v>
                </c:pt>
                <c:pt idx="17">
                  <c:v>109.61933398999003</c:v>
                </c:pt>
                <c:pt idx="18">
                  <c:v>103.20633190654064</c:v>
                </c:pt>
                <c:pt idx="19">
                  <c:v>100.87461723942045</c:v>
                </c:pt>
                <c:pt idx="20">
                  <c:v>106.73990855803235</c:v>
                </c:pt>
                <c:pt idx="21">
                  <c:v>97.937634168234439</c:v>
                </c:pt>
                <c:pt idx="22">
                  <c:v>104.10381571200224</c:v>
                </c:pt>
                <c:pt idx="23">
                  <c:v>101.63570949900432</c:v>
                </c:pt>
                <c:pt idx="24">
                  <c:v>95.372597180753161</c:v>
                </c:pt>
                <c:pt idx="25">
                  <c:v>94.06082854475855</c:v>
                </c:pt>
                <c:pt idx="26">
                  <c:v>88.67197976223234</c:v>
                </c:pt>
                <c:pt idx="27">
                  <c:v>94.903460072806411</c:v>
                </c:pt>
                <c:pt idx="28">
                  <c:v>85.095733722704338</c:v>
                </c:pt>
                <c:pt idx="29">
                  <c:v>93.461605568931788</c:v>
                </c:pt>
                <c:pt idx="30">
                  <c:v>94.248078373632595</c:v>
                </c:pt>
                <c:pt idx="31">
                  <c:v>86.608026924639617</c:v>
                </c:pt>
                <c:pt idx="32">
                  <c:v>86.06220516930432</c:v>
                </c:pt>
                <c:pt idx="33">
                  <c:v>79.503961715351736</c:v>
                </c:pt>
                <c:pt idx="34">
                  <c:v>76.365178155132881</c:v>
                </c:pt>
              </c:numCache>
            </c:numRef>
          </c:val>
          <c:extLst>
            <c:ext xmlns:c16="http://schemas.microsoft.com/office/drawing/2014/chart" uri="{C3380CC4-5D6E-409C-BE32-E72D297353CC}">
              <c16:uniqueId val="{00000002-9693-463C-9386-A782A9DA43FC}"/>
            </c:ext>
          </c:extLst>
        </c:ser>
        <c:ser>
          <c:idx val="3"/>
          <c:order val="3"/>
          <c:tx>
            <c:strRef>
              <c:f>'12.Household (per capita)'!$Z$16</c:f>
              <c:strCache>
                <c:ptCount val="1"/>
                <c:pt idx="0">
                  <c:v>City Gas</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capita)'!$AA$16:$BI$16</c:f>
              <c:numCache>
                <c:formatCode>#,##0_);[Red]\(#,##0\)</c:formatCode>
                <c:ptCount val="35"/>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166.34304952509063</c:v>
                </c:pt>
                <c:pt idx="27">
                  <c:v>174.75675488123167</c:v>
                </c:pt>
                <c:pt idx="28">
                  <c:v>162.85916266789522</c:v>
                </c:pt>
                <c:pt idx="29">
                  <c:v>165.25850575578522</c:v>
                </c:pt>
                <c:pt idx="30">
                  <c:v>176.76132481933379</c:v>
                </c:pt>
                <c:pt idx="31">
                  <c:v>175.93662566145144</c:v>
                </c:pt>
                <c:pt idx="32">
                  <c:v>166.87650670563642</c:v>
                </c:pt>
                <c:pt idx="33">
                  <c:v>159.31618781529551</c:v>
                </c:pt>
                <c:pt idx="34">
                  <c:v>162.3902701106436</c:v>
                </c:pt>
              </c:numCache>
            </c:numRef>
          </c:val>
          <c:extLst>
            <c:ext xmlns:c16="http://schemas.microsoft.com/office/drawing/2014/chart" uri="{C3380CC4-5D6E-409C-BE32-E72D297353CC}">
              <c16:uniqueId val="{00000003-9693-463C-9386-A782A9DA43FC}"/>
            </c:ext>
          </c:extLst>
        </c:ser>
        <c:ser>
          <c:idx val="4"/>
          <c:order val="4"/>
          <c:tx>
            <c:strRef>
              <c:f>'12.Household (per capita)'!$Z$17</c:f>
              <c:strCache>
                <c:ptCount val="1"/>
                <c:pt idx="0">
                  <c:v>Electricity</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capita)'!$AA$17:$BI$17</c:f>
              <c:numCache>
                <c:formatCode>#,##0_);[Red]\(#,##0\)</c:formatCode>
                <c:ptCount val="35"/>
                <c:pt idx="0">
                  <c:v>549.1124988073127</c:v>
                </c:pt>
                <c:pt idx="1">
                  <c:v>556.31390040274039</c:v>
                </c:pt>
                <c:pt idx="2">
                  <c:v>580.44540128753715</c:v>
                </c:pt>
                <c:pt idx="3">
                  <c:v>552.13251634674032</c:v>
                </c:pt>
                <c:pt idx="4">
                  <c:v>630.72881192258581</c:v>
                </c:pt>
                <c:pt idx="5">
                  <c:v>617.9781153210364</c:v>
                </c:pt>
                <c:pt idx="6">
                  <c:v>617.16622101919199</c:v>
                </c:pt>
                <c:pt idx="7">
                  <c:v>605.17402018675864</c:v>
                </c:pt>
                <c:pt idx="8">
                  <c:v>590.24541379285824</c:v>
                </c:pt>
                <c:pt idx="9">
                  <c:v>631.95699682769566</c:v>
                </c:pt>
                <c:pt idx="10">
                  <c:v>627.53199716474785</c:v>
                </c:pt>
                <c:pt idx="11">
                  <c:v>635.96507562727982</c:v>
                </c:pt>
                <c:pt idx="12">
                  <c:v>689.37050497108453</c:v>
                </c:pt>
                <c:pt idx="13">
                  <c:v>728.17494386189662</c:v>
                </c:pt>
                <c:pt idx="14">
                  <c:v>730.55680590671977</c:v>
                </c:pt>
                <c:pt idx="15">
                  <c:v>741.25949573715855</c:v>
                </c:pt>
                <c:pt idx="16">
                  <c:v>710.10983946370357</c:v>
                </c:pt>
                <c:pt idx="17">
                  <c:v>806.61776010653648</c:v>
                </c:pt>
                <c:pt idx="18">
                  <c:v>795.66416880865086</c:v>
                </c:pt>
                <c:pt idx="19">
                  <c:v>763.84834262988682</c:v>
                </c:pt>
                <c:pt idx="20">
                  <c:v>870.56905078423847</c:v>
                </c:pt>
                <c:pt idx="21">
                  <c:v>981.46500907986967</c:v>
                </c:pt>
                <c:pt idx="22">
                  <c:v>1137.6192581186665</c:v>
                </c:pt>
                <c:pt idx="23">
                  <c:v>1168.0893933225946</c:v>
                </c:pt>
                <c:pt idx="24">
                  <c:v>1097.120418305806</c:v>
                </c:pt>
                <c:pt idx="25">
                  <c:v>1031.001971545646</c:v>
                </c:pt>
                <c:pt idx="26">
                  <c:v>982.48284616867863</c:v>
                </c:pt>
                <c:pt idx="27">
                  <c:v>986.62985313493732</c:v>
                </c:pt>
                <c:pt idx="28">
                  <c:v>851.11985477817859</c:v>
                </c:pt>
                <c:pt idx="29">
                  <c:v>818.11945166177554</c:v>
                </c:pt>
                <c:pt idx="30">
                  <c:v>884.07866147879906</c:v>
                </c:pt>
                <c:pt idx="31">
                  <c:v>865.08036075016514</c:v>
                </c:pt>
                <c:pt idx="32">
                  <c:v>865.60601842203414</c:v>
                </c:pt>
                <c:pt idx="33">
                  <c:v>811.79464931001667</c:v>
                </c:pt>
                <c:pt idx="34">
                  <c:v>811.35182878970295</c:v>
                </c:pt>
              </c:numCache>
            </c:numRef>
          </c:val>
          <c:extLst>
            <c:ext xmlns:c16="http://schemas.microsoft.com/office/drawing/2014/chart" uri="{C3380CC4-5D6E-409C-BE32-E72D297353CC}">
              <c16:uniqueId val="{00000004-9693-463C-9386-A782A9DA43FC}"/>
            </c:ext>
          </c:extLst>
        </c:ser>
        <c:ser>
          <c:idx val="5"/>
          <c:order val="5"/>
          <c:tx>
            <c:strRef>
              <c:f>'12.Household (per capita)'!$Z$18</c:f>
              <c:strCache>
                <c:ptCount val="1"/>
                <c:pt idx="0">
                  <c:v>Heat</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capita)'!$AA$18:$BI$18</c:f>
              <c:numCache>
                <c:formatCode>#,##0.0_);[Red]\(#,##0.0\)</c:formatCode>
                <c:ptCount val="35"/>
                <c:pt idx="0">
                  <c:v>0.88556286255362315</c:v>
                </c:pt>
                <c:pt idx="1">
                  <c:v>0.79256813631661782</c:v>
                </c:pt>
                <c:pt idx="2">
                  <c:v>0.81224981590988898</c:v>
                </c:pt>
                <c:pt idx="3">
                  <c:v>0.77298257818490368</c:v>
                </c:pt>
                <c:pt idx="4">
                  <c:v>0.72707682081809044</c:v>
                </c:pt>
                <c:pt idx="5">
                  <c:v>0.69572188182586492</c:v>
                </c:pt>
                <c:pt idx="6">
                  <c:v>0.66424478711132728</c:v>
                </c:pt>
                <c:pt idx="7">
                  <c:v>0.61116420429435736</c:v>
                </c:pt>
                <c:pt idx="8">
                  <c:v>0.59454712657925712</c:v>
                </c:pt>
                <c:pt idx="9">
                  <c:v>0.60793237974384895</c:v>
                </c:pt>
                <c:pt idx="10">
                  <c:v>0.59068035030345645</c:v>
                </c:pt>
                <c:pt idx="11">
                  <c:v>0.55443460132552336</c:v>
                </c:pt>
                <c:pt idx="12">
                  <c:v>0.57888778704980504</c:v>
                </c:pt>
                <c:pt idx="13">
                  <c:v>0.58954544798557962</c:v>
                </c:pt>
                <c:pt idx="14">
                  <c:v>0.56991229919325093</c:v>
                </c:pt>
                <c:pt idx="15">
                  <c:v>0.61216571675607123</c:v>
                </c:pt>
                <c:pt idx="16">
                  <c:v>0.57909513178430205</c:v>
                </c:pt>
                <c:pt idx="17">
                  <c:v>0.62108703895187922</c:v>
                </c:pt>
                <c:pt idx="18">
                  <c:v>0.59564354167109257</c:v>
                </c:pt>
                <c:pt idx="19">
                  <c:v>0.56287578763591239</c:v>
                </c:pt>
                <c:pt idx="20">
                  <c:v>0.56260795946281428</c:v>
                </c:pt>
                <c:pt idx="21">
                  <c:v>0.58008968913577363</c:v>
                </c:pt>
                <c:pt idx="22">
                  <c:v>0.5806457766279326</c:v>
                </c:pt>
                <c:pt idx="23">
                  <c:v>0.56623593125881555</c:v>
                </c:pt>
                <c:pt idx="24">
                  <c:v>0.52542078879626553</c:v>
                </c:pt>
                <c:pt idx="25">
                  <c:v>0.50362883185465523</c:v>
                </c:pt>
                <c:pt idx="26">
                  <c:v>0.60108101281718751</c:v>
                </c:pt>
                <c:pt idx="27">
                  <c:v>0.60325347339845437</c:v>
                </c:pt>
                <c:pt idx="28">
                  <c:v>0.56477545400814533</c:v>
                </c:pt>
                <c:pt idx="29">
                  <c:v>0.5287744562256026</c:v>
                </c:pt>
                <c:pt idx="30">
                  <c:v>0.54458365952155474</c:v>
                </c:pt>
                <c:pt idx="31">
                  <c:v>0.5216825494140882</c:v>
                </c:pt>
                <c:pt idx="32">
                  <c:v>0.50206192244529568</c:v>
                </c:pt>
                <c:pt idx="33">
                  <c:v>0.47578716367907298</c:v>
                </c:pt>
                <c:pt idx="34">
                  <c:v>0.48930874342569047</c:v>
                </c:pt>
              </c:numCache>
            </c:numRef>
          </c:val>
          <c:extLst>
            <c:ext xmlns:c16="http://schemas.microsoft.com/office/drawing/2014/chart" uri="{C3380CC4-5D6E-409C-BE32-E72D297353CC}">
              <c16:uniqueId val="{00000005-9693-463C-9386-A782A9DA43FC}"/>
            </c:ext>
          </c:extLst>
        </c:ser>
        <c:ser>
          <c:idx val="6"/>
          <c:order val="6"/>
          <c:tx>
            <c:strRef>
              <c:f>'12.Household (per capita)'!$Z$19</c:f>
              <c:strCache>
                <c:ptCount val="1"/>
                <c:pt idx="0">
                  <c:v>Gasoline</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capita)'!$AA$19:$BI$19</c:f>
              <c:numCache>
                <c:formatCode>#,##0_);[Red]\(#,##0\)</c:formatCode>
                <c:ptCount val="35"/>
                <c:pt idx="0">
                  <c:v>345.09160046062874</c:v>
                </c:pt>
                <c:pt idx="1">
                  <c:v>337.44510033761446</c:v>
                </c:pt>
                <c:pt idx="2">
                  <c:v>383.76790688146303</c:v>
                </c:pt>
                <c:pt idx="3">
                  <c:v>403.81269436875237</c:v>
                </c:pt>
                <c:pt idx="4">
                  <c:v>437.68022069996454</c:v>
                </c:pt>
                <c:pt idx="5">
                  <c:v>435.33636572709298</c:v>
                </c:pt>
                <c:pt idx="6">
                  <c:v>469.18766779325648</c:v>
                </c:pt>
                <c:pt idx="7">
                  <c:v>431.55344286207998</c:v>
                </c:pt>
                <c:pt idx="8">
                  <c:v>464.89134963129555</c:v>
                </c:pt>
                <c:pt idx="9">
                  <c:v>495.40153284103184</c:v>
                </c:pt>
                <c:pt idx="10">
                  <c:v>518.65113612078369</c:v>
                </c:pt>
                <c:pt idx="11">
                  <c:v>517.23702729080742</c:v>
                </c:pt>
                <c:pt idx="12">
                  <c:v>535.36514974049805</c:v>
                </c:pt>
                <c:pt idx="13">
                  <c:v>553.15752664262186</c:v>
                </c:pt>
                <c:pt idx="14">
                  <c:v>546.90204780381202</c:v>
                </c:pt>
                <c:pt idx="15">
                  <c:v>539.53356502970018</c:v>
                </c:pt>
                <c:pt idx="16">
                  <c:v>535.70709091935419</c:v>
                </c:pt>
                <c:pt idx="17">
                  <c:v>531.7375083061213</c:v>
                </c:pt>
                <c:pt idx="18">
                  <c:v>540.87104525780933</c:v>
                </c:pt>
                <c:pt idx="19">
                  <c:v>514.4042050940393</c:v>
                </c:pt>
                <c:pt idx="20">
                  <c:v>514.29058713786151</c:v>
                </c:pt>
                <c:pt idx="21">
                  <c:v>500.06103068162599</c:v>
                </c:pt>
                <c:pt idx="22">
                  <c:v>514.63925681795536</c:v>
                </c:pt>
                <c:pt idx="23">
                  <c:v>495.6371706538892</c:v>
                </c:pt>
                <c:pt idx="24">
                  <c:v>466.43875760923851</c:v>
                </c:pt>
                <c:pt idx="25">
                  <c:v>467.85040566812188</c:v>
                </c:pt>
                <c:pt idx="26">
                  <c:v>447.86331208521688</c:v>
                </c:pt>
                <c:pt idx="27">
                  <c:v>456.54323233254979</c:v>
                </c:pt>
                <c:pt idx="28">
                  <c:v>465.48778909335761</c:v>
                </c:pt>
                <c:pt idx="29">
                  <c:v>459.81040484249701</c:v>
                </c:pt>
                <c:pt idx="30">
                  <c:v>396.46656401999002</c:v>
                </c:pt>
                <c:pt idx="31">
                  <c:v>410.05736535696099</c:v>
                </c:pt>
                <c:pt idx="32">
                  <c:v>437.22484757146702</c:v>
                </c:pt>
                <c:pt idx="33">
                  <c:v>451.9491763070863</c:v>
                </c:pt>
                <c:pt idx="34">
                  <c:v>434.37545864072808</c:v>
                </c:pt>
              </c:numCache>
            </c:numRef>
          </c:val>
          <c:extLst>
            <c:ext xmlns:c16="http://schemas.microsoft.com/office/drawing/2014/chart" uri="{C3380CC4-5D6E-409C-BE32-E72D297353CC}">
              <c16:uniqueId val="{00000006-9693-463C-9386-A782A9DA43FC}"/>
            </c:ext>
          </c:extLst>
        </c:ser>
        <c:ser>
          <c:idx val="7"/>
          <c:order val="7"/>
          <c:tx>
            <c:strRef>
              <c:f>'12.Household (per capita)'!$Z$20</c:f>
              <c:strCache>
                <c:ptCount val="1"/>
                <c:pt idx="0">
                  <c:v>Diesel Oil</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capita)'!$AA$20:$BI$20</c:f>
              <c:numCache>
                <c:formatCode>#,##0_);[Red]\(#,##0\)</c:formatCode>
                <c:ptCount val="35"/>
                <c:pt idx="0">
                  <c:v>55.389357051262991</c:v>
                </c:pt>
                <c:pt idx="1">
                  <c:v>60.259978693299615</c:v>
                </c:pt>
                <c:pt idx="2">
                  <c:v>73.92224062673175</c:v>
                </c:pt>
                <c:pt idx="3">
                  <c:v>85.624690196150254</c:v>
                </c:pt>
                <c:pt idx="4">
                  <c:v>101.27126298254655</c:v>
                </c:pt>
                <c:pt idx="5">
                  <c:v>104.65640746577749</c:v>
                </c:pt>
                <c:pt idx="6">
                  <c:v>113.5149072835234</c:v>
                </c:pt>
                <c:pt idx="7">
                  <c:v>100.527194043229</c:v>
                </c:pt>
                <c:pt idx="8">
                  <c:v>102.18863700515477</c:v>
                </c:pt>
                <c:pt idx="9">
                  <c:v>101.34516177091936</c:v>
                </c:pt>
                <c:pt idx="10">
                  <c:v>93.657948654855858</c:v>
                </c:pt>
                <c:pt idx="11">
                  <c:v>87.202975964145764</c:v>
                </c:pt>
                <c:pt idx="12">
                  <c:v>78.164119808301649</c:v>
                </c:pt>
                <c:pt idx="13">
                  <c:v>70.964552514843504</c:v>
                </c:pt>
                <c:pt idx="14">
                  <c:v>65.215970408264312</c:v>
                </c:pt>
                <c:pt idx="15">
                  <c:v>56.106073104592156</c:v>
                </c:pt>
                <c:pt idx="16">
                  <c:v>44.969684751819443</c:v>
                </c:pt>
                <c:pt idx="17">
                  <c:v>37.498332738850735</c:v>
                </c:pt>
                <c:pt idx="18">
                  <c:v>31.70682947216477</c:v>
                </c:pt>
                <c:pt idx="19">
                  <c:v>24.157196701915858</c:v>
                </c:pt>
                <c:pt idx="20">
                  <c:v>22.497060495320174</c:v>
                </c:pt>
                <c:pt idx="21">
                  <c:v>21.422062128930548</c:v>
                </c:pt>
                <c:pt idx="22">
                  <c:v>20.146444828058883</c:v>
                </c:pt>
                <c:pt idx="23">
                  <c:v>20.306121323418395</c:v>
                </c:pt>
                <c:pt idx="24">
                  <c:v>19.353297408930196</c:v>
                </c:pt>
                <c:pt idx="25">
                  <c:v>20.486712729210662</c:v>
                </c:pt>
                <c:pt idx="26">
                  <c:v>19.807499639105735</c:v>
                </c:pt>
                <c:pt idx="27">
                  <c:v>21.136649194840757</c:v>
                </c:pt>
                <c:pt idx="28">
                  <c:v>22.837883978047905</c:v>
                </c:pt>
                <c:pt idx="29">
                  <c:v>24.309603470638351</c:v>
                </c:pt>
                <c:pt idx="30">
                  <c:v>19.873846812655323</c:v>
                </c:pt>
                <c:pt idx="31">
                  <c:v>22.349895058980017</c:v>
                </c:pt>
                <c:pt idx="32">
                  <c:v>24.60933243167867</c:v>
                </c:pt>
                <c:pt idx="33">
                  <c:v>27.290130132196456</c:v>
                </c:pt>
                <c:pt idx="34">
                  <c:v>27.733721458328329</c:v>
                </c:pt>
              </c:numCache>
            </c:numRef>
          </c:val>
          <c:extLst>
            <c:ext xmlns:c16="http://schemas.microsoft.com/office/drawing/2014/chart" uri="{C3380CC4-5D6E-409C-BE32-E72D297353CC}">
              <c16:uniqueId val="{00000007-9693-463C-9386-A782A9DA43FC}"/>
            </c:ext>
          </c:extLst>
        </c:ser>
        <c:ser>
          <c:idx val="8"/>
          <c:order val="8"/>
          <c:tx>
            <c:strRef>
              <c:f>'12.Household (per capita)'!$Z$21</c:f>
              <c:strCache>
                <c:ptCount val="1"/>
                <c:pt idx="0">
                  <c:v>Municipal Solid Waste</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capita)'!$AA$21:$BI$21</c:f>
              <c:numCache>
                <c:formatCode>#,##0_);[Red]\(#,##0\)</c:formatCode>
                <c:ptCount val="35"/>
                <c:pt idx="0">
                  <c:v>92.063124323074931</c:v>
                </c:pt>
                <c:pt idx="1">
                  <c:v>94.024127812334953</c:v>
                </c:pt>
                <c:pt idx="2">
                  <c:v>95.05793448709457</c:v>
                </c:pt>
                <c:pt idx="3">
                  <c:v>95.07951035245739</c:v>
                </c:pt>
                <c:pt idx="4">
                  <c:v>98.722631658188462</c:v>
                </c:pt>
                <c:pt idx="5">
                  <c:v>100.75265353778444</c:v>
                </c:pt>
                <c:pt idx="6">
                  <c:v>103.75785863058418</c:v>
                </c:pt>
                <c:pt idx="7">
                  <c:v>105.74309110518261</c:v>
                </c:pt>
                <c:pt idx="8">
                  <c:v>106.38400149493408</c:v>
                </c:pt>
                <c:pt idx="9">
                  <c:v>108.97953849373499</c:v>
                </c:pt>
                <c:pt idx="10">
                  <c:v>112.82701056393608</c:v>
                </c:pt>
                <c:pt idx="11">
                  <c:v>114.73310689197561</c:v>
                </c:pt>
                <c:pt idx="12">
                  <c:v>116.96938567898663</c:v>
                </c:pt>
                <c:pt idx="13">
                  <c:v>118.40996343262807</c:v>
                </c:pt>
                <c:pt idx="14">
                  <c:v>112.45405737139032</c:v>
                </c:pt>
                <c:pt idx="15">
                  <c:v>104.34273176028262</c:v>
                </c:pt>
                <c:pt idx="16">
                  <c:v>95.233827374021189</c:v>
                </c:pt>
                <c:pt idx="17">
                  <c:v>92.893506808491352</c:v>
                </c:pt>
                <c:pt idx="18">
                  <c:v>90.669569001246444</c:v>
                </c:pt>
                <c:pt idx="19">
                  <c:v>75.697992768842013</c:v>
                </c:pt>
                <c:pt idx="20">
                  <c:v>73.306306137012697</c:v>
                </c:pt>
                <c:pt idx="21">
                  <c:v>80.326140428345255</c:v>
                </c:pt>
                <c:pt idx="22">
                  <c:v>82.062367287529554</c:v>
                </c:pt>
                <c:pt idx="23">
                  <c:v>76.833119978438873</c:v>
                </c:pt>
                <c:pt idx="24">
                  <c:v>68.408878073030934</c:v>
                </c:pt>
                <c:pt idx="25">
                  <c:v>66.85732684427235</c:v>
                </c:pt>
                <c:pt idx="26">
                  <c:v>66.458763495891787</c:v>
                </c:pt>
                <c:pt idx="27">
                  <c:v>68.614134138551449</c:v>
                </c:pt>
                <c:pt idx="28">
                  <c:v>68.433541718875503</c:v>
                </c:pt>
                <c:pt idx="29">
                  <c:v>71.562312371159663</c:v>
                </c:pt>
                <c:pt idx="30">
                  <c:v>74.340117015635457</c:v>
                </c:pt>
                <c:pt idx="31">
                  <c:v>73.163702662067251</c:v>
                </c:pt>
                <c:pt idx="32">
                  <c:v>71.799455570432016</c:v>
                </c:pt>
                <c:pt idx="33">
                  <c:v>67.158702509612937</c:v>
                </c:pt>
                <c:pt idx="34">
                  <c:v>71.265634038516112</c:v>
                </c:pt>
              </c:numCache>
            </c:numRef>
          </c:val>
          <c:extLst>
            <c:ext xmlns:c16="http://schemas.microsoft.com/office/drawing/2014/chart" uri="{C3380CC4-5D6E-409C-BE32-E72D297353CC}">
              <c16:uniqueId val="{00000008-9693-463C-9386-A782A9DA43FC}"/>
            </c:ext>
          </c:extLst>
        </c:ser>
        <c:ser>
          <c:idx val="9"/>
          <c:order val="9"/>
          <c:tx>
            <c:strRef>
              <c:f>'12.Household (per capita)'!$Z$22</c:f>
              <c:strCache>
                <c:ptCount val="1"/>
                <c:pt idx="0">
                  <c:v>Water and Wastewater</c:v>
                </c:pt>
              </c:strCache>
            </c:strRef>
          </c:tx>
          <c:spPr>
            <a:ln>
              <a:solidFill>
                <a:sysClr val="windowText" lastClr="000000"/>
              </a:solidFill>
            </a:ln>
          </c:spPr>
          <c:invertIfNegative val="0"/>
          <c:cat>
            <c:numRef>
              <c:f>'12.Household (per capita)'!$AA$11:$BI$11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capita)'!$AA$22:$BI$22</c:f>
              <c:numCache>
                <c:formatCode>#,##0.0_);[Red]\(#,##0.0\)</c:formatCode>
                <c:ptCount val="35"/>
                <c:pt idx="0">
                  <c:v>17.496746412628848</c:v>
                </c:pt>
                <c:pt idx="1">
                  <c:v>22.019348655105119</c:v>
                </c:pt>
                <c:pt idx="2">
                  <c:v>26.613883104737301</c:v>
                </c:pt>
                <c:pt idx="3">
                  <c:v>28.756205469976354</c:v>
                </c:pt>
                <c:pt idx="4">
                  <c:v>36.431792489758152</c:v>
                </c:pt>
                <c:pt idx="5">
                  <c:v>38.381210138550735</c:v>
                </c:pt>
                <c:pt idx="6">
                  <c:v>35.687263484630392</c:v>
                </c:pt>
                <c:pt idx="7">
                  <c:v>32.541698092059654</c:v>
                </c:pt>
                <c:pt idx="8">
                  <c:v>30.254217902463651</c:v>
                </c:pt>
                <c:pt idx="9">
                  <c:v>29.345012711355295</c:v>
                </c:pt>
                <c:pt idx="10">
                  <c:v>28.334662217316758</c:v>
                </c:pt>
                <c:pt idx="11">
                  <c:v>26.712930492144302</c:v>
                </c:pt>
                <c:pt idx="12">
                  <c:v>27.641764497294552</c:v>
                </c:pt>
                <c:pt idx="13">
                  <c:v>27.917637724821045</c:v>
                </c:pt>
                <c:pt idx="14">
                  <c:v>26.504410546221528</c:v>
                </c:pt>
                <c:pt idx="15">
                  <c:v>25.872537489639964</c:v>
                </c:pt>
                <c:pt idx="16">
                  <c:v>25.18874186690023</c:v>
                </c:pt>
                <c:pt idx="17">
                  <c:v>27.94038231125392</c:v>
                </c:pt>
                <c:pt idx="18">
                  <c:v>32.979525632921856</c:v>
                </c:pt>
                <c:pt idx="19">
                  <c:v>35.45334496831844</c:v>
                </c:pt>
                <c:pt idx="20">
                  <c:v>35.26618350998055</c:v>
                </c:pt>
                <c:pt idx="21">
                  <c:v>38.858330091885669</c:v>
                </c:pt>
                <c:pt idx="22">
                  <c:v>51.017970357707121</c:v>
                </c:pt>
                <c:pt idx="23">
                  <c:v>43.639379408485937</c:v>
                </c:pt>
                <c:pt idx="24">
                  <c:v>43.570850157126372</c:v>
                </c:pt>
                <c:pt idx="25">
                  <c:v>38.703303378586661</c:v>
                </c:pt>
                <c:pt idx="26">
                  <c:v>36.711423703966304</c:v>
                </c:pt>
                <c:pt idx="27">
                  <c:v>38.075707877849482</c:v>
                </c:pt>
                <c:pt idx="28">
                  <c:v>41.038655208461911</c:v>
                </c:pt>
                <c:pt idx="29">
                  <c:v>38.703731491815695</c:v>
                </c:pt>
                <c:pt idx="30">
                  <c:v>33.617823675352867</c:v>
                </c:pt>
                <c:pt idx="31">
                  <c:v>30.2414272373071</c:v>
                </c:pt>
                <c:pt idx="32">
                  <c:v>37.575375632558519</c:v>
                </c:pt>
                <c:pt idx="33">
                  <c:v>36.022766412592134</c:v>
                </c:pt>
                <c:pt idx="34">
                  <c:v>30.656761370175072</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'12.Household (per capita)'!$Y$12</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capita)'!$AA$12:$BI$12</c:f>
              <c:numCache>
                <c:formatCode>#,##0_);[Red]\(#,##0\)</c:formatCode>
                <c:ptCount val="35"/>
                <c:pt idx="0">
                  <c:v>1526.3510949013134</c:v>
                </c:pt>
                <c:pt idx="1">
                  <c:v>1544.2313091981653</c:v>
                </c:pt>
                <c:pt idx="2">
                  <c:v>1655.3955979193736</c:v>
                </c:pt>
                <c:pt idx="3">
                  <c:v>1686.7691889726621</c:v>
                </c:pt>
                <c:pt idx="4">
                  <c:v>1810.3931994839561</c:v>
                </c:pt>
                <c:pt idx="5">
                  <c:v>1830.2140958015052</c:v>
                </c:pt>
                <c:pt idx="6">
                  <c:v>1890.1070661075607</c:v>
                </c:pt>
                <c:pt idx="7">
                  <c:v>1800.0502041014929</c:v>
                </c:pt>
                <c:pt idx="8">
                  <c:v>1817.5262833671102</c:v>
                </c:pt>
                <c:pt idx="9">
                  <c:v>1904.0594225508398</c:v>
                </c:pt>
                <c:pt idx="10">
                  <c:v>1945.5374931128802</c:v>
                </c:pt>
                <c:pt idx="11">
                  <c:v>1915.8019040835422</c:v>
                </c:pt>
                <c:pt idx="12">
                  <c:v>2002.6323245850624</c:v>
                </c:pt>
                <c:pt idx="13">
                  <c:v>2026.075492076835</c:v>
                </c:pt>
                <c:pt idx="14">
                  <c:v>2009.5605616486241</c:v>
                </c:pt>
                <c:pt idx="15">
                  <c:v>2013.8454103172512</c:v>
                </c:pt>
                <c:pt idx="16">
                  <c:v>1924.0140308188934</c:v>
                </c:pt>
                <c:pt idx="17">
                  <c:v>2003.5953586175169</c:v>
                </c:pt>
                <c:pt idx="18">
                  <c:v>1969.8880746343607</c:v>
                </c:pt>
                <c:pt idx="19">
                  <c:v>1889.0932615699344</c:v>
                </c:pt>
                <c:pt idx="20">
                  <c:v>2013.868332860113</c:v>
                </c:pt>
                <c:pt idx="21">
                  <c:v>2107.9683970507012</c:v>
                </c:pt>
                <c:pt idx="22">
                  <c:v>2292.9989683824529</c:v>
                </c:pt>
                <c:pt idx="23">
                  <c:v>2274.457645398094</c:v>
                </c:pt>
                <c:pt idx="24">
                  <c:v>2147.423322144045</c:v>
                </c:pt>
                <c:pt idx="25">
                  <c:v>2057.8950985813935</c:v>
                </c:pt>
                <c:pt idx="26">
                  <c:v>1988.8260243069626</c:v>
                </c:pt>
                <c:pt idx="27">
                  <c:v>2034.794941758154</c:v>
                </c:pt>
                <c:pt idx="28">
                  <c:v>1857.5056723703049</c:v>
                </c:pt>
                <c:pt idx="29">
                  <c:v>1831.252723928673</c:v>
                </c:pt>
                <c:pt idx="30">
                  <c:v>1847.7814285126244</c:v>
                </c:pt>
                <c:pt idx="31">
                  <c:v>1808.8946958910333</c:v>
                </c:pt>
                <c:pt idx="32">
                  <c:v>1834.3841436169034</c:v>
                </c:pt>
                <c:pt idx="33">
                  <c:v>1766.2137859012716</c:v>
                </c:pt>
                <c:pt idx="34">
                  <c:v>1745.2898665895475</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8663601645250442"/>
          <c:w val="0.13754864557624052"/>
          <c:h val="0.54849864409565285"/>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(by purpose)</a:t>
            </a:r>
            <a:endParaRPr lang="ja-JP" altLang="ja-JP" sz="1600">
              <a:effectLst/>
              <a:latin typeface="+mn-lt"/>
              <a:cs typeface="Times New Roman" panose="02020603050405020304" pitchFamily="18" charset="0"/>
            </a:endParaRPr>
          </a:p>
        </c:rich>
      </c:tx>
      <c:layout>
        <c:manualLayout>
          <c:xMode val="edge"/>
          <c:yMode val="edge"/>
          <c:x val="0.17689822294022617"/>
          <c:y val="9.9611489633137831E-2"/>
        </c:manualLayout>
      </c:layout>
      <c:overlay val="0"/>
    </c:title>
    <c:autoTitleDeleted val="0"/>
    <c:plotArea>
      <c:layout>
        <c:manualLayout>
          <c:layoutTarget val="inner"/>
          <c:xMode val="edge"/>
          <c:yMode val="edge"/>
          <c:x val="0.12124013888888906"/>
          <c:y val="0.19592268742485225"/>
          <c:w val="0.72296416666666652"/>
          <c:h val="0.61614667712855153"/>
        </c:manualLayout>
      </c:layout>
      <c:barChart>
        <c:barDir val="col"/>
        <c:grouping val="stacked"/>
        <c:varyColors val="0"/>
        <c:ser>
          <c:idx val="0"/>
          <c:order val="0"/>
          <c:tx>
            <c:strRef>
              <c:f>'12.Household (per capita)'!$Z$41</c:f>
              <c:strCache>
                <c:ptCount val="1"/>
                <c:pt idx="0">
                  <c:v>Heating</c:v>
                </c:pt>
              </c:strCache>
            </c:strRef>
          </c:tx>
          <c:spPr>
            <a:solidFill>
              <a:srgbClr val="C0504D">
                <a:lumMod val="75000"/>
              </a:srgbClr>
            </a:solidFill>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capita)'!$AA$41:$BI$41</c:f>
              <c:numCache>
                <c:formatCode>#,##0_);[Red]\(#,##0\)</c:formatCode>
                <c:ptCount val="35"/>
                <c:pt idx="0">
                  <c:v>222.70823697511747</c:v>
                </c:pt>
                <c:pt idx="1">
                  <c:v>225.22891928874296</c:v>
                </c:pt>
                <c:pt idx="2">
                  <c:v>241.28660347498416</c:v>
                </c:pt>
                <c:pt idx="3">
                  <c:v>251.2445069634968</c:v>
                </c:pt>
                <c:pt idx="4">
                  <c:v>254.12290669877231</c:v>
                </c:pt>
                <c:pt idx="5">
                  <c:v>268.00225477184779</c:v>
                </c:pt>
                <c:pt idx="6">
                  <c:v>281.13614879405122</c:v>
                </c:pt>
                <c:pt idx="7">
                  <c:v>268.26062430186448</c:v>
                </c:pt>
                <c:pt idx="8">
                  <c:v>266.58945770880098</c:v>
                </c:pt>
                <c:pt idx="9">
                  <c:v>280.81949599124999</c:v>
                </c:pt>
                <c:pt idx="10">
                  <c:v>301.7210727993027</c:v>
                </c:pt>
                <c:pt idx="11">
                  <c:v>287.9684609179306</c:v>
                </c:pt>
                <c:pt idx="12">
                  <c:v>309.37759077685985</c:v>
                </c:pt>
                <c:pt idx="13">
                  <c:v>291.57950047689644</c:v>
                </c:pt>
                <c:pt idx="14">
                  <c:v>305.3702574478682</c:v>
                </c:pt>
                <c:pt idx="15">
                  <c:v>322.29688002346921</c:v>
                </c:pt>
                <c:pt idx="16">
                  <c:v>298.94228500735164</c:v>
                </c:pt>
                <c:pt idx="17">
                  <c:v>306.83746003731153</c:v>
                </c:pt>
                <c:pt idx="18">
                  <c:v>293.83756639335377</c:v>
                </c:pt>
                <c:pt idx="19">
                  <c:v>293.53665746765665</c:v>
                </c:pt>
                <c:pt idx="20">
                  <c:v>322.35336857083036</c:v>
                </c:pt>
                <c:pt idx="21">
                  <c:v>334.47260521480405</c:v>
                </c:pt>
                <c:pt idx="22">
                  <c:v>353.25499147150373</c:v>
                </c:pt>
                <c:pt idx="23">
                  <c:v>349.74911365855803</c:v>
                </c:pt>
                <c:pt idx="24">
                  <c:v>333.14744615942647</c:v>
                </c:pt>
                <c:pt idx="25">
                  <c:v>316.24070325279405</c:v>
                </c:pt>
                <c:pt idx="26">
                  <c:v>315.48798544622645</c:v>
                </c:pt>
                <c:pt idx="27">
                  <c:v>331.19149404644475</c:v>
                </c:pt>
                <c:pt idx="28">
                  <c:v>284.72555039611217</c:v>
                </c:pt>
                <c:pt idx="29">
                  <c:v>282.72913766867271</c:v>
                </c:pt>
                <c:pt idx="30">
                  <c:v>303.28253496777154</c:v>
                </c:pt>
                <c:pt idx="31">
                  <c:v>311.84056389772769</c:v>
                </c:pt>
                <c:pt idx="32">
                  <c:v>295.40220043052955</c:v>
                </c:pt>
                <c:pt idx="33">
                  <c:v>268.27984663584056</c:v>
                </c:pt>
                <c:pt idx="34">
                  <c:v>266.88029599541778</c:v>
                </c:pt>
              </c:numCache>
            </c:numRef>
          </c:val>
          <c:extLst>
            <c:ext xmlns:c16="http://schemas.microsoft.com/office/drawing/2014/chart" uri="{C3380CC4-5D6E-409C-BE32-E72D297353CC}">
              <c16:uniqueId val="{00000000-A65F-4226-AC3B-747B466089ED}"/>
            </c:ext>
          </c:extLst>
        </c:ser>
        <c:ser>
          <c:idx val="1"/>
          <c:order val="1"/>
          <c:tx>
            <c:strRef>
              <c:f>'12.Household (per capita)'!$Z$42</c:f>
              <c:strCache>
                <c:ptCount val="1"/>
                <c:pt idx="0">
                  <c:v>Cooling</c:v>
                </c:pt>
              </c:strCache>
            </c:strRef>
          </c:tx>
          <c:spPr>
            <a:solidFill>
              <a:srgbClr val="4F81BD">
                <a:lumMod val="75000"/>
              </a:srgbClr>
            </a:solidFill>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capita)'!$AA$42:$BI$42</c:f>
              <c:numCache>
                <c:formatCode>#,##0.0_);[Red]\(#,##0.0\)</c:formatCode>
                <c:ptCount val="35"/>
                <c:pt idx="0">
                  <c:v>31.191330843744311</c:v>
                </c:pt>
                <c:pt idx="1">
                  <c:v>31.608090389593993</c:v>
                </c:pt>
                <c:pt idx="2">
                  <c:v>32.986868269493833</c:v>
                </c:pt>
                <c:pt idx="3">
                  <c:v>31.384864900515634</c:v>
                </c:pt>
                <c:pt idx="4">
                  <c:v>35.860219888989</c:v>
                </c:pt>
                <c:pt idx="5">
                  <c:v>35.142532309028887</c:v>
                </c:pt>
                <c:pt idx="6">
                  <c:v>35.103331529039593</c:v>
                </c:pt>
                <c:pt idx="7">
                  <c:v>34.427813384500062</c:v>
                </c:pt>
                <c:pt idx="8">
                  <c:v>33.584716746424299</c:v>
                </c:pt>
                <c:pt idx="9">
                  <c:v>35.964464143096109</c:v>
                </c:pt>
                <c:pt idx="10">
                  <c:v>35.718745004815105</c:v>
                </c:pt>
                <c:pt idx="11">
                  <c:v>36.181488980462674</c:v>
                </c:pt>
                <c:pt idx="12">
                  <c:v>39.201250217915302</c:v>
                </c:pt>
                <c:pt idx="13">
                  <c:v>41.388357403190987</c:v>
                </c:pt>
                <c:pt idx="14">
                  <c:v>41.504278524801421</c:v>
                </c:pt>
                <c:pt idx="15">
                  <c:v>42.092695138106215</c:v>
                </c:pt>
                <c:pt idx="16">
                  <c:v>40.305168286831112</c:v>
                </c:pt>
                <c:pt idx="17">
                  <c:v>45.76177705865333</c:v>
                </c:pt>
                <c:pt idx="18">
                  <c:v>45.119671873955291</c:v>
                </c:pt>
                <c:pt idx="19">
                  <c:v>43.295766415463952</c:v>
                </c:pt>
                <c:pt idx="20">
                  <c:v>49.322467283268779</c:v>
                </c:pt>
                <c:pt idx="21">
                  <c:v>54.723855451793625</c:v>
                </c:pt>
                <c:pt idx="22">
                  <c:v>62.379209428700179</c:v>
                </c:pt>
                <c:pt idx="23">
                  <c:v>62.938619169570195</c:v>
                </c:pt>
                <c:pt idx="24">
                  <c:v>58.039629271981248</c:v>
                </c:pt>
                <c:pt idx="25">
                  <c:v>53.500895418978686</c:v>
                </c:pt>
                <c:pt idx="26">
                  <c:v>49.960586517091116</c:v>
                </c:pt>
                <c:pt idx="27">
                  <c:v>49.112446533709196</c:v>
                </c:pt>
                <c:pt idx="28">
                  <c:v>41.424399389726169</c:v>
                </c:pt>
                <c:pt idx="29">
                  <c:v>38.882878643515028</c:v>
                </c:pt>
                <c:pt idx="30">
                  <c:v>40.973729038620164</c:v>
                </c:pt>
                <c:pt idx="31">
                  <c:v>40.75736282764715</c:v>
                </c:pt>
                <c:pt idx="32">
                  <c:v>55.796141227911697</c:v>
                </c:pt>
                <c:pt idx="33">
                  <c:v>64.531578803256124</c:v>
                </c:pt>
                <c:pt idx="34">
                  <c:v>64.49637789705821</c:v>
                </c:pt>
              </c:numCache>
            </c:numRef>
          </c:val>
          <c:extLst>
            <c:ext xmlns:c16="http://schemas.microsoft.com/office/drawing/2014/chart" uri="{C3380CC4-5D6E-409C-BE32-E72D297353CC}">
              <c16:uniqueId val="{00000001-A65F-4226-AC3B-747B466089ED}"/>
            </c:ext>
          </c:extLst>
        </c:ser>
        <c:ser>
          <c:idx val="2"/>
          <c:order val="2"/>
          <c:tx>
            <c:strRef>
              <c:f>'12.Household (per capita)'!$Z$43</c:f>
              <c:strCache>
                <c:ptCount val="1"/>
                <c:pt idx="0">
                  <c:v>Hot Water</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capita)'!$AA$43:$BI$43</c:f>
              <c:numCache>
                <c:formatCode>#,##0_);[Red]\(#,##0\)</c:formatCode>
                <c:ptCount val="35"/>
                <c:pt idx="0">
                  <c:v>279.00154290893829</c:v>
                </c:pt>
                <c:pt idx="1">
                  <c:v>282.06934308514445</c:v>
                </c:pt>
                <c:pt idx="2">
                  <c:v>289.49188459066062</c:v>
                </c:pt>
                <c:pt idx="3">
                  <c:v>296.70696416966285</c:v>
                </c:pt>
                <c:pt idx="4">
                  <c:v>291.93798784585738</c:v>
                </c:pt>
                <c:pt idx="5">
                  <c:v>300.37774629109424</c:v>
                </c:pt>
                <c:pt idx="6">
                  <c:v>303.26753943854123</c:v>
                </c:pt>
                <c:pt idx="7">
                  <c:v>289.45185988628094</c:v>
                </c:pt>
                <c:pt idx="8">
                  <c:v>286.32689594921544</c:v>
                </c:pt>
                <c:pt idx="9">
                  <c:v>291.25173841584672</c:v>
                </c:pt>
                <c:pt idx="10">
                  <c:v>296.10487537364963</c:v>
                </c:pt>
                <c:pt idx="11">
                  <c:v>285.14384212660821</c:v>
                </c:pt>
                <c:pt idx="12">
                  <c:v>295.20946678332365</c:v>
                </c:pt>
                <c:pt idx="13">
                  <c:v>292.68204535729473</c:v>
                </c:pt>
                <c:pt idx="14">
                  <c:v>286.34020430354445</c:v>
                </c:pt>
                <c:pt idx="15">
                  <c:v>292.51218448808766</c:v>
                </c:pt>
                <c:pt idx="16">
                  <c:v>279.85441076092957</c:v>
                </c:pt>
                <c:pt idx="17">
                  <c:v>285.50828502513673</c:v>
                </c:pt>
                <c:pt idx="18">
                  <c:v>273.10343840775653</c:v>
                </c:pt>
                <c:pt idx="19">
                  <c:v>268.51290717398916</c:v>
                </c:pt>
                <c:pt idx="20">
                  <c:v>283.28005151499866</c:v>
                </c:pt>
                <c:pt idx="21">
                  <c:v>285.04516478542786</c:v>
                </c:pt>
                <c:pt idx="22">
                  <c:v>298.89608081815425</c:v>
                </c:pt>
                <c:pt idx="23">
                  <c:v>294.7568760149822</c:v>
                </c:pt>
                <c:pt idx="24">
                  <c:v>283.97161767878004</c:v>
                </c:pt>
                <c:pt idx="25">
                  <c:v>271.84962188503619</c:v>
                </c:pt>
                <c:pt idx="26">
                  <c:v>268.4880487727541</c:v>
                </c:pt>
                <c:pt idx="27">
                  <c:v>280.96048786647322</c:v>
                </c:pt>
                <c:pt idx="28">
                  <c:v>250.84843015676256</c:v>
                </c:pt>
                <c:pt idx="29">
                  <c:v>255.06046208739539</c:v>
                </c:pt>
                <c:pt idx="30">
                  <c:v>269.43437212046024</c:v>
                </c:pt>
                <c:pt idx="31">
                  <c:v>255.31559858687484</c:v>
                </c:pt>
                <c:pt idx="32">
                  <c:v>240.46289061373989</c:v>
                </c:pt>
                <c:pt idx="33">
                  <c:v>233.08553943175789</c:v>
                </c:pt>
                <c:pt idx="34">
                  <c:v>232.73700734274223</c:v>
                </c:pt>
              </c:numCache>
            </c:numRef>
          </c:val>
          <c:extLst>
            <c:ext xmlns:c16="http://schemas.microsoft.com/office/drawing/2014/chart" uri="{C3380CC4-5D6E-409C-BE32-E72D297353CC}">
              <c16:uniqueId val="{00000002-A65F-4226-AC3B-747B466089ED}"/>
            </c:ext>
          </c:extLst>
        </c:ser>
        <c:ser>
          <c:idx val="3"/>
          <c:order val="3"/>
          <c:tx>
            <c:strRef>
              <c:f>'12.Household (per capita)'!$Z$44</c:f>
              <c:strCache>
                <c:ptCount val="1"/>
                <c:pt idx="0">
                  <c:v>Cooking</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capita)'!$AA$44:$BI$44</c:f>
              <c:numCache>
                <c:formatCode>#,##0_);[Red]\(#,##0\)</c:formatCode>
                <c:ptCount val="35"/>
                <c:pt idx="0">
                  <c:v>79.517690488782037</c:v>
                </c:pt>
                <c:pt idx="1">
                  <c:v>81.476894083631862</c:v>
                </c:pt>
                <c:pt idx="2">
                  <c:v>83.468389041634907</c:v>
                </c:pt>
                <c:pt idx="3">
                  <c:v>85.444150497139944</c:v>
                </c:pt>
                <c:pt idx="4">
                  <c:v>86.557491756165305</c:v>
                </c:pt>
                <c:pt idx="5">
                  <c:v>88.354435241299029</c:v>
                </c:pt>
                <c:pt idx="6">
                  <c:v>89.020177044834867</c:v>
                </c:pt>
                <c:pt idx="7">
                  <c:v>86.260980656497978</c:v>
                </c:pt>
                <c:pt idx="8">
                  <c:v>86.424502054937861</c:v>
                </c:pt>
                <c:pt idx="9">
                  <c:v>88.158852206059635</c:v>
                </c:pt>
                <c:pt idx="10">
                  <c:v>88.316120540024883</c:v>
                </c:pt>
                <c:pt idx="11">
                  <c:v>86.420067004800671</c:v>
                </c:pt>
                <c:pt idx="12">
                  <c:v>89.18234803490148</c:v>
                </c:pt>
                <c:pt idx="13">
                  <c:v>92.287706137759585</c:v>
                </c:pt>
                <c:pt idx="14">
                  <c:v>88.440959308262322</c:v>
                </c:pt>
                <c:pt idx="15">
                  <c:v>89.036296288325602</c:v>
                </c:pt>
                <c:pt idx="16">
                  <c:v>87.052719060722339</c:v>
                </c:pt>
                <c:pt idx="17">
                  <c:v>91.26533586024118</c:v>
                </c:pt>
                <c:pt idx="18">
                  <c:v>88.162446370481945</c:v>
                </c:pt>
                <c:pt idx="19">
                  <c:v>86.181568242101662</c:v>
                </c:pt>
                <c:pt idx="20">
                  <c:v>92.16256240043937</c:v>
                </c:pt>
                <c:pt idx="21">
                  <c:v>94.963128855064767</c:v>
                </c:pt>
                <c:pt idx="22">
                  <c:v>104.35752946039457</c:v>
                </c:pt>
                <c:pt idx="23">
                  <c:v>105.84444174624005</c:v>
                </c:pt>
                <c:pt idx="24">
                  <c:v>102.83515871374694</c:v>
                </c:pt>
                <c:pt idx="25">
                  <c:v>100.14404124818087</c:v>
                </c:pt>
                <c:pt idx="26">
                  <c:v>98.616285552500884</c:v>
                </c:pt>
                <c:pt idx="27">
                  <c:v>103.77699952618347</c:v>
                </c:pt>
                <c:pt idx="28">
                  <c:v>94.078810612998566</c:v>
                </c:pt>
                <c:pt idx="29">
                  <c:v>96.984578077496593</c:v>
                </c:pt>
                <c:pt idx="30">
                  <c:v>104.07498618539404</c:v>
                </c:pt>
                <c:pt idx="31">
                  <c:v>99.046876694107809</c:v>
                </c:pt>
                <c:pt idx="32">
                  <c:v>100.64279243810897</c:v>
                </c:pt>
                <c:pt idx="33">
                  <c:v>94.286394858144206</c:v>
                </c:pt>
                <c:pt idx="34">
                  <c:v>93.820579418008606</c:v>
                </c:pt>
              </c:numCache>
            </c:numRef>
          </c:val>
          <c:extLst>
            <c:ext xmlns:c16="http://schemas.microsoft.com/office/drawing/2014/chart" uri="{C3380CC4-5D6E-409C-BE32-E72D297353CC}">
              <c16:uniqueId val="{00000003-A65F-4226-AC3B-747B466089ED}"/>
            </c:ext>
          </c:extLst>
        </c:ser>
        <c:ser>
          <c:idx val="4"/>
          <c:order val="4"/>
          <c:tx>
            <c:strRef>
              <c:f>'12.Household (per capita)'!$Z$45</c:f>
              <c:strCache>
                <c:ptCount val="1"/>
                <c:pt idx="0">
                  <c:v>Power, etc.*1</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capita)'!$AA$45:$BI$45</c:f>
              <c:numCache>
                <c:formatCode>#,##0_);[Red]\(#,##0\)</c:formatCode>
                <c:ptCount val="35"/>
                <c:pt idx="0">
                  <c:v>403.89146543713565</c:v>
                </c:pt>
                <c:pt idx="1">
                  <c:v>410.09950685269763</c:v>
                </c:pt>
                <c:pt idx="2">
                  <c:v>428.79988744257349</c:v>
                </c:pt>
                <c:pt idx="3">
                  <c:v>408.71560205451067</c:v>
                </c:pt>
                <c:pt idx="4">
                  <c:v>467.80868546371448</c:v>
                </c:pt>
                <c:pt idx="5">
                  <c:v>459.21049031902947</c:v>
                </c:pt>
                <c:pt idx="6">
                  <c:v>459.43217210909955</c:v>
                </c:pt>
                <c:pt idx="7">
                  <c:v>451.28349976979814</c:v>
                </c:pt>
                <c:pt idx="8">
                  <c:v>440.88250487388336</c:v>
                </c:pt>
                <c:pt idx="9">
                  <c:v>472.79362597754584</c:v>
                </c:pt>
                <c:pt idx="10">
                  <c:v>470.20592183819582</c:v>
                </c:pt>
                <c:pt idx="11">
                  <c:v>474.20200441466699</c:v>
                </c:pt>
                <c:pt idx="12">
                  <c:v>511.52124904698138</c:v>
                </c:pt>
                <c:pt idx="13">
                  <c:v>537.6882023867787</c:v>
                </c:pt>
                <c:pt idx="14">
                  <c:v>536.82837593445936</c:v>
                </c:pt>
                <c:pt idx="15">
                  <c:v>542.05244699504772</c:v>
                </c:pt>
                <c:pt idx="16">
                  <c:v>516.76010279096386</c:v>
                </c:pt>
                <c:pt idx="17">
                  <c:v>584.15277047145707</c:v>
                </c:pt>
                <c:pt idx="18">
                  <c:v>573.4379822246708</c:v>
                </c:pt>
                <c:pt idx="19">
                  <c:v>547.85362273760768</c:v>
                </c:pt>
                <c:pt idx="20">
                  <c:v>621.389745810401</c:v>
                </c:pt>
                <c:pt idx="21">
                  <c:v>698.09607941282331</c:v>
                </c:pt>
                <c:pt idx="22">
                  <c:v>806.2451179124489</c:v>
                </c:pt>
                <c:pt idx="23">
                  <c:v>824.75280344451062</c:v>
                </c:pt>
                <c:pt idx="24">
                  <c:v>771.65768707178449</c:v>
                </c:pt>
                <c:pt idx="25">
                  <c:v>722.26208815621237</c:v>
                </c:pt>
                <c:pt idx="26">
                  <c:v>685.43211909420927</c:v>
                </c:pt>
                <c:pt idx="27">
                  <c:v>685.38379024155211</c:v>
                </c:pt>
                <c:pt idx="28">
                  <c:v>588.63061181596254</c:v>
                </c:pt>
                <c:pt idx="29">
                  <c:v>563.20961527548297</c:v>
                </c:pt>
                <c:pt idx="30">
                  <c:v>605.71745467674464</c:v>
                </c:pt>
                <c:pt idx="31">
                  <c:v>566.1219035693606</c:v>
                </c:pt>
                <c:pt idx="32">
                  <c:v>570.87110770047684</c:v>
                </c:pt>
                <c:pt idx="33">
                  <c:v>523.60965081078496</c:v>
                </c:pt>
                <c:pt idx="34">
                  <c:v>523.32403042857322</c:v>
                </c:pt>
              </c:numCache>
            </c:numRef>
          </c:val>
          <c:extLst>
            <c:ext xmlns:c16="http://schemas.microsoft.com/office/drawing/2014/chart" uri="{C3380CC4-5D6E-409C-BE32-E72D297353CC}">
              <c16:uniqueId val="{00000004-A65F-4226-AC3B-747B466089ED}"/>
            </c:ext>
          </c:extLst>
        </c:ser>
        <c:ser>
          <c:idx val="5"/>
          <c:order val="5"/>
          <c:tx>
            <c:strRef>
              <c:f>'12.Household (per capita)'!$Z$46</c:f>
              <c:strCache>
                <c:ptCount val="1"/>
                <c:pt idx="0">
                  <c:v>Car</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capita)'!$AA$46:$BI$46</c:f>
              <c:numCache>
                <c:formatCode>#,##0_);[Red]\(#,##0\)</c:formatCode>
                <c:ptCount val="35"/>
                <c:pt idx="0">
                  <c:v>400.48095751189169</c:v>
                </c:pt>
                <c:pt idx="1">
                  <c:v>397.70507903091408</c:v>
                </c:pt>
                <c:pt idx="2">
                  <c:v>457.6901475081948</c:v>
                </c:pt>
                <c:pt idx="3">
                  <c:v>489.43738456490263</c:v>
                </c:pt>
                <c:pt idx="4">
                  <c:v>538.95148368251114</c:v>
                </c:pt>
                <c:pt idx="5">
                  <c:v>539.99277319287057</c:v>
                </c:pt>
                <c:pt idx="6">
                  <c:v>582.70257507677991</c:v>
                </c:pt>
                <c:pt idx="7">
                  <c:v>532.08063690530889</c:v>
                </c:pt>
                <c:pt idx="8">
                  <c:v>567.07998663645049</c:v>
                </c:pt>
                <c:pt idx="9">
                  <c:v>596.74669461195117</c:v>
                </c:pt>
                <c:pt idx="10">
                  <c:v>612.30908477563946</c:v>
                </c:pt>
                <c:pt idx="11">
                  <c:v>604.44000325495324</c:v>
                </c:pt>
                <c:pt idx="12">
                  <c:v>613.52926954879956</c:v>
                </c:pt>
                <c:pt idx="13">
                  <c:v>624.12207915746535</c:v>
                </c:pt>
                <c:pt idx="14">
                  <c:v>612.11801821207655</c:v>
                </c:pt>
                <c:pt idx="15">
                  <c:v>595.63963813429234</c:v>
                </c:pt>
                <c:pt idx="16">
                  <c:v>580.67677567117357</c:v>
                </c:pt>
                <c:pt idx="17">
                  <c:v>569.23584104497195</c:v>
                </c:pt>
                <c:pt idx="18">
                  <c:v>572.57787472997404</c:v>
                </c:pt>
                <c:pt idx="19">
                  <c:v>538.56140179595525</c:v>
                </c:pt>
                <c:pt idx="20">
                  <c:v>536.78764763318179</c:v>
                </c:pt>
                <c:pt idx="21">
                  <c:v>521.48309281055651</c:v>
                </c:pt>
                <c:pt idx="22">
                  <c:v>534.78570164601422</c:v>
                </c:pt>
                <c:pt idx="23">
                  <c:v>515.94329197730769</c:v>
                </c:pt>
                <c:pt idx="24">
                  <c:v>485.79205501816864</c:v>
                </c:pt>
                <c:pt idx="25">
                  <c:v>488.33711839733257</c:v>
                </c:pt>
                <c:pt idx="26">
                  <c:v>467.67081172432268</c:v>
                </c:pt>
                <c:pt idx="27">
                  <c:v>477.67988152739059</c:v>
                </c:pt>
                <c:pt idx="28">
                  <c:v>488.32567307140545</c:v>
                </c:pt>
                <c:pt idx="29">
                  <c:v>484.12000831313537</c:v>
                </c:pt>
                <c:pt idx="30">
                  <c:v>416.34041083264532</c:v>
                </c:pt>
                <c:pt idx="31">
                  <c:v>432.40726041594104</c:v>
                </c:pt>
                <c:pt idx="32">
                  <c:v>461.83418000314566</c:v>
                </c:pt>
                <c:pt idx="33">
                  <c:v>479.2393064392827</c:v>
                </c:pt>
                <c:pt idx="34">
                  <c:v>462.1091800990564</c:v>
                </c:pt>
              </c:numCache>
            </c:numRef>
          </c:val>
          <c:extLst>
            <c:ext xmlns:c16="http://schemas.microsoft.com/office/drawing/2014/chart" uri="{C3380CC4-5D6E-409C-BE32-E72D297353CC}">
              <c16:uniqueId val="{00000005-A65F-4226-AC3B-747B466089ED}"/>
            </c:ext>
          </c:extLst>
        </c:ser>
        <c:ser>
          <c:idx val="6"/>
          <c:order val="6"/>
          <c:tx>
            <c:strRef>
              <c:f>'12.Household (per capita)'!$Z$47</c:f>
              <c:strCache>
                <c:ptCount val="1"/>
                <c:pt idx="0">
                  <c:v>Municipal Solid Waste</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capita)'!$AA$47:$BI$47</c:f>
              <c:numCache>
                <c:formatCode>#,##0.0_);[Red]\(#,##0.0\)</c:formatCode>
                <c:ptCount val="35"/>
                <c:pt idx="0">
                  <c:v>92.063124323074945</c:v>
                </c:pt>
                <c:pt idx="1">
                  <c:v>94.024127812334967</c:v>
                </c:pt>
                <c:pt idx="2">
                  <c:v>95.057934487094585</c:v>
                </c:pt>
                <c:pt idx="3">
                  <c:v>95.07951035245739</c:v>
                </c:pt>
                <c:pt idx="4">
                  <c:v>98.722631658188462</c:v>
                </c:pt>
                <c:pt idx="5">
                  <c:v>100.75265353778444</c:v>
                </c:pt>
                <c:pt idx="6">
                  <c:v>103.75785863058418</c:v>
                </c:pt>
                <c:pt idx="7">
                  <c:v>105.74309110518261</c:v>
                </c:pt>
                <c:pt idx="8">
                  <c:v>106.38400149493408</c:v>
                </c:pt>
                <c:pt idx="9">
                  <c:v>108.97953849373501</c:v>
                </c:pt>
                <c:pt idx="10">
                  <c:v>112.82701056393608</c:v>
                </c:pt>
                <c:pt idx="11">
                  <c:v>114.73310689197561</c:v>
                </c:pt>
                <c:pt idx="12">
                  <c:v>116.96938567898663</c:v>
                </c:pt>
                <c:pt idx="13">
                  <c:v>118.40996343262807</c:v>
                </c:pt>
                <c:pt idx="14">
                  <c:v>112.45405737139032</c:v>
                </c:pt>
                <c:pt idx="15">
                  <c:v>104.3427317602826</c:v>
                </c:pt>
                <c:pt idx="16">
                  <c:v>95.233827374021189</c:v>
                </c:pt>
                <c:pt idx="17">
                  <c:v>92.893506808491352</c:v>
                </c:pt>
                <c:pt idx="18">
                  <c:v>90.669569001246444</c:v>
                </c:pt>
                <c:pt idx="19">
                  <c:v>75.697992768842013</c:v>
                </c:pt>
                <c:pt idx="20">
                  <c:v>73.306306137012697</c:v>
                </c:pt>
                <c:pt idx="21">
                  <c:v>80.326140428345241</c:v>
                </c:pt>
                <c:pt idx="22">
                  <c:v>82.062367287529554</c:v>
                </c:pt>
                <c:pt idx="23">
                  <c:v>76.833119978438873</c:v>
                </c:pt>
                <c:pt idx="24">
                  <c:v>68.408878073030934</c:v>
                </c:pt>
                <c:pt idx="25">
                  <c:v>66.85732684427235</c:v>
                </c:pt>
                <c:pt idx="26">
                  <c:v>66.458763495891773</c:v>
                </c:pt>
                <c:pt idx="27">
                  <c:v>68.614134138551449</c:v>
                </c:pt>
                <c:pt idx="28">
                  <c:v>68.433541718875489</c:v>
                </c:pt>
                <c:pt idx="29">
                  <c:v>71.562312371159663</c:v>
                </c:pt>
                <c:pt idx="30">
                  <c:v>74.340117015635442</c:v>
                </c:pt>
                <c:pt idx="31">
                  <c:v>73.163702662067251</c:v>
                </c:pt>
                <c:pt idx="32">
                  <c:v>71.799455570432016</c:v>
                </c:pt>
                <c:pt idx="33">
                  <c:v>67.158702509612937</c:v>
                </c:pt>
                <c:pt idx="34">
                  <c:v>71.265634038516112</c:v>
                </c:pt>
              </c:numCache>
            </c:numRef>
          </c:val>
          <c:extLst>
            <c:ext xmlns:c16="http://schemas.microsoft.com/office/drawing/2014/chart" uri="{C3380CC4-5D6E-409C-BE32-E72D297353CC}">
              <c16:uniqueId val="{00000006-A65F-4226-AC3B-747B466089ED}"/>
            </c:ext>
          </c:extLst>
        </c:ser>
        <c:ser>
          <c:idx val="7"/>
          <c:order val="7"/>
          <c:tx>
            <c:strRef>
              <c:f>'12.Household (per capita)'!$Z$48</c:f>
              <c:strCache>
                <c:ptCount val="1"/>
                <c:pt idx="0">
                  <c:v>Water and Wastewater</c:v>
                </c:pt>
              </c:strCache>
            </c:strRef>
          </c:tx>
          <c:spPr>
            <a:ln>
              <a:solidFill>
                <a:sysClr val="windowText" lastClr="000000"/>
              </a:solidFill>
            </a:ln>
          </c:spPr>
          <c:invertIfNegative val="0"/>
          <c:cat>
            <c:numRef>
              <c:f>'12.Household (per capita)'!$AA$39:$BI$39</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'12.Household (per capita)'!$AA$48:$BI$48</c:f>
              <c:numCache>
                <c:formatCode>#,##0.0_);[Red]\(#,##0.0\)</c:formatCode>
                <c:ptCount val="35"/>
                <c:pt idx="0">
                  <c:v>17.496746412628852</c:v>
                </c:pt>
                <c:pt idx="1">
                  <c:v>22.019348655105116</c:v>
                </c:pt>
                <c:pt idx="2">
                  <c:v>26.613883104737301</c:v>
                </c:pt>
                <c:pt idx="3">
                  <c:v>28.756205469976358</c:v>
                </c:pt>
                <c:pt idx="4">
                  <c:v>36.431792489758152</c:v>
                </c:pt>
                <c:pt idx="5">
                  <c:v>38.381210138550735</c:v>
                </c:pt>
                <c:pt idx="6">
                  <c:v>35.6872634846304</c:v>
                </c:pt>
                <c:pt idx="7">
                  <c:v>32.541698092059661</c:v>
                </c:pt>
                <c:pt idx="8">
                  <c:v>30.254217902463651</c:v>
                </c:pt>
                <c:pt idx="9">
                  <c:v>29.345012711355295</c:v>
                </c:pt>
                <c:pt idx="10">
                  <c:v>28.334662217316755</c:v>
                </c:pt>
                <c:pt idx="11">
                  <c:v>26.712930492144302</c:v>
                </c:pt>
                <c:pt idx="12">
                  <c:v>27.641764497294552</c:v>
                </c:pt>
                <c:pt idx="13">
                  <c:v>27.917637724821045</c:v>
                </c:pt>
                <c:pt idx="14">
                  <c:v>26.504410546221525</c:v>
                </c:pt>
                <c:pt idx="15">
                  <c:v>25.872537489639964</c:v>
                </c:pt>
                <c:pt idx="16">
                  <c:v>25.18874186690023</c:v>
                </c:pt>
                <c:pt idx="17">
                  <c:v>27.94038231125392</c:v>
                </c:pt>
                <c:pt idx="18">
                  <c:v>32.979525632921863</c:v>
                </c:pt>
                <c:pt idx="19">
                  <c:v>35.45334496831844</c:v>
                </c:pt>
                <c:pt idx="20">
                  <c:v>35.266183509980557</c:v>
                </c:pt>
                <c:pt idx="21">
                  <c:v>38.858330091885662</c:v>
                </c:pt>
                <c:pt idx="22">
                  <c:v>51.017970357707121</c:v>
                </c:pt>
                <c:pt idx="23">
                  <c:v>43.639379408485937</c:v>
                </c:pt>
                <c:pt idx="24">
                  <c:v>43.57085015712638</c:v>
                </c:pt>
                <c:pt idx="25">
                  <c:v>38.703303378586661</c:v>
                </c:pt>
                <c:pt idx="26">
                  <c:v>36.711423703966304</c:v>
                </c:pt>
                <c:pt idx="27">
                  <c:v>38.075707877849474</c:v>
                </c:pt>
                <c:pt idx="28">
                  <c:v>41.038655208461911</c:v>
                </c:pt>
                <c:pt idx="29">
                  <c:v>38.703731491815702</c:v>
                </c:pt>
                <c:pt idx="30">
                  <c:v>33.617823675352867</c:v>
                </c:pt>
                <c:pt idx="31">
                  <c:v>30.2414272373071</c:v>
                </c:pt>
                <c:pt idx="32">
                  <c:v>37.575375632558519</c:v>
                </c:pt>
                <c:pt idx="33">
                  <c:v>36.022766412592127</c:v>
                </c:pt>
                <c:pt idx="34">
                  <c:v>30.656761370175076</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'12.Household (per capita)'!$Y$40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capita)'!$AA$40:$BI$40</c:f>
              <c:numCache>
                <c:formatCode>#,##0_);[Red]\(#,##0\)</c:formatCode>
                <c:ptCount val="35"/>
                <c:pt idx="0">
                  <c:v>1526.3510949013134</c:v>
                </c:pt>
                <c:pt idx="1">
                  <c:v>1544.2313091981653</c:v>
                </c:pt>
                <c:pt idx="2">
                  <c:v>1655.3955979193736</c:v>
                </c:pt>
                <c:pt idx="3">
                  <c:v>1686.7691889726621</c:v>
                </c:pt>
                <c:pt idx="4">
                  <c:v>1810.3931994839561</c:v>
                </c:pt>
                <c:pt idx="5">
                  <c:v>1830.2140958015052</c:v>
                </c:pt>
                <c:pt idx="6">
                  <c:v>1890.1070661075607</c:v>
                </c:pt>
                <c:pt idx="7">
                  <c:v>1800.0502041014929</c:v>
                </c:pt>
                <c:pt idx="8">
                  <c:v>1817.5262833671102</c:v>
                </c:pt>
                <c:pt idx="9">
                  <c:v>1904.0594225508398</c:v>
                </c:pt>
                <c:pt idx="10">
                  <c:v>1945.5374931128802</c:v>
                </c:pt>
                <c:pt idx="11">
                  <c:v>1915.8019040835422</c:v>
                </c:pt>
                <c:pt idx="12">
                  <c:v>2002.6323245850624</c:v>
                </c:pt>
                <c:pt idx="13">
                  <c:v>2026.075492076835</c:v>
                </c:pt>
                <c:pt idx="14">
                  <c:v>2009.5605616486241</c:v>
                </c:pt>
                <c:pt idx="15">
                  <c:v>2013.8454103172512</c:v>
                </c:pt>
                <c:pt idx="16">
                  <c:v>1924.0140308188934</c:v>
                </c:pt>
                <c:pt idx="17">
                  <c:v>2003.5953586175169</c:v>
                </c:pt>
                <c:pt idx="18">
                  <c:v>1969.8880746343607</c:v>
                </c:pt>
                <c:pt idx="19">
                  <c:v>1889.0932615699344</c:v>
                </c:pt>
                <c:pt idx="20">
                  <c:v>2013.868332860113</c:v>
                </c:pt>
                <c:pt idx="21">
                  <c:v>2107.9683970507012</c:v>
                </c:pt>
                <c:pt idx="22">
                  <c:v>2292.9989683824529</c:v>
                </c:pt>
                <c:pt idx="23">
                  <c:v>2274.457645398094</c:v>
                </c:pt>
                <c:pt idx="24">
                  <c:v>2147.423322144045</c:v>
                </c:pt>
                <c:pt idx="25">
                  <c:v>2057.8950985813935</c:v>
                </c:pt>
                <c:pt idx="26">
                  <c:v>1988.8260243069626</c:v>
                </c:pt>
                <c:pt idx="27">
                  <c:v>2034.794941758154</c:v>
                </c:pt>
                <c:pt idx="28">
                  <c:v>1857.5056723703049</c:v>
                </c:pt>
                <c:pt idx="29">
                  <c:v>1831.252723928673</c:v>
                </c:pt>
                <c:pt idx="30">
                  <c:v>1847.7814285126244</c:v>
                </c:pt>
                <c:pt idx="31">
                  <c:v>1808.8946958910333</c:v>
                </c:pt>
                <c:pt idx="32">
                  <c:v>1834.3841436169034</c:v>
                </c:pt>
                <c:pt idx="33">
                  <c:v>1766.2137859012716</c:v>
                </c:pt>
                <c:pt idx="34">
                  <c:v>1745.2898665895475</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5008410945967904"/>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ja-JP" altLang="ja-JP" sz="1200" b="1" i="0" baseline="0">
                <a:effectLst/>
              </a:rPr>
              <a:t>森林等の吸収源対策による吸収量の推移</a:t>
            </a:r>
            <a:endParaRPr lang="ja-JP" altLang="ja-JP" sz="1200">
              <a:effectLst/>
            </a:endParaRPr>
          </a:p>
        </c:rich>
      </c:tx>
      <c:layout>
        <c:manualLayout>
          <c:xMode val="edge"/>
          <c:yMode val="edge"/>
          <c:x val="0.24001797667258479"/>
          <c:y val="2.434983697757555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ltLang="ja-JP"/>
        </a:p>
      </c:txPr>
    </c:title>
    <c:autoTitleDeleted val="0"/>
    <c:plotArea>
      <c:layout>
        <c:manualLayout>
          <c:layoutTarget val="inner"/>
          <c:xMode val="edge"/>
          <c:yMode val="edge"/>
          <c:x val="0.14608591839343807"/>
          <c:y val="0.21930600639758979"/>
          <c:w val="0.82142350543057985"/>
          <c:h val="0.62094512014697067"/>
        </c:manualLayout>
      </c:layout>
      <c:barChart>
        <c:barDir val="col"/>
        <c:grouping val="stacked"/>
        <c:varyColors val="0"/>
        <c:ser>
          <c:idx val="0"/>
          <c:order val="0"/>
          <c:tx>
            <c:strRef>
              <c:f>'13.NDC-LULUCF'!$C$6:$E$6</c:f>
              <c:strCache>
                <c:ptCount val="3"/>
                <c:pt idx="0">
                  <c:v>森林吸収源対策</c:v>
                </c:pt>
              </c:strCache>
            </c:strRef>
          </c:tx>
          <c:spPr>
            <a:solidFill>
              <a:srgbClr val="009C89"/>
            </a:solidFill>
            <a:ln>
              <a:noFill/>
            </a:ln>
            <a:effectLst/>
          </c:spPr>
          <c:invertIfNegative val="0"/>
          <c:dLbls>
            <c:delete val="1"/>
          </c:dLbls>
          <c:cat>
            <c:numRef>
              <c:f>'13.NDC-LULUCF'!$AY$4:$BI$4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'13.NDC-LULUCF'!$AY$6:$BI$6</c:f>
              <c:numCache>
                <c:formatCode>\+#,##0.0_ ;\−#,##0.0_ ;#,##0.0_ ;@</c:formatCode>
                <c:ptCount val="11"/>
                <c:pt idx="0">
                  <c:v>-61.211571666916527</c:v>
                </c:pt>
                <c:pt idx="1">
                  <c:v>-57.537763464512871</c:v>
                </c:pt>
                <c:pt idx="2">
                  <c:v>-55.840275797004757</c:v>
                </c:pt>
                <c:pt idx="3">
                  <c:v>-55.664123387643215</c:v>
                </c:pt>
                <c:pt idx="4">
                  <c:v>-54.373818387208999</c:v>
                </c:pt>
                <c:pt idx="5">
                  <c:v>-49.928475565896996</c:v>
                </c:pt>
                <c:pt idx="6">
                  <c:v>-47.491231910884139</c:v>
                </c:pt>
                <c:pt idx="7">
                  <c:v>-48.348208171097312</c:v>
                </c:pt>
                <c:pt idx="8">
                  <c:v>-45.778917804041448</c:v>
                </c:pt>
                <c:pt idx="9">
                  <c:v>-45.240805209878012</c:v>
                </c:pt>
                <c:pt idx="10">
                  <c:v>-43.679162511281604</c:v>
                </c:pt>
              </c:numCache>
            </c:numRef>
          </c:val>
          <c:extLst xmlns:c15="http://schemas.microsoft.com/office/drawing/2012/chart">
            <c:ext xmlns:c16="http://schemas.microsoft.com/office/drawing/2014/chart" uri="{C3380CC4-5D6E-409C-BE32-E72D297353CC}">
              <c16:uniqueId val="{00000000-96EC-4A41-95FC-A3833E4E6526}"/>
            </c:ext>
          </c:extLst>
        </c:ser>
        <c:ser>
          <c:idx val="1"/>
          <c:order val="1"/>
          <c:tx>
            <c:strRef>
              <c:f>'13.NDC-LULUCF'!$C$12:$E$12</c:f>
              <c:strCache>
                <c:ptCount val="3"/>
                <c:pt idx="0">
                  <c:v>農地土壌吸収源対策</c:v>
                </c:pt>
              </c:strCache>
            </c:strRef>
          </c:tx>
          <c:spPr>
            <a:solidFill>
              <a:srgbClr val="C89E28"/>
            </a:solidFill>
            <a:ln>
              <a:noFill/>
            </a:ln>
            <a:effectLst/>
          </c:spPr>
          <c:invertIfNegative val="0"/>
          <c:dLbls>
            <c:delete val="1"/>
          </c:dLbls>
          <c:cat>
            <c:numRef>
              <c:f>'13.NDC-LULUCF'!$AY$4:$BI$4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'13.NDC-LULUCF'!$AY$12:$BI$12</c:f>
              <c:numCache>
                <c:formatCode>\+#,##0.0_ ;\−#,##0.0_ ;#,##0.0_ ;@</c:formatCode>
                <c:ptCount val="11"/>
                <c:pt idx="0">
                  <c:v>-5.9186749938270964</c:v>
                </c:pt>
                <c:pt idx="1">
                  <c:v>-6.3036791494556512</c:v>
                </c:pt>
                <c:pt idx="2">
                  <c:v>-6.6318247188713952</c:v>
                </c:pt>
                <c:pt idx="3">
                  <c:v>-6.4455764500421022</c:v>
                </c:pt>
                <c:pt idx="4">
                  <c:v>-6.3935962142944431</c:v>
                </c:pt>
                <c:pt idx="5">
                  <c:v>-6.8235907290831754</c:v>
                </c:pt>
                <c:pt idx="6">
                  <c:v>-6.9532392647533108</c:v>
                </c:pt>
                <c:pt idx="7">
                  <c:v>-6.8324945571269087</c:v>
                </c:pt>
                <c:pt idx="8">
                  <c:v>-6.5294164987149337</c:v>
                </c:pt>
                <c:pt idx="9">
                  <c:v>-6.8651050509936731</c:v>
                </c:pt>
                <c:pt idx="10">
                  <c:v>-6.9384830985829167</c:v>
                </c:pt>
              </c:numCache>
            </c:numRef>
          </c:val>
          <c:extLst>
            <c:ext xmlns:c16="http://schemas.microsoft.com/office/drawing/2014/chart" uri="{C3380CC4-5D6E-409C-BE32-E72D297353CC}">
              <c16:uniqueId val="{00000001-96EC-4A41-95FC-A3833E4E6526}"/>
            </c:ext>
          </c:extLst>
        </c:ser>
        <c:ser>
          <c:idx val="3"/>
          <c:order val="2"/>
          <c:tx>
            <c:strRef>
              <c:f>'13.NDC-LULUCF'!$C$15:$E$15</c:f>
              <c:strCache>
                <c:ptCount val="3"/>
                <c:pt idx="0">
                  <c:v>都市緑化</c:v>
                </c:pt>
              </c:strCache>
            </c:strRef>
          </c:tx>
          <c:spPr>
            <a:solidFill>
              <a:srgbClr val="92D050"/>
            </a:solidFill>
            <a:ln>
              <a:noFill/>
            </a:ln>
            <a:effectLst/>
          </c:spPr>
          <c:invertIfNegative val="0"/>
          <c:dLbls>
            <c:delete val="1"/>
          </c:dLbls>
          <c:cat>
            <c:numRef>
              <c:f>'13.NDC-LULUCF'!$AY$4:$BI$4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'13.NDC-LULUCF'!$AY$15:$BI$15</c:f>
              <c:numCache>
                <c:formatCode>\+#,##0.0_ ;\−#,##0.0_ ;#,##0.0_ ;@</c:formatCode>
                <c:ptCount val="11"/>
                <c:pt idx="0">
                  <c:v>-1.8182735315604637</c:v>
                </c:pt>
                <c:pt idx="1">
                  <c:v>-1.7884373335635171</c:v>
                </c:pt>
                <c:pt idx="2">
                  <c:v>-1.7708778689979179</c:v>
                </c:pt>
                <c:pt idx="3">
                  <c:v>-1.7512699453517344</c:v>
                </c:pt>
                <c:pt idx="4">
                  <c:v>-1.7132910246114734</c:v>
                </c:pt>
                <c:pt idx="5">
                  <c:v>-1.6938052688341176</c:v>
                </c:pt>
                <c:pt idx="6">
                  <c:v>-1.6489924417550519</c:v>
                </c:pt>
                <c:pt idx="7">
                  <c:v>-1.6081374422136043</c:v>
                </c:pt>
                <c:pt idx="8">
                  <c:v>-1.5286812731444304</c:v>
                </c:pt>
                <c:pt idx="9">
                  <c:v>-1.469372696120262</c:v>
                </c:pt>
                <c:pt idx="10">
                  <c:v>-1.3998763189976322</c:v>
                </c:pt>
              </c:numCache>
            </c:numRef>
          </c:val>
          <c:extLst>
            <c:ext xmlns:c16="http://schemas.microsoft.com/office/drawing/2014/chart" uri="{C3380CC4-5D6E-409C-BE32-E72D297353CC}">
              <c16:uniqueId val="{00000001-242D-432A-A2D7-4701F8B02A9C}"/>
            </c:ext>
          </c:extLst>
        </c:ser>
        <c:ser>
          <c:idx val="2"/>
          <c:order val="3"/>
          <c:tx>
            <c:strRef>
              <c:f>'13.NDC-LULUCF'!$C$17:$E$17</c:f>
              <c:strCache>
                <c:ptCount val="3"/>
                <c:pt idx="0">
                  <c:v>ブルーカーボンその他</c:v>
                </c:pt>
              </c:strCache>
            </c:strRef>
          </c:tx>
          <c:spPr>
            <a:solidFill>
              <a:srgbClr val="0000FF"/>
            </a:solidFill>
            <a:ln>
              <a:noFill/>
            </a:ln>
            <a:effectLst/>
          </c:spPr>
          <c:invertIfNegative val="0"/>
          <c:dLbls>
            <c:dLbl>
              <c:idx val="0"/>
              <c:layout>
                <c:manualLayout>
                  <c:x val="1.5782871780794836E-4"/>
                  <c:y val="-3.6617878108754914E-2"/>
                </c:manualLayout>
              </c:layout>
              <c:tx>
                <c:rich>
                  <a:bodyPr/>
                  <a:lstStyle/>
                  <a:p>
                    <a:fld id="{0D9286C3-ED12-4FFB-BCC6-D33122EFD6C1}"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42D-432A-A2D7-4701F8B02A9C}"/>
                </c:ext>
              </c:extLst>
            </c:dLbl>
            <c:dLbl>
              <c:idx val="1"/>
              <c:layout>
                <c:manualLayout>
                  <c:x val="3.9241547281031159E-4"/>
                  <c:y val="-3.3799906856829681E-2"/>
                </c:manualLayout>
              </c:layout>
              <c:tx>
                <c:rich>
                  <a:bodyPr/>
                  <a:lstStyle/>
                  <a:p>
                    <a:fld id="{5DB23DB6-0FA9-4214-9D2B-C59A7296B9F5}"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42D-432A-A2D7-4701F8B02A9C}"/>
                </c:ext>
              </c:extLst>
            </c:dLbl>
            <c:dLbl>
              <c:idx val="2"/>
              <c:layout>
                <c:manualLayout>
                  <c:x val="2.682536996498686E-5"/>
                  <c:y val="-3.7062041001706778E-2"/>
                </c:manualLayout>
              </c:layout>
              <c:tx>
                <c:rich>
                  <a:bodyPr/>
                  <a:lstStyle/>
                  <a:p>
                    <a:fld id="{79296B1E-E6FB-437E-A3D3-A53A64F968D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42D-432A-A2D7-4701F8B02A9C}"/>
                </c:ext>
              </c:extLst>
            </c:dLbl>
            <c:dLbl>
              <c:idx val="3"/>
              <c:layout>
                <c:manualLayout>
                  <c:x val="-2.3154336458856405E-3"/>
                  <c:y val="-3.7062041001706778E-2"/>
                </c:manualLayout>
              </c:layout>
              <c:tx>
                <c:rich>
                  <a:bodyPr/>
                  <a:lstStyle/>
                  <a:p>
                    <a:fld id="{B7825FEE-EDA5-48B8-8A5F-5E57CDE5768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42D-432A-A2D7-4701F8B02A9C}"/>
                </c:ext>
              </c:extLst>
            </c:dLbl>
            <c:dLbl>
              <c:idx val="4"/>
              <c:layout>
                <c:manualLayout>
                  <c:x val="-8.5558467879603192E-17"/>
                  <c:y val="-3.7062554781802613E-2"/>
                </c:manualLayout>
              </c:layout>
              <c:tx>
                <c:rich>
                  <a:bodyPr/>
                  <a:lstStyle/>
                  <a:p>
                    <a:fld id="{C0D9D175-05FB-4CE2-9357-F275D97D0801}"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42D-432A-A2D7-4701F8B02A9C}"/>
                </c:ext>
              </c:extLst>
            </c:dLbl>
            <c:dLbl>
              <c:idx val="5"/>
              <c:layout>
                <c:manualLayout>
                  <c:x val="-1.2181657730694967E-4"/>
                  <c:y val="-3.7179953533728001E-2"/>
                </c:manualLayout>
              </c:layout>
              <c:tx>
                <c:rich>
                  <a:bodyPr/>
                  <a:lstStyle/>
                  <a:p>
                    <a:fld id="{00F029A1-C274-4578-8856-EACD598AC5C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42D-432A-A2D7-4701F8B02A9C}"/>
                </c:ext>
              </c:extLst>
            </c:dLbl>
            <c:dLbl>
              <c:idx val="6"/>
              <c:layout>
                <c:manualLayout>
                  <c:x val="-8.5558467879603192E-17"/>
                  <c:y val="-3.4355961236319323E-2"/>
                </c:manualLayout>
              </c:layout>
              <c:tx>
                <c:rich>
                  <a:bodyPr/>
                  <a:lstStyle/>
                  <a:p>
                    <a:fld id="{D55E65D0-C3E2-41A5-A3AD-89A1364F3266}"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42D-432A-A2D7-4701F8B02A9C}"/>
                </c:ext>
              </c:extLst>
            </c:dLbl>
            <c:dLbl>
              <c:idx val="7"/>
              <c:layout>
                <c:manualLayout>
                  <c:x val="-2.4363315461389934E-4"/>
                  <c:y val="-4.0677254646883959E-2"/>
                </c:manualLayout>
              </c:layout>
              <c:tx>
                <c:rich>
                  <a:bodyPr/>
                  <a:lstStyle/>
                  <a:p>
                    <a:fld id="{E2244BEA-1FD7-40A0-ADA4-0AE2E543B98A}"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42D-432A-A2D7-4701F8B02A9C}"/>
                </c:ext>
              </c:extLst>
            </c:dLbl>
            <c:dLbl>
              <c:idx val="8"/>
              <c:layout>
                <c:manualLayout>
                  <c:x val="-1.8005081718150812E-16"/>
                  <c:y val="-3.7180232039778729E-2"/>
                </c:manualLayout>
              </c:layout>
              <c:tx>
                <c:rich>
                  <a:bodyPr/>
                  <a:lstStyle/>
                  <a:p>
                    <a:fld id="{CFC5F82E-2D8D-47C0-8F95-63AFA9EAA548}"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42D-432A-A2D7-4701F8B02A9C}"/>
                </c:ext>
              </c:extLst>
            </c:dLbl>
            <c:dLbl>
              <c:idx val="9"/>
              <c:layout>
                <c:manualLayout>
                  <c:x val="0"/>
                  <c:y val="-3.7062554781802731E-2"/>
                </c:manualLayout>
              </c:layout>
              <c:tx>
                <c:rich>
                  <a:bodyPr/>
                  <a:lstStyle/>
                  <a:p>
                    <a:fld id="{50AED0DE-474C-4C92-A2FE-3154AF07F55C}"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42D-432A-A2D7-4701F8B02A9C}"/>
                </c:ext>
              </c:extLst>
            </c:dLbl>
            <c:dLbl>
              <c:idx val="10"/>
              <c:layout>
                <c:manualLayout>
                  <c:x val="-4.6661249797695804E-3"/>
                  <c:y val="-2.9489613656880829E-2"/>
                </c:manualLayout>
              </c:layout>
              <c:tx>
                <c:rich>
                  <a:bodyPr/>
                  <a:lstStyle/>
                  <a:p>
                    <a:fld id="{6EF371A7-3145-430B-AF00-F018CF4C2C1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569-4CE9-897C-A25289D57F5A}"/>
                </c:ext>
              </c:extLst>
            </c:dLbl>
            <c:spPr>
              <a:noFill/>
              <a:ln>
                <a:noFill/>
              </a:ln>
              <a:effectLst/>
            </c:spPr>
            <c:txPr>
              <a:bodyPr rot="0" spcFirstLastPara="1" vertOverflow="overflow" horzOverflow="overflow" vert="horz" wrap="square" lIns="38100" tIns="7200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cat>
            <c:numRef>
              <c:f>'13.NDC-LULUCF'!$AY$4:$BI$4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'13.NDC-LULUCF'!$AY$17:$BI$17</c:f>
              <c:numCache>
                <c:formatCode>\+#,##0.0_ ;\−#,##0.0_ ;#,##0.0_ ;@</c:formatCode>
                <c:ptCount val="11"/>
                <c:pt idx="0">
                  <c:v>-0.35563778303501192</c:v>
                </c:pt>
                <c:pt idx="1">
                  <c:v>-0.35227742991040945</c:v>
                </c:pt>
                <c:pt idx="2">
                  <c:v>-0.34988655065098129</c:v>
                </c:pt>
                <c:pt idx="3">
                  <c:v>-0.34714870581079998</c:v>
                </c:pt>
                <c:pt idx="4">
                  <c:v>-0.34490660116061833</c:v>
                </c:pt>
                <c:pt idx="5">
                  <c:v>-0.35980680070106152</c:v>
                </c:pt>
                <c:pt idx="6">
                  <c:v>-0.34716294951258342</c:v>
                </c:pt>
                <c:pt idx="7">
                  <c:v>-0.30898632417045807</c:v>
                </c:pt>
                <c:pt idx="8">
                  <c:v>-0.31762190144689756</c:v>
                </c:pt>
                <c:pt idx="9">
                  <c:v>-0.30279514380313666</c:v>
                </c:pt>
                <c:pt idx="10">
                  <c:v>-0.32307269793262761</c:v>
                </c:pt>
              </c:numCache>
            </c:numRef>
          </c:val>
          <c:extLst>
            <c:ext xmlns:c15="http://schemas.microsoft.com/office/drawing/2012/chart" uri="{02D57815-91ED-43cb-92C2-25804820EDAC}">
              <c15:datalabelsRange>
                <c15:f>'13.NDC-LULUCF'!$AY$5:$BI$5</c15:f>
                <c15:dlblRangeCache>
                  <c:ptCount val="11"/>
                  <c:pt idx="0">
                    <c:v>−69.3 </c:v>
                  </c:pt>
                  <c:pt idx="1">
                    <c:v>−66.0 </c:v>
                  </c:pt>
                  <c:pt idx="2">
                    <c:v>−64.6 </c:v>
                  </c:pt>
                  <c:pt idx="3">
                    <c:v>−64.2 </c:v>
                  </c:pt>
                  <c:pt idx="4">
                    <c:v>−62.8 </c:v>
                  </c:pt>
                  <c:pt idx="5">
                    <c:v>−58.8 </c:v>
                  </c:pt>
                  <c:pt idx="6">
                    <c:v>−56.4 </c:v>
                  </c:pt>
                  <c:pt idx="7">
                    <c:v>−57.1 </c:v>
                  </c:pt>
                  <c:pt idx="8">
                    <c:v>−54.2 </c:v>
                  </c:pt>
                  <c:pt idx="9">
                    <c:v>−53.9 </c:v>
                  </c:pt>
                  <c:pt idx="10">
                    <c:v>−52.3 </c:v>
                  </c:pt>
                </c15:dlblRangeCache>
              </c15:datalabelsRange>
            </c:ext>
            <c:ext xmlns:c16="http://schemas.microsoft.com/office/drawing/2014/chart" uri="{C3380CC4-5D6E-409C-BE32-E72D297353CC}">
              <c16:uniqueId val="{00000000-242D-432A-A2D7-4701F8B02A9C}"/>
            </c:ext>
          </c:extLst>
        </c:ser>
        <c:dLbls>
          <c:showLegendKey val="0"/>
          <c:showVal val="1"/>
          <c:showCatName val="0"/>
          <c:showSerName val="0"/>
          <c:showPercent val="0"/>
          <c:showBubbleSize val="0"/>
        </c:dLbls>
        <c:gapWidth val="30"/>
        <c:overlap val="100"/>
        <c:axId val="1168094143"/>
        <c:axId val="1168094623"/>
        <c:extLst/>
      </c:barChart>
      <c:catAx>
        <c:axId val="116809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［年度］</a:t>
                </a:r>
              </a:p>
            </c:rich>
          </c:tx>
          <c:layout>
            <c:manualLayout>
              <c:xMode val="edge"/>
              <c:yMode val="edge"/>
              <c:x val="0.46039449834971358"/>
              <c:y val="0.109963746208018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623"/>
        <c:crosses val="autoZero"/>
        <c:auto val="1"/>
        <c:lblAlgn val="ctr"/>
        <c:lblOffset val="100"/>
        <c:noMultiLvlLbl val="0"/>
      </c:catAx>
      <c:valAx>
        <c:axId val="11680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吸収量　（百万トン</a:t>
                </a:r>
                <a:r>
                  <a:rPr lang="en-US" altLang="ja-JP"/>
                  <a:t>CO</a:t>
                </a:r>
                <a:r>
                  <a:rPr lang="en-US" altLang="ja-JP" baseline="-25000"/>
                  <a:t>2</a:t>
                </a:r>
                <a:r>
                  <a:rPr lang="ja-JP" altLang="en-US"/>
                  <a:t>換算）</a:t>
                </a:r>
              </a:p>
            </c:rich>
          </c:tx>
          <c:layout>
            <c:manualLayout>
              <c:xMode val="edge"/>
              <c:yMode val="edge"/>
              <c:x val="2.2399633567902612E-2"/>
              <c:y val="0.274239631146993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143"/>
        <c:crosses val="autoZero"/>
        <c:crossBetween val="between"/>
      </c:valAx>
      <c:spPr>
        <a:noFill/>
        <a:ln>
          <a:solidFill>
            <a:schemeClr val="bg1">
              <a:lumMod val="75000"/>
            </a:schemeClr>
          </a:solidFill>
        </a:ln>
        <a:effectLst/>
      </c:spPr>
    </c:plotArea>
    <c:legend>
      <c:legendPos val="b"/>
      <c:layout>
        <c:manualLayout>
          <c:xMode val="edge"/>
          <c:yMode val="edge"/>
          <c:x val="0.10211517041759831"/>
          <c:y val="0.88948230489971525"/>
          <c:w val="0.85183818491024532"/>
          <c:h val="5.50551337420967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altLang="ja-JP" sz="1200" b="1" i="0" u="none" strike="noStrike" kern="1200" spc="0" baseline="0">
                <a:solidFill>
                  <a:sysClr val="windowText" lastClr="000000">
                    <a:lumMod val="65000"/>
                    <a:lumOff val="35000"/>
                  </a:sysClr>
                </a:solidFill>
              </a:rPr>
              <a:t>Trends in Removals by Measures for Forest and Other Carbon Sinks </a:t>
            </a:r>
            <a:endParaRPr lang="ja-JP" altLang="en-US" sz="1200" b="1" i="0" u="none" strike="noStrike" kern="1200" spc="0" baseline="0">
              <a:solidFill>
                <a:sysClr val="windowText" lastClr="000000">
                  <a:lumMod val="65000"/>
                  <a:lumOff val="35000"/>
                </a:sysClr>
              </a:solidFill>
            </a:endParaRPr>
          </a:p>
        </c:rich>
      </c:tx>
      <c:layout>
        <c:manualLayout>
          <c:xMode val="edge"/>
          <c:yMode val="edge"/>
          <c:x val="0.12973907640801949"/>
          <c:y val="2.763894838309005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ltLang="en-US"/>
        </a:p>
      </c:txPr>
    </c:title>
    <c:autoTitleDeleted val="0"/>
    <c:plotArea>
      <c:layout>
        <c:manualLayout>
          <c:layoutTarget val="inner"/>
          <c:xMode val="edge"/>
          <c:yMode val="edge"/>
          <c:x val="0.14375682879229726"/>
          <c:y val="0.21553852712098193"/>
          <c:w val="0.82142350543057985"/>
          <c:h val="0.62094512014697067"/>
        </c:manualLayout>
      </c:layout>
      <c:barChart>
        <c:barDir val="col"/>
        <c:grouping val="stacked"/>
        <c:varyColors val="0"/>
        <c:ser>
          <c:idx val="0"/>
          <c:order val="0"/>
          <c:tx>
            <c:strRef>
              <c:f>'13.NDC-LULUCF'!$BK$6:$BM$6</c:f>
              <c:strCache>
                <c:ptCount val="3"/>
                <c:pt idx="0">
                  <c:v> Measures for forest carbon sinks</c:v>
                </c:pt>
              </c:strCache>
            </c:strRef>
          </c:tx>
          <c:spPr>
            <a:solidFill>
              <a:srgbClr val="009C89"/>
            </a:solidFill>
            <a:ln>
              <a:noFill/>
            </a:ln>
            <a:effectLst/>
          </c:spPr>
          <c:invertIfNegative val="0"/>
          <c:dLbls>
            <c:delete val="1"/>
          </c:dLbls>
          <c:cat>
            <c:numRef>
              <c:f>'13.NDC-LULUCF'!$BN$4:$BX$4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'13.NDC-LULUCF'!$BN$6:$BX$6</c:f>
              <c:numCache>
                <c:formatCode>\+#,##0.0_ ;\−#,##0.0_ ;#,##0.0_ ;@</c:formatCode>
                <c:ptCount val="11"/>
                <c:pt idx="0">
                  <c:v>-61.211571666916527</c:v>
                </c:pt>
                <c:pt idx="1">
                  <c:v>-57.537763464512871</c:v>
                </c:pt>
                <c:pt idx="2">
                  <c:v>-55.840275797004757</c:v>
                </c:pt>
                <c:pt idx="3">
                  <c:v>-55.664123387643215</c:v>
                </c:pt>
                <c:pt idx="4">
                  <c:v>-54.373818387208999</c:v>
                </c:pt>
                <c:pt idx="5">
                  <c:v>-49.928475565896996</c:v>
                </c:pt>
                <c:pt idx="6">
                  <c:v>-47.491231910884139</c:v>
                </c:pt>
                <c:pt idx="7">
                  <c:v>-48.348208171097312</c:v>
                </c:pt>
                <c:pt idx="8">
                  <c:v>-45.778917804041448</c:v>
                </c:pt>
                <c:pt idx="9">
                  <c:v>-45.240805209878012</c:v>
                </c:pt>
                <c:pt idx="10">
                  <c:v>-43.679162511281604</c:v>
                </c:pt>
              </c:numCache>
            </c:numRef>
          </c:val>
          <c:extLst xmlns:c15="http://schemas.microsoft.com/office/drawing/2012/chart">
            <c:ext xmlns:c16="http://schemas.microsoft.com/office/drawing/2014/chart" uri="{C3380CC4-5D6E-409C-BE32-E72D297353CC}">
              <c16:uniqueId val="{00000000-72B1-41B2-9191-0C83E738BB01}"/>
            </c:ext>
          </c:extLst>
        </c:ser>
        <c:ser>
          <c:idx val="1"/>
          <c:order val="1"/>
          <c:tx>
            <c:strRef>
              <c:f>'13.NDC-LULUCF'!$BK$12:$BM$12</c:f>
              <c:strCache>
                <c:ptCount val="3"/>
                <c:pt idx="0">
                  <c:v> Measures to increase removals in agricultural soils</c:v>
                </c:pt>
              </c:strCache>
            </c:strRef>
          </c:tx>
          <c:spPr>
            <a:solidFill>
              <a:srgbClr val="C89E28"/>
            </a:solidFill>
            <a:ln>
              <a:noFill/>
            </a:ln>
            <a:effectLst/>
          </c:spPr>
          <c:invertIfNegative val="0"/>
          <c:dLbls>
            <c:delete val="1"/>
          </c:dLbls>
          <c:cat>
            <c:numRef>
              <c:f>'13.NDC-LULUCF'!$BN$4:$BX$4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'13.NDC-LULUCF'!$BN$12:$BX$12</c:f>
              <c:numCache>
                <c:formatCode>\+#,##0.0_ ;\−#,##0.0_ ;#,##0.0_ ;@</c:formatCode>
                <c:ptCount val="11"/>
                <c:pt idx="0">
                  <c:v>-5.9186749938270964</c:v>
                </c:pt>
                <c:pt idx="1">
                  <c:v>-6.3036791494556512</c:v>
                </c:pt>
                <c:pt idx="2">
                  <c:v>-6.6318247188713952</c:v>
                </c:pt>
                <c:pt idx="3">
                  <c:v>-6.4455764500421022</c:v>
                </c:pt>
                <c:pt idx="4">
                  <c:v>-6.3935962142944431</c:v>
                </c:pt>
                <c:pt idx="5">
                  <c:v>-6.8235907290831754</c:v>
                </c:pt>
                <c:pt idx="6">
                  <c:v>-6.9532392647533108</c:v>
                </c:pt>
                <c:pt idx="7">
                  <c:v>-6.8324945571269087</c:v>
                </c:pt>
                <c:pt idx="8">
                  <c:v>-6.5294164987149337</c:v>
                </c:pt>
                <c:pt idx="9">
                  <c:v>-6.8651050509936731</c:v>
                </c:pt>
                <c:pt idx="10">
                  <c:v>-6.9384830985829167</c:v>
                </c:pt>
              </c:numCache>
            </c:numRef>
          </c:val>
          <c:extLst>
            <c:ext xmlns:c16="http://schemas.microsoft.com/office/drawing/2014/chart" uri="{C3380CC4-5D6E-409C-BE32-E72D297353CC}">
              <c16:uniqueId val="{00000001-72B1-41B2-9191-0C83E738BB01}"/>
            </c:ext>
          </c:extLst>
        </c:ser>
        <c:ser>
          <c:idx val="3"/>
          <c:order val="2"/>
          <c:tx>
            <c:strRef>
              <c:f>'13.NDC-LULUCF'!$BK$15:$BM$15</c:f>
              <c:strCache>
                <c:ptCount val="3"/>
                <c:pt idx="0">
                  <c:v>Promotion of urban greening</c:v>
                </c:pt>
              </c:strCache>
            </c:strRef>
          </c:tx>
          <c:spPr>
            <a:solidFill>
              <a:srgbClr val="92D050"/>
            </a:solidFill>
            <a:ln>
              <a:noFill/>
            </a:ln>
            <a:effectLst/>
          </c:spPr>
          <c:invertIfNegative val="0"/>
          <c:dLbls>
            <c:delete val="1"/>
          </c:dLbls>
          <c:cat>
            <c:numRef>
              <c:f>'13.NDC-LULUCF'!$BN$4:$BX$4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'13.NDC-LULUCF'!$BN$15:$BX$15</c:f>
              <c:numCache>
                <c:formatCode>\+#,##0.0_ ;\−#,##0.0_ ;#,##0.0_ ;@</c:formatCode>
                <c:ptCount val="11"/>
                <c:pt idx="0">
                  <c:v>-1.8182735315604637</c:v>
                </c:pt>
                <c:pt idx="1">
                  <c:v>-1.7884373335635171</c:v>
                </c:pt>
                <c:pt idx="2">
                  <c:v>-1.7708778689979179</c:v>
                </c:pt>
                <c:pt idx="3">
                  <c:v>-1.7512699453517344</c:v>
                </c:pt>
                <c:pt idx="4">
                  <c:v>-1.7132910246114734</c:v>
                </c:pt>
                <c:pt idx="5">
                  <c:v>-1.6938052688341176</c:v>
                </c:pt>
                <c:pt idx="6">
                  <c:v>-1.6489924417550519</c:v>
                </c:pt>
                <c:pt idx="7">
                  <c:v>-1.6081374422136043</c:v>
                </c:pt>
                <c:pt idx="8">
                  <c:v>-1.5286812731444304</c:v>
                </c:pt>
                <c:pt idx="9">
                  <c:v>-1.469372696120262</c:v>
                </c:pt>
                <c:pt idx="10">
                  <c:v>-1.3998763189976322</c:v>
                </c:pt>
              </c:numCache>
            </c:numRef>
          </c:val>
          <c:extLst>
            <c:ext xmlns:c16="http://schemas.microsoft.com/office/drawing/2014/chart" uri="{C3380CC4-5D6E-409C-BE32-E72D297353CC}">
              <c16:uniqueId val="{00000002-72B1-41B2-9191-0C83E738BB01}"/>
            </c:ext>
          </c:extLst>
        </c:ser>
        <c:ser>
          <c:idx val="2"/>
          <c:order val="3"/>
          <c:tx>
            <c:strRef>
              <c:f>'13.NDC-LULUCF'!$BK$17:$BM$17</c:f>
              <c:strCache>
                <c:ptCount val="3"/>
                <c:pt idx="0">
                  <c:v>Blue carbon and other removals</c:v>
                </c:pt>
              </c:strCache>
            </c:strRef>
          </c:tx>
          <c:spPr>
            <a:solidFill>
              <a:srgbClr val="0000FF"/>
            </a:solidFill>
            <a:ln>
              <a:noFill/>
            </a:ln>
            <a:effectLst/>
          </c:spPr>
          <c:invertIfNegative val="0"/>
          <c:dLbls>
            <c:dLbl>
              <c:idx val="0"/>
              <c:layout>
                <c:manualLayout>
                  <c:x val="1.5782871780794836E-4"/>
                  <c:y val="-3.6617878108754914E-2"/>
                </c:manualLayout>
              </c:layout>
              <c:tx>
                <c:rich>
                  <a:bodyPr/>
                  <a:lstStyle/>
                  <a:p>
                    <a:fld id="{C49266D7-3152-4342-839D-6710C0F3C3A7}"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2B1-41B2-9191-0C83E738BB01}"/>
                </c:ext>
              </c:extLst>
            </c:dLbl>
            <c:dLbl>
              <c:idx val="1"/>
              <c:layout>
                <c:manualLayout>
                  <c:x val="3.9241547281031159E-4"/>
                  <c:y val="-3.3799906856829681E-2"/>
                </c:manualLayout>
              </c:layout>
              <c:tx>
                <c:rich>
                  <a:bodyPr/>
                  <a:lstStyle/>
                  <a:p>
                    <a:fld id="{7E20AF42-48C1-4EB8-806A-51605E16545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2B1-41B2-9191-0C83E738BB01}"/>
                </c:ext>
              </c:extLst>
            </c:dLbl>
            <c:dLbl>
              <c:idx val="2"/>
              <c:layout>
                <c:manualLayout>
                  <c:x val="2.682536996498686E-5"/>
                  <c:y val="-3.7062041001706778E-2"/>
                </c:manualLayout>
              </c:layout>
              <c:tx>
                <c:rich>
                  <a:bodyPr/>
                  <a:lstStyle/>
                  <a:p>
                    <a:fld id="{18B3EDAC-E6AF-4DC3-8F17-785EC15C7DB5}"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2B1-41B2-9191-0C83E738BB01}"/>
                </c:ext>
              </c:extLst>
            </c:dLbl>
            <c:dLbl>
              <c:idx val="3"/>
              <c:layout>
                <c:manualLayout>
                  <c:x val="-2.3154336458856405E-3"/>
                  <c:y val="-3.7062041001706778E-2"/>
                </c:manualLayout>
              </c:layout>
              <c:tx>
                <c:rich>
                  <a:bodyPr/>
                  <a:lstStyle/>
                  <a:p>
                    <a:fld id="{63A8BC9C-2D59-4DB1-B256-D4508C4D2A0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2B1-41B2-9191-0C83E738BB01}"/>
                </c:ext>
              </c:extLst>
            </c:dLbl>
            <c:dLbl>
              <c:idx val="4"/>
              <c:layout>
                <c:manualLayout>
                  <c:x val="-8.5558467879603192E-17"/>
                  <c:y val="-3.7062554781802613E-2"/>
                </c:manualLayout>
              </c:layout>
              <c:tx>
                <c:rich>
                  <a:bodyPr/>
                  <a:lstStyle/>
                  <a:p>
                    <a:fld id="{EB42177F-535C-4A77-8CBC-464CD2007CC2}"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2B1-41B2-9191-0C83E738BB01}"/>
                </c:ext>
              </c:extLst>
            </c:dLbl>
            <c:dLbl>
              <c:idx val="5"/>
              <c:layout>
                <c:manualLayout>
                  <c:x val="-1.2181657730694967E-4"/>
                  <c:y val="-3.7179953533728001E-2"/>
                </c:manualLayout>
              </c:layout>
              <c:tx>
                <c:rich>
                  <a:bodyPr/>
                  <a:lstStyle/>
                  <a:p>
                    <a:fld id="{FE6997CF-04B4-495D-9D03-18819C404E19}"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2B1-41B2-9191-0C83E738BB01}"/>
                </c:ext>
              </c:extLst>
            </c:dLbl>
            <c:dLbl>
              <c:idx val="6"/>
              <c:layout>
                <c:manualLayout>
                  <c:x val="-8.5558467879603192E-17"/>
                  <c:y val="-3.4355961236319323E-2"/>
                </c:manualLayout>
              </c:layout>
              <c:tx>
                <c:rich>
                  <a:bodyPr/>
                  <a:lstStyle/>
                  <a:p>
                    <a:fld id="{4CF6B37B-9334-426F-97E6-D76670A961F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2B1-41B2-9191-0C83E738BB01}"/>
                </c:ext>
              </c:extLst>
            </c:dLbl>
            <c:dLbl>
              <c:idx val="7"/>
              <c:layout>
                <c:manualLayout>
                  <c:x val="-2.4363315461389934E-4"/>
                  <c:y val="-4.0677254646883959E-2"/>
                </c:manualLayout>
              </c:layout>
              <c:tx>
                <c:rich>
                  <a:bodyPr/>
                  <a:lstStyle/>
                  <a:p>
                    <a:fld id="{559C1107-D5F5-4CF6-B45A-1154287FDCEC}"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2B1-41B2-9191-0C83E738BB01}"/>
                </c:ext>
              </c:extLst>
            </c:dLbl>
            <c:dLbl>
              <c:idx val="8"/>
              <c:layout>
                <c:manualLayout>
                  <c:x val="-1.8005081718150812E-16"/>
                  <c:y val="-3.7180232039778729E-2"/>
                </c:manualLayout>
              </c:layout>
              <c:tx>
                <c:rich>
                  <a:bodyPr/>
                  <a:lstStyle/>
                  <a:p>
                    <a:fld id="{06C84917-799C-475C-B3E0-692EF94826E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2B1-41B2-9191-0C83E738BB01}"/>
                </c:ext>
              </c:extLst>
            </c:dLbl>
            <c:dLbl>
              <c:idx val="9"/>
              <c:layout>
                <c:manualLayout>
                  <c:x val="0"/>
                  <c:y val="-3.7062554781802731E-2"/>
                </c:manualLayout>
              </c:layout>
              <c:tx>
                <c:rich>
                  <a:bodyPr/>
                  <a:lstStyle/>
                  <a:p>
                    <a:fld id="{045B15EB-84F7-4E05-B350-F77281294D08}"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2B1-41B2-9191-0C83E738BB01}"/>
                </c:ext>
              </c:extLst>
            </c:dLbl>
            <c:dLbl>
              <c:idx val="10"/>
              <c:layout>
                <c:manualLayout>
                  <c:x val="-1.9900849891650056E-3"/>
                  <c:y val="-3.9319828881343132E-2"/>
                </c:manualLayout>
              </c:layout>
              <c:tx>
                <c:rich>
                  <a:bodyPr/>
                  <a:lstStyle/>
                  <a:p>
                    <a:fld id="{64D61F86-4F23-4CE5-8C5C-E49CB7458AA4}"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D4D-442F-904B-690BD30A700E}"/>
                </c:ext>
              </c:extLst>
            </c:dLbl>
            <c:spPr>
              <a:noFill/>
              <a:ln>
                <a:noFill/>
              </a:ln>
              <a:effectLst/>
            </c:spPr>
            <c:txPr>
              <a:bodyPr rot="0" spcFirstLastPara="1" vertOverflow="overflow" horzOverflow="overflow" vert="horz" wrap="square" lIns="38100" tIns="7200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cat>
            <c:numRef>
              <c:f>'13.NDC-LULUCF'!$BN$4:$BX$4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'13.NDC-LULUCF'!$BN$17:$BX$17</c:f>
              <c:numCache>
                <c:formatCode>\+#,##0.0_ ;\−#,##0.0_ ;#,##0.0_ ;@</c:formatCode>
                <c:ptCount val="11"/>
                <c:pt idx="0">
                  <c:v>-0.35563778303501192</c:v>
                </c:pt>
                <c:pt idx="1">
                  <c:v>-0.35227742991040945</c:v>
                </c:pt>
                <c:pt idx="2">
                  <c:v>-0.34988655065098129</c:v>
                </c:pt>
                <c:pt idx="3">
                  <c:v>-0.34714870581079998</c:v>
                </c:pt>
                <c:pt idx="4">
                  <c:v>-0.34490660116061833</c:v>
                </c:pt>
                <c:pt idx="5">
                  <c:v>-0.35980680070106152</c:v>
                </c:pt>
                <c:pt idx="6">
                  <c:v>-0.34716294951258342</c:v>
                </c:pt>
                <c:pt idx="7">
                  <c:v>-0.30898632417045807</c:v>
                </c:pt>
                <c:pt idx="8">
                  <c:v>-0.31762190144689756</c:v>
                </c:pt>
                <c:pt idx="9">
                  <c:v>-0.30279514380313666</c:v>
                </c:pt>
                <c:pt idx="10">
                  <c:v>-0.32307269793262761</c:v>
                </c:pt>
              </c:numCache>
            </c:numRef>
          </c:val>
          <c:extLst>
            <c:ext xmlns:c15="http://schemas.microsoft.com/office/drawing/2012/chart" uri="{02D57815-91ED-43cb-92C2-25804820EDAC}">
              <c15:datalabelsRange>
                <c15:f>'13.NDC-LULUCF'!$BN$5:$BX$5</c15:f>
                <c15:dlblRangeCache>
                  <c:ptCount val="11"/>
                  <c:pt idx="0">
                    <c:v>−69.3 </c:v>
                  </c:pt>
                  <c:pt idx="1">
                    <c:v>−66.0 </c:v>
                  </c:pt>
                  <c:pt idx="2">
                    <c:v>−64.6 </c:v>
                  </c:pt>
                  <c:pt idx="3">
                    <c:v>−64.2 </c:v>
                  </c:pt>
                  <c:pt idx="4">
                    <c:v>−62.8 </c:v>
                  </c:pt>
                  <c:pt idx="5">
                    <c:v>−58.8 </c:v>
                  </c:pt>
                  <c:pt idx="6">
                    <c:v>−56.4 </c:v>
                  </c:pt>
                  <c:pt idx="7">
                    <c:v>−57.1 </c:v>
                  </c:pt>
                  <c:pt idx="8">
                    <c:v>−54.2 </c:v>
                  </c:pt>
                  <c:pt idx="9">
                    <c:v>−53.9 </c:v>
                  </c:pt>
                  <c:pt idx="10">
                    <c:v>−52.3 </c:v>
                  </c:pt>
                </c15:dlblRangeCache>
              </c15:datalabelsRange>
            </c:ext>
            <c:ext xmlns:c16="http://schemas.microsoft.com/office/drawing/2014/chart" uri="{C3380CC4-5D6E-409C-BE32-E72D297353CC}">
              <c16:uniqueId val="{0000000D-72B1-41B2-9191-0C83E738BB01}"/>
            </c:ext>
          </c:extLst>
        </c:ser>
        <c:dLbls>
          <c:showLegendKey val="0"/>
          <c:showVal val="1"/>
          <c:showCatName val="0"/>
          <c:showSerName val="0"/>
          <c:showPercent val="0"/>
          <c:showBubbleSize val="0"/>
        </c:dLbls>
        <c:gapWidth val="30"/>
        <c:overlap val="100"/>
        <c:axId val="1168094143"/>
        <c:axId val="1168094623"/>
        <c:extLst/>
      </c:barChart>
      <c:catAx>
        <c:axId val="116809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a:t>
                </a:r>
                <a:r>
                  <a:rPr lang="en-US" altLang="ja-JP"/>
                  <a:t>Fiscal year</a:t>
                </a:r>
                <a:r>
                  <a:rPr lang="ja-JP" altLang="en-US"/>
                  <a:t>］</a:t>
                </a:r>
              </a:p>
            </c:rich>
          </c:tx>
          <c:layout>
            <c:manualLayout>
              <c:xMode val="edge"/>
              <c:yMode val="edge"/>
              <c:x val="0.46039456344693047"/>
              <c:y val="0.1000964971483357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623"/>
        <c:crosses val="autoZero"/>
        <c:auto val="1"/>
        <c:lblAlgn val="ctr"/>
        <c:lblOffset val="100"/>
        <c:noMultiLvlLbl val="0"/>
      </c:catAx>
      <c:valAx>
        <c:axId val="11680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sz="1000" b="0" i="0" u="none" strike="noStrike" kern="1200" baseline="0">
                    <a:solidFill>
                      <a:sysClr val="windowText" lastClr="000000">
                        <a:lumMod val="65000"/>
                        <a:lumOff val="35000"/>
                      </a:sysClr>
                    </a:solidFill>
                  </a:rPr>
                  <a:t>Removals [Mt CO</a:t>
                </a:r>
                <a:r>
                  <a:rPr lang="en-US" altLang="ja-JP" sz="1000" b="0" i="0" u="none" strike="noStrike" kern="1200" baseline="-25000">
                    <a:solidFill>
                      <a:sysClr val="windowText" lastClr="000000">
                        <a:lumMod val="65000"/>
                        <a:lumOff val="35000"/>
                      </a:sysClr>
                    </a:solidFill>
                  </a:rPr>
                  <a:t>2</a:t>
                </a:r>
                <a:r>
                  <a:rPr lang="en-US" altLang="ja-JP" sz="1000" b="0" i="0" u="none" strike="noStrike" kern="1200" baseline="0">
                    <a:solidFill>
                      <a:sysClr val="windowText" lastClr="000000">
                        <a:lumMod val="65000"/>
                        <a:lumOff val="35000"/>
                      </a:sysClr>
                    </a:solidFill>
                  </a:rPr>
                  <a:t> eq.]</a:t>
                </a:r>
              </a:p>
            </c:rich>
          </c:tx>
          <c:layout>
            <c:manualLayout>
              <c:xMode val="edge"/>
              <c:yMode val="edge"/>
              <c:x val="2.4743013680140927E-2"/>
              <c:y val="0.342566171508012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143"/>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ysClr val="windowText" lastClr="000000"/>
                </a:solidFill>
                <a:latin typeface="+mn-lt"/>
                <a:ea typeface="+mn-ea"/>
                <a:cs typeface="+mn-cs"/>
              </a:defRPr>
            </a:pPr>
            <a:r>
              <a:rPr lang="en-US" altLang="ja-JP" sz="1600" b="1" i="0" u="none" strike="noStrike" kern="1200" baseline="0">
                <a:solidFill>
                  <a:sysClr val="windowText" lastClr="000000"/>
                </a:solidFill>
                <a:effectLst/>
              </a:rPr>
              <a:t>Trends in GHG emissions/removals and </a:t>
            </a:r>
            <a:r>
              <a:rPr lang="en-US" altLang="ja-JP" sz="1600" b="1" i="0" u="none" strike="noStrike" baseline="0"/>
              <a:t>reduction targets under the Global Warming Countermeasures Plan</a:t>
            </a:r>
            <a:endParaRPr lang="en-US" altLang="ja-JP" sz="1600" b="1" i="0" baseline="0">
              <a:solidFill>
                <a:sysClr val="windowText" lastClr="000000"/>
              </a:solidFill>
              <a:latin typeface="+mn-ea"/>
              <a:ea typeface="+mn-ea"/>
            </a:endParaRPr>
          </a:p>
        </c:rich>
      </c:tx>
      <c:layout>
        <c:manualLayout>
          <c:xMode val="edge"/>
          <c:yMode val="edge"/>
          <c:x val="0.11753816364059172"/>
          <c:y val="2.672594050708852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ysClr val="windowText" lastClr="000000"/>
              </a:solidFill>
              <a:latin typeface="+mn-lt"/>
              <a:ea typeface="+mn-ea"/>
              <a:cs typeface="+mn-cs"/>
            </a:defRPr>
          </a:pPr>
          <a:endParaRPr lang="en-US" altLang="ja-JP"/>
        </a:p>
      </c:txPr>
    </c:title>
    <c:autoTitleDeleted val="0"/>
    <c:plotArea>
      <c:layout>
        <c:manualLayout>
          <c:layoutTarget val="inner"/>
          <c:xMode val="edge"/>
          <c:yMode val="edge"/>
          <c:x val="7.1145491771684E-2"/>
          <c:y val="0.17076165121234355"/>
          <c:w val="0.82749314406344165"/>
          <c:h val="0.65516219457486968"/>
        </c:manualLayout>
      </c:layout>
      <c:barChart>
        <c:barDir val="col"/>
        <c:grouping val="stacked"/>
        <c:varyColors val="0"/>
        <c:ser>
          <c:idx val="0"/>
          <c:order val="0"/>
          <c:tx>
            <c:strRef>
              <c:f>'1.Summary'!$W$66</c:f>
              <c:strCache>
                <c:ptCount val="1"/>
                <c:pt idx="0">
                  <c:v>Emissions</c:v>
                </c:pt>
              </c:strCache>
            </c:strRef>
          </c:tx>
          <c:spPr>
            <a:solidFill>
              <a:srgbClr val="C0504D">
                <a:lumMod val="40000"/>
                <a:lumOff val="60000"/>
              </a:srgbClr>
            </a:solidFill>
            <a:ln>
              <a:noFill/>
            </a:ln>
            <a:effectLst/>
          </c:spPr>
          <c:invertIfNegative val="0"/>
          <c:dPt>
            <c:idx val="23"/>
            <c:invertIfNegative val="0"/>
            <c:bubble3D val="0"/>
            <c:spPr>
              <a:solidFill>
                <a:srgbClr val="FFC000"/>
              </a:solidFill>
              <a:ln>
                <a:noFill/>
              </a:ln>
              <a:effectLst/>
            </c:spPr>
            <c:extLst>
              <c:ext xmlns:c16="http://schemas.microsoft.com/office/drawing/2014/chart" uri="{C3380CC4-5D6E-409C-BE32-E72D297353CC}">
                <c16:uniqueId val="{00000001-9E6B-4339-B7A7-682AE27454AC}"/>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'1.Summary'!$AA$66:$BI$66</c:f>
              <c:numCache>
                <c:formatCode>#,##0_ </c:formatCode>
                <c:ptCount val="35"/>
                <c:pt idx="0">
                  <c:v>1272.0575847218931</c:v>
                </c:pt>
                <c:pt idx="1">
                  <c:v>1286.1154695539458</c:v>
                </c:pt>
                <c:pt idx="2">
                  <c:v>1296.6024972619432</c:v>
                </c:pt>
                <c:pt idx="3">
                  <c:v>1292.6263092925599</c:v>
                </c:pt>
                <c:pt idx="4">
                  <c:v>1351.2226099277157</c:v>
                </c:pt>
                <c:pt idx="5">
                  <c:v>1371.6041425542564</c:v>
                </c:pt>
                <c:pt idx="6">
                  <c:v>1384.7504107467951</c:v>
                </c:pt>
                <c:pt idx="7">
                  <c:v>1375.5913614068884</c:v>
                </c:pt>
                <c:pt idx="8">
                  <c:v>1327.2082008657521</c:v>
                </c:pt>
                <c:pt idx="9">
                  <c:v>1351.4214823393561</c:v>
                </c:pt>
                <c:pt idx="10">
                  <c:v>1370.5490131306808</c:v>
                </c:pt>
                <c:pt idx="11">
                  <c:v>1345.258189477953</c:v>
                </c:pt>
                <c:pt idx="12">
                  <c:v>1369.4672843505487</c:v>
                </c:pt>
                <c:pt idx="13">
                  <c:v>1376.026617016814</c:v>
                </c:pt>
                <c:pt idx="14">
                  <c:v>1367.8735035747814</c:v>
                </c:pt>
                <c:pt idx="15">
                  <c:v>1374.7162312150351</c:v>
                </c:pt>
                <c:pt idx="16">
                  <c:v>1352.3143835919893</c:v>
                </c:pt>
                <c:pt idx="17">
                  <c:v>1386.1927848500625</c:v>
                </c:pt>
                <c:pt idx="18">
                  <c:v>1312.3481377953651</c:v>
                </c:pt>
                <c:pt idx="19">
                  <c:v>1240.0991040436554</c:v>
                </c:pt>
                <c:pt idx="20">
                  <c:v>1291.7255078247622</c:v>
                </c:pt>
                <c:pt idx="21">
                  <c:v>1341.5052426838395</c:v>
                </c:pt>
                <c:pt idx="22">
                  <c:v>1382.4650172518918</c:v>
                </c:pt>
                <c:pt idx="23">
                  <c:v>1393.5462917702594</c:v>
                </c:pt>
                <c:pt idx="24">
                  <c:v>1342.544007001926</c:v>
                </c:pt>
                <c:pt idx="25">
                  <c:v>1303.2355472018344</c:v>
                </c:pt>
                <c:pt idx="26">
                  <c:v>1284.1964522934143</c:v>
                </c:pt>
                <c:pt idx="27">
                  <c:v>1269.0319128567749</c:v>
                </c:pt>
                <c:pt idx="28">
                  <c:v>1222.1840739849058</c:v>
                </c:pt>
                <c:pt idx="29">
                  <c:v>1185.7295205316709</c:v>
                </c:pt>
                <c:pt idx="30">
                  <c:v>1121.4124383071787</c:v>
                </c:pt>
                <c:pt idx="31">
                  <c:v>1142.3843800162435</c:v>
                </c:pt>
                <c:pt idx="32">
                  <c:v>1110.763912597846</c:v>
                </c:pt>
                <c:pt idx="33">
                  <c:v>1066.7457465910732</c:v>
                </c:pt>
                <c:pt idx="34">
                  <c:v>1046.4063730817754</c:v>
                </c:pt>
              </c:numCache>
            </c:numRef>
          </c:val>
          <c:extLst>
            <c:ext xmlns:c16="http://schemas.microsoft.com/office/drawing/2014/chart" uri="{C3380CC4-5D6E-409C-BE32-E72D297353CC}">
              <c16:uniqueId val="{00000002-9E6B-4339-B7A7-682AE27454AC}"/>
            </c:ext>
          </c:extLst>
        </c:ser>
        <c:ser>
          <c:idx val="1"/>
          <c:order val="1"/>
          <c:tx>
            <c:strRef>
              <c:f>'1.Summary'!$W$67</c:f>
              <c:strCache>
                <c:ptCount val="1"/>
                <c:pt idx="0">
                  <c:v>Removals by Measures for Forest and Other Carbon Sinks</c:v>
                </c:pt>
              </c:strCache>
            </c:strRef>
          </c:tx>
          <c:spPr>
            <a:solidFill>
              <a:srgbClr val="9BBB59">
                <a:lumMod val="60000"/>
                <a:lumOff val="40000"/>
              </a:srgbClr>
            </a:solidFill>
            <a:ln>
              <a:noFill/>
            </a:ln>
            <a:effectLst/>
          </c:spPr>
          <c:invertIfNegative val="0"/>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Ref>
              <c:f>'1.Summary'!$AA$67:$BI$67</c:f>
              <c:numCache>
                <c:formatCode>#,##0.0_ </c:formatCode>
                <c:ptCount val="35"/>
                <c:pt idx="24">
                  <c:v>-69.304157975339095</c:v>
                </c:pt>
                <c:pt idx="25">
                  <c:v>-65.982157377442462</c:v>
                </c:pt>
                <c:pt idx="26">
                  <c:v>-64.592864935525043</c:v>
                </c:pt>
                <c:pt idx="27">
                  <c:v>-64.208118488847859</c:v>
                </c:pt>
                <c:pt idx="28">
                  <c:v>-62.825612227275528</c:v>
                </c:pt>
                <c:pt idx="29">
                  <c:v>-58.805678364515344</c:v>
                </c:pt>
                <c:pt idx="30">
                  <c:v>-56.440626566905088</c:v>
                </c:pt>
                <c:pt idx="31">
                  <c:v>-57.097826494608277</c:v>
                </c:pt>
                <c:pt idx="32">
                  <c:v>-54.154637477347705</c:v>
                </c:pt>
                <c:pt idx="33">
                  <c:v>-53.878078100795079</c:v>
                </c:pt>
                <c:pt idx="34">
                  <c:v>-52.340594626794783</c:v>
                </c:pt>
              </c:numCache>
            </c:numRef>
          </c:val>
          <c:extLst>
            <c:ext xmlns:c16="http://schemas.microsoft.com/office/drawing/2014/chart" uri="{C3380CC4-5D6E-409C-BE32-E72D297353CC}">
              <c16:uniqueId val="{00000003-9E6B-4339-B7A7-682AE27454AC}"/>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2"/>
          <c:order val="3"/>
          <c:tx>
            <c:strRef>
              <c:f>'1.Summary'!$W$68</c:f>
              <c:strCache>
                <c:ptCount val="1"/>
                <c:pt idx="0">
                  <c:v>Emissions and Removals (Total)</c:v>
                </c:pt>
              </c:strCache>
            </c:strRef>
          </c:tx>
          <c:spPr>
            <a:ln w="28575" cap="rnd" cmpd="sng" algn="ctr">
              <a:solidFill>
                <a:srgbClr val="0070C0"/>
              </a:solidFill>
              <a:prstDash val="solid"/>
              <a:round/>
            </a:ln>
            <a:effectLst/>
          </c:spPr>
          <c:marker>
            <c:spPr>
              <a:solidFill>
                <a:srgbClr val="0070C0"/>
              </a:solidFill>
              <a:ln w="9525" cap="flat" cmpd="sng" algn="ctr">
                <a:solidFill>
                  <a:srgbClr val="0070C0"/>
                </a:solidFill>
                <a:prstDash val="solid"/>
                <a:round/>
              </a:ln>
              <a:effectLst/>
            </c:spPr>
          </c:marker>
          <c:cat>
            <c:numRef>
              <c:f>'1.Summary'!$AA$20:$BI$20</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'1.Summary'!$AA$68:$BI$68</c:f>
              <c:numCache>
                <c:formatCode>#,##0.0_ </c:formatCode>
                <c:ptCount val="35"/>
                <c:pt idx="24" formatCode="#,##0_ ">
                  <c:v>1273.2398490265869</c:v>
                </c:pt>
                <c:pt idx="25" formatCode="#,##0_ ">
                  <c:v>1237.2533898243919</c:v>
                </c:pt>
                <c:pt idx="26" formatCode="#,##0_ ">
                  <c:v>1219.6035873578892</c:v>
                </c:pt>
                <c:pt idx="27" formatCode="#,##0_ ">
                  <c:v>1204.8237943679269</c:v>
                </c:pt>
                <c:pt idx="28" formatCode="#,##0_ ">
                  <c:v>1159.3584617576303</c:v>
                </c:pt>
                <c:pt idx="29" formatCode="#,##0_ ">
                  <c:v>1126.9238421671555</c:v>
                </c:pt>
                <c:pt idx="30" formatCode="#,##0_ ">
                  <c:v>1064.9718117402736</c:v>
                </c:pt>
                <c:pt idx="31" formatCode="#,##0_ ">
                  <c:v>1085.2865535216354</c:v>
                </c:pt>
                <c:pt idx="32" formatCode="#,##0_ ">
                  <c:v>1056.6092751204983</c:v>
                </c:pt>
                <c:pt idx="33" formatCode="#,##0_ ">
                  <c:v>1012.8676684902781</c:v>
                </c:pt>
                <c:pt idx="34" formatCode="#,##0_ ">
                  <c:v>994.06577845498066</c:v>
                </c:pt>
              </c:numCache>
            </c:numRef>
          </c:val>
          <c:smooth val="0"/>
          <c:extLst>
            <c:ext xmlns:c16="http://schemas.microsoft.com/office/drawing/2014/chart" uri="{C3380CC4-5D6E-409C-BE32-E72D297353CC}">
              <c16:uniqueId val="{00000004-9E6B-4339-B7A7-682AE27454AC}"/>
            </c:ext>
          </c:extLst>
        </c:ser>
        <c:dLbls>
          <c:showLegendKey val="0"/>
          <c:showVal val="0"/>
          <c:showCatName val="0"/>
          <c:showSerName val="0"/>
          <c:showPercent val="0"/>
          <c:showBubbleSize val="0"/>
        </c:dLbls>
        <c:marker val="1"/>
        <c:smooth val="0"/>
        <c:axId val="178231552"/>
        <c:axId val="178250112"/>
      </c:lineChart>
      <c:lineChart>
        <c:grouping val="standard"/>
        <c:varyColors val="0"/>
        <c:ser>
          <c:idx val="5"/>
          <c:order val="2"/>
          <c:tx>
            <c:v>目標減少線</c:v>
          </c:tx>
          <c:spPr>
            <a:ln w="28575" cap="rnd" cmpd="sng" algn="ctr">
              <a:solidFill>
                <a:srgbClr val="92D050"/>
              </a:solidFill>
              <a:prstDash val="sysDash"/>
              <a:round/>
            </a:ln>
            <a:effectLst/>
          </c:spPr>
          <c:marker>
            <c:symbol val="none"/>
          </c:marker>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23">
                <c:v>1393.5462917702594</c:v>
              </c:pt>
              <c:pt idx="24">
                <c:v>1355.8828784791713</c:v>
              </c:pt>
              <c:pt idx="25">
                <c:v>1318.2194651880832</c:v>
              </c:pt>
              <c:pt idx="26">
                <c:v>1280.5560518969951</c:v>
              </c:pt>
              <c:pt idx="27">
                <c:v>1242.892638605907</c:v>
              </c:pt>
              <c:pt idx="28">
                <c:v>1205.2292253148189</c:v>
              </c:pt>
              <c:pt idx="29">
                <c:v>1167.5658120237308</c:v>
              </c:pt>
              <c:pt idx="30">
                <c:v>1129.9023987326427</c:v>
              </c:pt>
              <c:pt idx="31">
                <c:v>1092.2389854415546</c:v>
              </c:pt>
              <c:pt idx="32">
                <c:v>1054.5755721504665</c:v>
              </c:pt>
              <c:pt idx="33">
                <c:v>1016.9121588593785</c:v>
              </c:pt>
              <c:pt idx="34">
                <c:v>979.24874556829036</c:v>
              </c:pt>
              <c:pt idx="35">
                <c:v>941.58533227720227</c:v>
              </c:pt>
              <c:pt idx="36">
                <c:v>903.92191898611418</c:v>
              </c:pt>
              <c:pt idx="37">
                <c:v>866.25850569502609</c:v>
              </c:pt>
              <c:pt idx="38">
                <c:v>828.595092403938</c:v>
              </c:pt>
              <c:pt idx="39">
                <c:v>790.93167911284991</c:v>
              </c:pt>
              <c:pt idx="40">
                <c:v>753.26826582176182</c:v>
              </c:pt>
              <c:pt idx="41">
                <c:v>715.60485253067372</c:v>
              </c:pt>
              <c:pt idx="42">
                <c:v>677.94143923958563</c:v>
              </c:pt>
              <c:pt idx="43">
                <c:v>640.27802594849754</c:v>
              </c:pt>
              <c:pt idx="44">
                <c:v>602.61461265740945</c:v>
              </c:pt>
              <c:pt idx="45">
                <c:v>564.95119936632136</c:v>
              </c:pt>
              <c:pt idx="46">
                <c:v>527.28778607523327</c:v>
              </c:pt>
              <c:pt idx="47">
                <c:v>489.62437278414507</c:v>
              </c:pt>
              <c:pt idx="48">
                <c:v>451.9609594930572</c:v>
              </c:pt>
              <c:pt idx="49">
                <c:v>414.297546201969</c:v>
              </c:pt>
              <c:pt idx="50">
                <c:v>376.63413291088091</c:v>
              </c:pt>
              <c:pt idx="51">
                <c:v>338.97071961979282</c:v>
              </c:pt>
              <c:pt idx="52">
                <c:v>301.30730632870473</c:v>
              </c:pt>
              <c:pt idx="53">
                <c:v>263.64389303761664</c:v>
              </c:pt>
              <c:pt idx="54">
                <c:v>225.98047974652854</c:v>
              </c:pt>
              <c:pt idx="55">
                <c:v>188.31706645544045</c:v>
              </c:pt>
              <c:pt idx="56">
                <c:v>150.65365316435236</c:v>
              </c:pt>
              <c:pt idx="57">
                <c:v>112.99023987326427</c:v>
              </c:pt>
              <c:pt idx="58">
                <c:v>75.326826582176182</c:v>
              </c:pt>
              <c:pt idx="59">
                <c:v>37.663413291088091</c:v>
              </c:pt>
              <c:pt idx="60">
                <c:v>0</c:v>
              </c:pt>
            </c:numLit>
          </c:val>
          <c:smooth val="0"/>
          <c:extLst>
            <c:ext xmlns:c16="http://schemas.microsoft.com/office/drawing/2014/chart" uri="{C3380CC4-5D6E-409C-BE32-E72D297353CC}">
              <c16:uniqueId val="{00000006-9E6B-4339-B7A7-682AE27454AC}"/>
            </c:ext>
          </c:extLst>
        </c:ser>
        <c:ser>
          <c:idx val="3"/>
          <c:order val="4"/>
          <c:tx>
            <c:v>2013年度比-46%</c:v>
          </c:tx>
          <c:spPr>
            <a:ln w="28575" cap="rnd" cmpd="sng" algn="ctr">
              <a:solidFill>
                <a:schemeClr val="accent4">
                  <a:shade val="95000"/>
                  <a:satMod val="105000"/>
                </a:schemeClr>
              </a:solidFill>
              <a:prstDash val="solid"/>
              <a:round/>
            </a:ln>
            <a:effectLst/>
          </c:spPr>
          <c:marker>
            <c:spPr>
              <a:noFill/>
              <a:ln w="9525" cap="flat" cmpd="sng" algn="ctr">
                <a:solidFill>
                  <a:srgbClr val="8064A2"/>
                </a:solidFill>
                <a:prstDash val="solid"/>
                <a:round/>
              </a:ln>
              <a:effectLst/>
            </c:spPr>
          </c:marker>
          <c:dPt>
            <c:idx val="40"/>
            <c:marker>
              <c:symbol val="square"/>
              <c:size val="10"/>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7-9E6B-4339-B7A7-682AE27454AC}"/>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40">
                <c:v>752.51499755594011</c:v>
              </c:pt>
            </c:numLit>
          </c:val>
          <c:smooth val="0"/>
          <c:extLst>
            <c:ext xmlns:c16="http://schemas.microsoft.com/office/drawing/2014/chart" uri="{C3380CC4-5D6E-409C-BE32-E72D297353CC}">
              <c16:uniqueId val="{00000008-9E6B-4339-B7A7-682AE27454AC}"/>
            </c:ext>
          </c:extLst>
        </c:ser>
        <c:ser>
          <c:idx val="6"/>
          <c:order val="5"/>
          <c:tx>
            <c:v>2013年度比-60%</c:v>
          </c:tx>
          <c:spPr>
            <a:ln w="28575" cap="rnd" cmpd="sng" algn="ctr">
              <a:solidFill>
                <a:schemeClr val="accent1">
                  <a:lumMod val="60000"/>
                  <a:shade val="95000"/>
                  <a:satMod val="105000"/>
                </a:schemeClr>
              </a:solidFill>
              <a:prstDash val="solid"/>
              <a:round/>
            </a:ln>
            <a:effectLst/>
          </c:spPr>
          <c:marker>
            <c:symbol val="square"/>
            <c:size val="10"/>
            <c:spPr>
              <a:solidFill>
                <a:schemeClr val="accent1">
                  <a:lumMod val="60000"/>
                </a:schemeClr>
              </a:solidFill>
              <a:ln w="9525" cap="flat" cmpd="sng" algn="ctr">
                <a:solidFill>
                  <a:srgbClr val="8064A2"/>
                </a:solidFill>
                <a:prstDash val="solid"/>
                <a:round/>
              </a:ln>
              <a:effectLst/>
            </c:spPr>
          </c:marker>
          <c:dPt>
            <c:idx val="45"/>
            <c:marker>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9-9E6B-4339-B7A7-682AE27454AC}"/>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46"/>
              <c:pt idx="45">
                <c:v>557.41851670810377</c:v>
              </c:pt>
            </c:numLit>
          </c:val>
          <c:smooth val="0"/>
          <c:extLst>
            <c:ext xmlns:c16="http://schemas.microsoft.com/office/drawing/2014/chart" uri="{C3380CC4-5D6E-409C-BE32-E72D297353CC}">
              <c16:uniqueId val="{0000000A-9E6B-4339-B7A7-682AE27454AC}"/>
            </c:ext>
          </c:extLst>
        </c:ser>
        <c:ser>
          <c:idx val="7"/>
          <c:order val="6"/>
          <c:tx>
            <c:v>2013年度比-73%</c:v>
          </c:tx>
          <c:spPr>
            <a:ln w="28575" cap="rnd" cmpd="sng" algn="ctr">
              <a:solidFill>
                <a:schemeClr val="accent2">
                  <a:lumMod val="60000"/>
                  <a:shade val="95000"/>
                  <a:satMod val="105000"/>
                </a:schemeClr>
              </a:solidFill>
              <a:prstDash val="solid"/>
              <a:round/>
            </a:ln>
            <a:effectLst/>
          </c:spPr>
          <c:marker>
            <c:spPr>
              <a:solidFill>
                <a:schemeClr val="accent2">
                  <a:lumMod val="60000"/>
                </a:schemeClr>
              </a:solidFill>
              <a:ln w="9525" cap="flat" cmpd="sng" algn="ctr">
                <a:solidFill>
                  <a:schemeClr val="accent2">
                    <a:lumMod val="60000"/>
                    <a:shade val="95000"/>
                    <a:satMod val="105000"/>
                  </a:schemeClr>
                </a:solidFill>
                <a:prstDash val="solid"/>
                <a:round/>
              </a:ln>
              <a:effectLst/>
            </c:spPr>
          </c:marker>
          <c:dPt>
            <c:idx val="50"/>
            <c:marker>
              <c:symbol val="square"/>
              <c:size val="10"/>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B-9E6B-4339-B7A7-682AE27454AC}"/>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50">
                <c:v>376.25749877797006</c:v>
              </c:pt>
            </c:numLit>
          </c:val>
          <c:smooth val="0"/>
          <c:extLst>
            <c:ext xmlns:c16="http://schemas.microsoft.com/office/drawing/2014/chart" uri="{C3380CC4-5D6E-409C-BE32-E72D297353CC}">
              <c16:uniqueId val="{0000000C-9E6B-4339-B7A7-682AE27454AC}"/>
            </c:ext>
          </c:extLst>
        </c:ser>
        <c:ser>
          <c:idx val="4"/>
          <c:order val="7"/>
          <c:tx>
            <c:v>2013年度比-100%</c:v>
          </c:tx>
          <c:spPr>
            <a:ln w="28575" cap="rnd" cmpd="sng" algn="ctr">
              <a:solidFill>
                <a:schemeClr val="accent5">
                  <a:shade val="95000"/>
                  <a:satMod val="105000"/>
                </a:schemeClr>
              </a:solidFill>
              <a:prstDash val="solid"/>
              <a:round/>
            </a:ln>
            <a:effectLst/>
          </c:spPr>
          <c:marker>
            <c:spPr>
              <a:noFill/>
              <a:ln w="9525" cap="flat" cmpd="sng" algn="ctr">
                <a:solidFill>
                  <a:schemeClr val="accent5">
                    <a:shade val="95000"/>
                    <a:satMod val="105000"/>
                  </a:schemeClr>
                </a:solidFill>
                <a:prstDash val="solid"/>
                <a:round/>
              </a:ln>
              <a:effectLst/>
            </c:spPr>
          </c:marker>
          <c:dPt>
            <c:idx val="60"/>
            <c:marker>
              <c:symbol val="square"/>
              <c:size val="10"/>
              <c:spPr>
                <a:solidFill>
                  <a:srgbClr val="FFC000"/>
                </a:solidFill>
                <a:ln w="9525" cap="flat" cmpd="sng" algn="ctr">
                  <a:solidFill>
                    <a:srgbClr val="8064A2"/>
                  </a:solidFill>
                  <a:prstDash val="solid"/>
                  <a:round/>
                </a:ln>
                <a:effectLst/>
              </c:spPr>
            </c:marker>
            <c:bubble3D val="0"/>
            <c:extLst>
              <c:ext xmlns:c16="http://schemas.microsoft.com/office/drawing/2014/chart" uri="{C3380CC4-5D6E-409C-BE32-E72D297353CC}">
                <c16:uniqueId val="{0000000D-9E6B-4339-B7A7-682AE27454AC}"/>
              </c:ext>
            </c:extLst>
          </c:dPt>
          <c:cat>
            <c:numLit>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Lit>
          </c:cat>
          <c:val>
            <c:numLit>
              <c:formatCode>General</c:formatCode>
              <c:ptCount val="61"/>
              <c:pt idx="60">
                <c:v>0</c:v>
              </c:pt>
            </c:numLit>
          </c:val>
          <c:smooth val="0"/>
          <c:extLst>
            <c:ext xmlns:c16="http://schemas.microsoft.com/office/drawing/2014/chart" uri="{C3380CC4-5D6E-409C-BE32-E72D297353CC}">
              <c16:uniqueId val="{0000000E-9E6B-4339-B7A7-682AE27454AC}"/>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ltLang="ja-JP" sz="1200" b="0" i="0" u="none" strike="noStrike" kern="1200" baseline="0">
                    <a:solidFill>
                      <a:sysClr val="windowText" lastClr="000000"/>
                    </a:solidFill>
                    <a:effectLst/>
                  </a:rPr>
                  <a:t>[Fiscal year]</a:t>
                </a:r>
                <a:endParaRPr lang="ja-JP" altLang="ja-JP" sz="1200" b="0" i="0" u="none" strike="noStrike" kern="1200" baseline="0">
                  <a:solidFill>
                    <a:sysClr val="windowText" lastClr="000000"/>
                  </a:solidFill>
                  <a:effectLst/>
                </a:endParaRPr>
              </a:p>
            </c:rich>
          </c:tx>
          <c:layout>
            <c:manualLayout>
              <c:xMode val="edge"/>
              <c:yMode val="edge"/>
              <c:x val="0.45757330443823441"/>
              <c:y val="0.915303638860554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ltLang="ja-JP"/>
            </a:p>
          </c:txPr>
        </c:title>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50"/>
          <c:min val="-100"/>
        </c:scaling>
        <c:delete val="0"/>
        <c:axPos val="l"/>
        <c:numFmt formatCode="#,##0_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min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6"/>
        <c:delete val="1"/>
      </c:legendEntry>
      <c:layout>
        <c:manualLayout>
          <c:xMode val="edge"/>
          <c:yMode val="edge"/>
          <c:x val="0.62356970293564262"/>
          <c:y val="0.13032613210144317"/>
          <c:w val="0.30788515755898299"/>
          <c:h val="0.10110819193171347"/>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日本語用のフォントを使用)"/>
              </a:defRPr>
            </a:pPr>
            <a:r>
              <a:rPr lang="en-US" altLang="ja-JP" sz="1600" b="1" i="0" baseline="0">
                <a:latin typeface="+mn-lt"/>
              </a:rPr>
              <a:t>CO</a:t>
            </a:r>
            <a:r>
              <a:rPr lang="en-US" altLang="ja-JP" sz="1600" b="1" i="0" baseline="-25000">
                <a:latin typeface="+mn-lt"/>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c:rich>
      </c:tx>
      <c:layout>
        <c:manualLayout>
          <c:xMode val="edge"/>
          <c:yMode val="edge"/>
          <c:x val="0.21737387569364106"/>
          <c:y val="3.4809230881770209E-2"/>
        </c:manualLayout>
      </c:layout>
      <c:overlay val="0"/>
    </c:title>
    <c:autoTitleDeleted val="0"/>
    <c:plotArea>
      <c:layout>
        <c:manualLayout>
          <c:layoutTarget val="inner"/>
          <c:xMode val="edge"/>
          <c:yMode val="edge"/>
          <c:x val="9.2431505282235107E-2"/>
          <c:y val="0.14191389398727733"/>
          <c:w val="0.64477456411308487"/>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ECD-42BF-B8C2-BBA7A4FF2248}"/>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CD-42BF-B8C2-BBA7A4FF224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CD-42BF-B8C2-BBA7A4FF2248}"/>
                </c:ext>
              </c:extLst>
            </c:dLbl>
            <c:dLbl>
              <c:idx val="23"/>
              <c:delete val="1"/>
              <c:extLst>
                <c:ext xmlns:c15="http://schemas.microsoft.com/office/drawing/2012/chart" uri="{CE6537A1-D6FC-4f65-9D91-7224C49458BB}"/>
                <c:ext xmlns:c16="http://schemas.microsoft.com/office/drawing/2014/chart" uri="{C3380CC4-5D6E-409C-BE32-E72D297353CC}">
                  <c16:uniqueId val="{00000004-CECD-42BF-B8C2-BBA7A4FF2248}"/>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CD-42BF-B8C2-BBA7A4FF224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val>
          <c:smooth val="0"/>
          <c:extLst>
            <c:ext xmlns:c16="http://schemas.microsoft.com/office/drawing/2014/chart" uri="{C3380CC4-5D6E-409C-BE32-E72D297353CC}">
              <c16:uniqueId val="{00000006-CECD-42BF-B8C2-BBA7A4FF2248}"/>
            </c:ext>
          </c:extLst>
        </c:ser>
        <c:ser>
          <c:idx val="2"/>
          <c:order val="1"/>
          <c:tx>
            <c:strRef>
              <c:f>'2.CO2-sector'!$S$77</c:f>
              <c:strCache>
                <c:ptCount val="1"/>
                <c:pt idx="0">
                  <c:v>エネルギー転換部門</c:v>
                </c:pt>
              </c:strCache>
            </c:strRef>
          </c:tx>
          <c:spPr>
            <a:ln w="19050">
              <a:solidFill>
                <a:srgbClr val="4572A7"/>
              </a:solidFill>
            </a:ln>
          </c:spPr>
          <c:marker>
            <c:symbol val="diamond"/>
            <c:size val="5"/>
            <c:spPr>
              <a:solidFill>
                <a:srgbClr val="4572A7"/>
              </a:solidFill>
              <a:ln>
                <a:solidFill>
                  <a:srgbClr val="4572A7"/>
                </a:solidFill>
              </a:ln>
            </c:spPr>
          </c:marker>
          <c:dLbls>
            <c:dLbl>
              <c:idx val="0"/>
              <c:layout>
                <c:manualLayout>
                  <c:x val="-1.3378269554577115E-2"/>
                  <c:y val="3.0687801799758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08-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09-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0A-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0B-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0C-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0D-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0E-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0F-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10-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11-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12-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13-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14-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15-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16-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17-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18-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19-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1A-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1B-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1C-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1D-CECD-42BF-B8C2-BBA7A4FF2248}"/>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1F-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20-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21-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22-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23-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24-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25-CECD-42BF-B8C2-BBA7A4FF2248}"/>
                </c:ext>
              </c:extLst>
            </c:dLbl>
            <c:dLbl>
              <c:idx val="31"/>
              <c:delete val="1"/>
              <c:extLst>
                <c:ext xmlns:c15="http://schemas.microsoft.com/office/drawing/2012/chart" uri="{CE6537A1-D6FC-4f65-9D91-7224C49458BB}">
                  <c15:layout>
                    <c:manualLayout>
                      <c:w val="3.7888279703140071E-2"/>
                      <c:h val="2.6185299043534963E-2"/>
                    </c:manualLayout>
                  </c15:layout>
                </c:ext>
                <c:ext xmlns:c16="http://schemas.microsoft.com/office/drawing/2014/chart" uri="{C3380CC4-5D6E-409C-BE32-E72D297353CC}">
                  <c16:uniqueId val="{00000026-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027-CECD-42BF-B8C2-BBA7A4FF2248}"/>
                </c:ext>
              </c:extLst>
            </c:dLbl>
            <c:dLbl>
              <c:idx val="33"/>
              <c:layout>
                <c:manualLayout>
                  <c:x val="-1.3243681932585056E-2"/>
                  <c:y val="-2.2986904366774252E-2"/>
                </c:manualLayout>
              </c:layout>
              <c:tx>
                <c:rich>
                  <a:bodyPr wrap="square" lIns="38100" tIns="19050" rIns="38100" bIns="19050" anchor="ctr">
                    <a:spAutoFit/>
                  </a:bodyPr>
                  <a:lstStyle/>
                  <a:p>
                    <a:pPr>
                      <a:defRPr sz="1000" baseline="0">
                        <a:solidFill>
                          <a:srgbClr val="4572A7"/>
                        </a:solidFill>
                      </a:defRPr>
                    </a:pPr>
                    <a:fld id="{895027A1-869B-43CE-B9E2-BFF1D5EDDD6A}" type="VALUE">
                      <a:rPr lang="en-US" altLang="ja-JP" sz="1000" baseline="0"/>
                      <a:pPr>
                        <a:defRPr sz="1000" baseline="0">
                          <a:solidFill>
                            <a:srgbClr val="4572A7"/>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8-CECD-42BF-B8C2-BBA7A4FF2248}"/>
                </c:ext>
              </c:extLst>
            </c:dLbl>
            <c:dLbl>
              <c:idx val="34"/>
              <c:layout>
                <c:manualLayout>
                  <c:x val="3.8284803102897273E-2"/>
                  <c:y val="-7.3682723231230526E-2"/>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ECD-42BF-B8C2-BBA7A4FF2248}"/>
                </c:ext>
              </c:extLst>
            </c:dLbl>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4572A7"/>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'2.CO2-sector'!$AA$77:$BI$77</c:f>
              <c:numCache>
                <c:formatCode>#,##0_ </c:formatCode>
                <c:ptCount val="35"/>
                <c:pt idx="0">
                  <c:v>348.41185052258908</c:v>
                </c:pt>
                <c:pt idx="1">
                  <c:v>349.7426341746031</c:v>
                </c:pt>
                <c:pt idx="2">
                  <c:v>355.12618670167365</c:v>
                </c:pt>
                <c:pt idx="3">
                  <c:v>338.72498344923019</c:v>
                </c:pt>
                <c:pt idx="4">
                  <c:v>372.71657900419791</c:v>
                </c:pt>
                <c:pt idx="5">
                  <c:v>360.59536705593251</c:v>
                </c:pt>
                <c:pt idx="6">
                  <c:v>362.4691675935299</c:v>
                </c:pt>
                <c:pt idx="7">
                  <c:v>357.64188857477546</c:v>
                </c:pt>
                <c:pt idx="8">
                  <c:v>344.51688389414176</c:v>
                </c:pt>
                <c:pt idx="9">
                  <c:v>366.22606863020775</c:v>
                </c:pt>
                <c:pt idx="10">
                  <c:v>374.92032268376198</c:v>
                </c:pt>
                <c:pt idx="11">
                  <c:v>365.84277265433764</c:v>
                </c:pt>
                <c:pt idx="12">
                  <c:v>391.42495915533357</c:v>
                </c:pt>
                <c:pt idx="13">
                  <c:v>407.746701733485</c:v>
                </c:pt>
                <c:pt idx="14">
                  <c:v>403.77991953761136</c:v>
                </c:pt>
                <c:pt idx="15">
                  <c:v>423.92687456845442</c:v>
                </c:pt>
                <c:pt idx="16">
                  <c:v>414.87063136695991</c:v>
                </c:pt>
                <c:pt idx="17">
                  <c:v>467.18903654439765</c:v>
                </c:pt>
                <c:pt idx="18">
                  <c:v>436.55715796106648</c:v>
                </c:pt>
                <c:pt idx="19">
                  <c:v>397.68220404967047</c:v>
                </c:pt>
                <c:pt idx="20">
                  <c:v>422.04719263306941</c:v>
                </c:pt>
                <c:pt idx="21">
                  <c:v>479.36173983517995</c:v>
                </c:pt>
                <c:pt idx="22">
                  <c:v>524.90688763897845</c:v>
                </c:pt>
                <c:pt idx="23">
                  <c:v>526.34278776429107</c:v>
                </c:pt>
                <c:pt idx="24">
                  <c:v>498.45934694465609</c:v>
                </c:pt>
                <c:pt idx="25">
                  <c:v>473.53365439101304</c:v>
                </c:pt>
                <c:pt idx="26">
                  <c:v>505.91558624425164</c:v>
                </c:pt>
                <c:pt idx="27">
                  <c:v>492.36593771763506</c:v>
                </c:pt>
                <c:pt idx="28">
                  <c:v>454.44784397745605</c:v>
                </c:pt>
                <c:pt idx="29">
                  <c:v>433.7040130557067</c:v>
                </c:pt>
                <c:pt idx="30">
                  <c:v>422.64643602172833</c:v>
                </c:pt>
                <c:pt idx="31">
                  <c:v>428.32962454912814</c:v>
                </c:pt>
                <c:pt idx="32">
                  <c:v>419.67472344583064</c:v>
                </c:pt>
                <c:pt idx="33">
                  <c:v>395.65646777849088</c:v>
                </c:pt>
                <c:pt idx="34">
                  <c:v>392.78042063161189</c:v>
                </c:pt>
              </c:numCache>
            </c:numRef>
          </c:val>
          <c:smooth val="0"/>
          <c:extLst>
            <c:ext xmlns:c16="http://schemas.microsoft.com/office/drawing/2014/chart" uri="{C3380CC4-5D6E-409C-BE32-E72D297353CC}">
              <c16:uniqueId val="{0000002A-CECD-42BF-B8C2-BBA7A4FF2248}"/>
            </c:ext>
          </c:extLst>
        </c:ser>
        <c:ser>
          <c:idx val="3"/>
          <c:order val="2"/>
          <c:tx>
            <c:strRef>
              <c:f>'2.CO2-sector'!$S$78</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1.1896106340922651E-2"/>
                  <c:y val="-2.4916352750676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2C-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2D-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2E-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2F-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30-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31-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32-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33-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34-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35-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36-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37-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38-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39-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3A-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3B-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3C-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3D-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3E-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3F-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40-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41-CECD-42BF-B8C2-BBA7A4FF2248}"/>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43-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44-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45-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46-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47-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48-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49-CECD-42BF-B8C2-BBA7A4FF2248}"/>
                </c:ext>
              </c:extLst>
            </c:dLbl>
            <c:dLbl>
              <c:idx val="31"/>
              <c:delete val="1"/>
              <c:extLst>
                <c:ext xmlns:c15="http://schemas.microsoft.com/office/drawing/2012/chart" uri="{CE6537A1-D6FC-4f65-9D91-7224C49458BB}">
                  <c15:layout>
                    <c:manualLayout>
                      <c:w val="5.9007831378641053E-2"/>
                      <c:h val="3.091173571724996E-2"/>
                    </c:manualLayout>
                  </c15:layout>
                </c:ext>
                <c:ext xmlns:c16="http://schemas.microsoft.com/office/drawing/2014/chart" uri="{C3380CC4-5D6E-409C-BE32-E72D297353CC}">
                  <c16:uniqueId val="{0000004A-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04B-CECD-42BF-B8C2-BBA7A4FF2248}"/>
                </c:ext>
              </c:extLst>
            </c:dLbl>
            <c:dLbl>
              <c:idx val="33"/>
              <c:layout>
                <c:manualLayout>
                  <c:x val="-2.0279837791338726E-2"/>
                  <c:y val="-1.9417623809348267E-2"/>
                </c:manualLayout>
              </c:layout>
              <c:numFmt formatCode="#,##0_);[Red]\(#,##0\)" sourceLinked="0"/>
              <c:spPr>
                <a:noFill/>
                <a:ln>
                  <a:noFill/>
                </a:ln>
                <a:effectLst/>
              </c:spPr>
              <c:txPr>
                <a:bodyPr wrap="square" lIns="38100" tIns="19050" rIns="38100" bIns="19050" anchor="ctr">
                  <a:noAutofit/>
                </a:bodyPr>
                <a:lstStyle/>
                <a:p>
                  <a:pPr>
                    <a:defRPr sz="10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5338181401704888E-2"/>
                      <c:h val="3.0293469120339318E-2"/>
                    </c:manualLayout>
                  </c15:layout>
                </c:ext>
                <c:ext xmlns:c16="http://schemas.microsoft.com/office/drawing/2014/chart" uri="{C3380CC4-5D6E-409C-BE32-E72D297353CC}">
                  <c16:uniqueId val="{0000004C-CECD-42BF-B8C2-BBA7A4FF2248}"/>
                </c:ext>
              </c:extLst>
            </c:dLbl>
            <c:dLbl>
              <c:idx val="34"/>
              <c:layout>
                <c:manualLayout>
                  <c:x val="3.9600242455573018E-2"/>
                  <c:y val="-0.11969720493241685"/>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CECD-42BF-B8C2-BBA7A4FF2248}"/>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A8423F"/>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'2.CO2-sector'!$AA$78:$BI$78</c:f>
              <c:numCache>
                <c:formatCode>#,##0_ </c:formatCode>
                <c:ptCount val="35"/>
                <c:pt idx="0">
                  <c:v>378.48683664314063</c:v>
                </c:pt>
                <c:pt idx="1">
                  <c:v>375.97093460968148</c:v>
                </c:pt>
                <c:pt idx="2">
                  <c:v>370.49626767712118</c:v>
                </c:pt>
                <c:pt idx="3">
                  <c:v>372.38483104607224</c:v>
                </c:pt>
                <c:pt idx="4">
                  <c:v>379.2201492826278</c:v>
                </c:pt>
                <c:pt idx="5">
                  <c:v>386.36426948572387</c:v>
                </c:pt>
                <c:pt idx="6">
                  <c:v>391.50807728693979</c:v>
                </c:pt>
                <c:pt idx="7">
                  <c:v>386.9162444959652</c:v>
                </c:pt>
                <c:pt idx="8">
                  <c:v>363.06255257358038</c:v>
                </c:pt>
                <c:pt idx="9">
                  <c:v>367.87479648498118</c:v>
                </c:pt>
                <c:pt idx="10">
                  <c:v>377.95185370447933</c:v>
                </c:pt>
                <c:pt idx="11">
                  <c:v>372.08178485324134</c:v>
                </c:pt>
                <c:pt idx="12">
                  <c:v>377.20756123544339</c:v>
                </c:pt>
                <c:pt idx="13">
                  <c:v>376.92478228451841</c:v>
                </c:pt>
                <c:pt idx="14">
                  <c:v>377.63565271827247</c:v>
                </c:pt>
                <c:pt idx="15">
                  <c:v>366.85019988977979</c:v>
                </c:pt>
                <c:pt idx="16">
                  <c:v>363.50343971650153</c:v>
                </c:pt>
                <c:pt idx="17">
                  <c:v>359.94044881266467</c:v>
                </c:pt>
                <c:pt idx="18">
                  <c:v>329.13998862754823</c:v>
                </c:pt>
                <c:pt idx="19">
                  <c:v>315.30013975959582</c:v>
                </c:pt>
                <c:pt idx="20">
                  <c:v>329.84259404707814</c:v>
                </c:pt>
                <c:pt idx="21">
                  <c:v>327.5307998062483</c:v>
                </c:pt>
                <c:pt idx="22">
                  <c:v>325.61300486795091</c:v>
                </c:pt>
                <c:pt idx="23">
                  <c:v>330.36716818705167</c:v>
                </c:pt>
                <c:pt idx="24">
                  <c:v>320.93664717049495</c:v>
                </c:pt>
                <c:pt idx="25">
                  <c:v>312.17946737657724</c:v>
                </c:pt>
                <c:pt idx="26">
                  <c:v>298.31636764139705</c:v>
                </c:pt>
                <c:pt idx="27">
                  <c:v>293.04408612932286</c:v>
                </c:pt>
                <c:pt idx="28">
                  <c:v>288.10859991688494</c:v>
                </c:pt>
                <c:pt idx="29">
                  <c:v>280.83303422275452</c:v>
                </c:pt>
                <c:pt idx="30">
                  <c:v>254.4831126243663</c:v>
                </c:pt>
                <c:pt idx="31">
                  <c:v>269.80685671725143</c:v>
                </c:pt>
                <c:pt idx="32">
                  <c:v>252.61428936761726</c:v>
                </c:pt>
                <c:pt idx="33">
                  <c:v>243.82337498266986</c:v>
                </c:pt>
                <c:pt idx="34">
                  <c:v>237.18214195415786</c:v>
                </c:pt>
              </c:numCache>
            </c:numRef>
          </c:val>
          <c:smooth val="0"/>
          <c:extLst>
            <c:ext xmlns:c16="http://schemas.microsoft.com/office/drawing/2014/chart" uri="{C3380CC4-5D6E-409C-BE32-E72D297353CC}">
              <c16:uniqueId val="{0000004E-CECD-42BF-B8C2-BBA7A4FF2248}"/>
            </c:ext>
          </c:extLst>
        </c:ser>
        <c:ser>
          <c:idx val="4"/>
          <c:order val="3"/>
          <c:tx>
            <c:strRef>
              <c:f>'2.CO2-sector'!$S$79</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685267861566671E-2"/>
                  <c:y val="1.947172796219471E-2"/>
                </c:manualLayout>
              </c:layout>
              <c:numFmt formatCode="0_ " sourceLinked="0"/>
              <c:spPr>
                <a:noFill/>
                <a:ln>
                  <a:noFill/>
                </a:ln>
                <a:effectLst/>
              </c:spPr>
              <c:txPr>
                <a:bodyPr wrap="square" lIns="38100" tIns="19050" rIns="38100" bIns="19050" anchor="ctr">
                  <a:spAutoFit/>
                </a:bodyPr>
                <a:lstStyle/>
                <a:p>
                  <a:pPr>
                    <a:defRPr>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50-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51-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52-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53-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54-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55-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56-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57-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58-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59-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5A-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5B-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5C-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5D-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5E-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5F-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60-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61-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62-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63-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64-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65-CECD-42BF-B8C2-BBA7A4FF2248}"/>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67-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68-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69-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6A-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6B-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6C-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6D-CECD-42BF-B8C2-BBA7A4FF2248}"/>
                </c:ext>
              </c:extLst>
            </c:dLbl>
            <c:dLbl>
              <c:idx val="31"/>
              <c:delete val="1"/>
              <c:extLst>
                <c:ext xmlns:c15="http://schemas.microsoft.com/office/drawing/2012/chart" uri="{CE6537A1-D6FC-4f65-9D91-7224C49458BB}">
                  <c15:layout>
                    <c:manualLayout>
                      <c:w val="4.0497942491184033E-2"/>
                      <c:h val="3.3922920824852279E-2"/>
                    </c:manualLayout>
                  </c15:layout>
                </c:ext>
                <c:ext xmlns:c16="http://schemas.microsoft.com/office/drawing/2014/chart" uri="{C3380CC4-5D6E-409C-BE32-E72D297353CC}">
                  <c16:uniqueId val="{0000006E-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06F-CECD-42BF-B8C2-BBA7A4FF2248}"/>
                </c:ext>
              </c:extLst>
            </c:dLbl>
            <c:dLbl>
              <c:idx val="33"/>
              <c:layout>
                <c:manualLayout>
                  <c:x val="-1.770372125077619E-2"/>
                  <c:y val="-2.3069616185291471E-2"/>
                </c:manualLayout>
              </c:layout>
              <c:tx>
                <c:rich>
                  <a:bodyPr wrap="square" lIns="38100" tIns="19050" rIns="38100" bIns="19050" anchor="ctr">
                    <a:spAutoFit/>
                  </a:bodyPr>
                  <a:lstStyle/>
                  <a:p>
                    <a:pPr>
                      <a:defRPr sz="1000" baseline="0">
                        <a:solidFill>
                          <a:srgbClr val="669900"/>
                        </a:solidFill>
                      </a:defRPr>
                    </a:pPr>
                    <a:fld id="{9B159C85-D41D-49CC-81F1-F584EEF45BA4}" type="VALUE">
                      <a:rPr lang="en-US" altLang="ja-JP" sz="1000" baseline="0"/>
                      <a:pPr>
                        <a:defRPr sz="1000" baseline="0">
                          <a:solidFill>
                            <a:srgbClr val="669900"/>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70-CECD-42BF-B8C2-BBA7A4FF2248}"/>
                </c:ext>
              </c:extLst>
            </c:dLbl>
            <c:dLbl>
              <c:idx val="34"/>
              <c:layout>
                <c:manualLayout>
                  <c:x val="3.9629027870880136E-2"/>
                  <c:y val="-0.10673490925846428"/>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CECD-42BF-B8C2-BBA7A4FF2248}"/>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9900"/>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'2.CO2-sector'!$AA$79:$BI$79</c:f>
              <c:numCache>
                <c:formatCode>#,##0_ </c:formatCode>
                <c:ptCount val="35"/>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220.20868846520412</c:v>
                </c:pt>
                <c:pt idx="20">
                  <c:v>221.32063978545986</c:v>
                </c:pt>
                <c:pt idx="21">
                  <c:v>216.84275329127169</c:v>
                </c:pt>
                <c:pt idx="22">
                  <c:v>217.73668489174946</c:v>
                </c:pt>
                <c:pt idx="23">
                  <c:v>214.84791333662378</c:v>
                </c:pt>
                <c:pt idx="24">
                  <c:v>209.89921640126926</c:v>
                </c:pt>
                <c:pt idx="25">
                  <c:v>208.63712677399468</c:v>
                </c:pt>
                <c:pt idx="26">
                  <c:v>206.85351231319831</c:v>
                </c:pt>
                <c:pt idx="27">
                  <c:v>205.09759551874467</c:v>
                </c:pt>
                <c:pt idx="28">
                  <c:v>202.62623394366216</c:v>
                </c:pt>
                <c:pt idx="29">
                  <c:v>198.53057870424897</c:v>
                </c:pt>
                <c:pt idx="30">
                  <c:v>176.35853327056981</c:v>
                </c:pt>
                <c:pt idx="31">
                  <c:v>177.84404325831068</c:v>
                </c:pt>
                <c:pt idx="32">
                  <c:v>184.4704506369502</c:v>
                </c:pt>
                <c:pt idx="33">
                  <c:v>183.3869077383568</c:v>
                </c:pt>
                <c:pt idx="34">
                  <c:v>180.45925985261792</c:v>
                </c:pt>
              </c:numCache>
            </c:numRef>
          </c:val>
          <c:smooth val="0"/>
          <c:extLst>
            <c:ext xmlns:c16="http://schemas.microsoft.com/office/drawing/2014/chart" uri="{C3380CC4-5D6E-409C-BE32-E72D297353CC}">
              <c16:uniqueId val="{00000072-CECD-42BF-B8C2-BBA7A4FF2248}"/>
            </c:ext>
          </c:extLst>
        </c:ser>
        <c:ser>
          <c:idx val="5"/>
          <c:order val="4"/>
          <c:tx>
            <c:strRef>
              <c:f>'2.CO2-sector'!$S$80</c:f>
              <c:strCache>
                <c:ptCount val="1"/>
                <c:pt idx="0">
                  <c:v>業務その他部門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8.9758202032710205E-3"/>
                  <c:y val="-4.3766174292019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74-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75-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76-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77-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78-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79-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7A-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7B-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7C-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7D-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7E-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7F-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80-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81-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82-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83-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84-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85-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86-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87-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88-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89-CECD-42BF-B8C2-BBA7A4FF2248}"/>
                </c:ext>
              </c:extLst>
            </c:dLbl>
            <c:dLbl>
              <c:idx val="23"/>
              <c:layout>
                <c:manualLayout>
                  <c:x val="-2.1706366106872172E-2"/>
                  <c:y val="-2.68499257035399E-2"/>
                </c:manualLayout>
              </c:layout>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8B-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8C-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8D-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8E-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8F-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90-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91-CECD-42BF-B8C2-BBA7A4FF2248}"/>
                </c:ext>
              </c:extLst>
            </c:dLbl>
            <c:dLbl>
              <c:idx val="31"/>
              <c:delete val="1"/>
              <c:extLst>
                <c:ext xmlns:c15="http://schemas.microsoft.com/office/drawing/2012/chart" uri="{CE6537A1-D6FC-4f65-9D91-7224C49458BB}">
                  <c15:layout>
                    <c:manualLayout>
                      <c:w val="4.4444541326429242E-2"/>
                      <c:h val="2.4095851110478253E-2"/>
                    </c:manualLayout>
                  </c15:layout>
                </c:ext>
                <c:ext xmlns:c16="http://schemas.microsoft.com/office/drawing/2014/chart" uri="{C3380CC4-5D6E-409C-BE32-E72D297353CC}">
                  <c16:uniqueId val="{00000092-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093-CECD-42BF-B8C2-BBA7A4FF2248}"/>
                </c:ext>
              </c:extLst>
            </c:dLbl>
            <c:dLbl>
              <c:idx val="33"/>
              <c:layout>
                <c:manualLayout>
                  <c:x val="-1.5403918947406619E-2"/>
                  <c:y val="-0.1000078462403988"/>
                </c:manualLayout>
              </c:layout>
              <c:numFmt formatCode="#,##0.0_);[Red]\(#,##0.0\)" sourceLinked="0"/>
              <c:spPr>
                <a:noFill/>
                <a:ln>
                  <a:noFill/>
                </a:ln>
                <a:effectLst/>
              </c:spPr>
              <c:txPr>
                <a:bodyPr wrap="square" lIns="38100" tIns="19050" rIns="38100" bIns="19050" anchor="ctr">
                  <a:spAutoFit/>
                </a:bodyPr>
                <a:lstStyle/>
                <a:p>
                  <a:pPr>
                    <a:defRPr sz="10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CECD-42BF-B8C2-BBA7A4FF2248}"/>
                </c:ext>
              </c:extLst>
            </c:dLbl>
            <c:dLbl>
              <c:idx val="34"/>
              <c:layout>
                <c:manualLayout>
                  <c:x val="3.3419993155250946E-2"/>
                  <c:y val="-0.18134065386044892"/>
                </c:manualLayout>
              </c:layout>
              <c:numFmt formatCode="###.0&quot; 百万トン&quot;" sourceLinked="0"/>
              <c:spPr>
                <a:noFill/>
                <a:ln>
                  <a:noFill/>
                </a:ln>
                <a:effectLst/>
              </c:spPr>
              <c:txPr>
                <a:bodyPr wrap="square" lIns="38100" tIns="19050" rIns="38100" bIns="19050" anchor="ctr">
                  <a:noAutofit/>
                </a:bodyPr>
                <a:lstStyle/>
                <a:p>
                  <a:pPr>
                    <a:defRPr sz="1200" baseline="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5545582930727097E-2"/>
                      <c:h val="3.2004769057220335E-2"/>
                    </c:manualLayout>
                  </c15:layout>
                </c:ext>
                <c:ext xmlns:c16="http://schemas.microsoft.com/office/drawing/2014/chart" uri="{C3380CC4-5D6E-409C-BE32-E72D297353CC}">
                  <c16:uniqueId val="{00000095-CECD-42BF-B8C2-BBA7A4FF2248}"/>
                </c:ext>
              </c:extLst>
            </c:dLbl>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'2.CO2-sector'!$AA$80:$BI$80</c:f>
              <c:numCache>
                <c:formatCode>#,##0.0_ </c:formatCode>
                <c:ptCount val="35"/>
                <c:pt idx="0">
                  <c:v>81.271198072355105</c:v>
                </c:pt>
                <c:pt idx="1">
                  <c:v>79.833560062322718</c:v>
                </c:pt>
                <c:pt idx="2">
                  <c:v>78.494398816929532</c:v>
                </c:pt>
                <c:pt idx="3">
                  <c:v>81.002978012351292</c:v>
                </c:pt>
                <c:pt idx="4">
                  <c:v>82.661400724588972</c:v>
                </c:pt>
                <c:pt idx="5">
                  <c:v>85.932394636709589</c:v>
                </c:pt>
                <c:pt idx="6">
                  <c:v>81.228788899222437</c:v>
                </c:pt>
                <c:pt idx="7">
                  <c:v>85.65358605222994</c:v>
                </c:pt>
                <c:pt idx="8">
                  <c:v>90.542382936188119</c:v>
                </c:pt>
                <c:pt idx="9">
                  <c:v>94.436822327030953</c:v>
                </c:pt>
                <c:pt idx="10">
                  <c:v>93.276556299256313</c:v>
                </c:pt>
                <c:pt idx="11">
                  <c:v>94.813135815564635</c:v>
                </c:pt>
                <c:pt idx="12">
                  <c:v>96.588074264479928</c:v>
                </c:pt>
                <c:pt idx="13">
                  <c:v>96.277600534042392</c:v>
                </c:pt>
                <c:pt idx="14" formatCode="#,##0_ ">
                  <c:v>101.50280044976289</c:v>
                </c:pt>
                <c:pt idx="15" formatCode="#,##0_ ">
                  <c:v>102.3565701662354</c:v>
                </c:pt>
                <c:pt idx="16" formatCode="#,##0_ ">
                  <c:v>99.886547755433426</c:v>
                </c:pt>
                <c:pt idx="17">
                  <c:v>90.3914770859962</c:v>
                </c:pt>
                <c:pt idx="18">
                  <c:v>95.591331500857493</c:v>
                </c:pt>
                <c:pt idx="19">
                  <c:v>93.269767046639799</c:v>
                </c:pt>
                <c:pt idx="20" formatCode="#,##0_ ">
                  <c:v>100.04126328576655</c:v>
                </c:pt>
                <c:pt idx="21" formatCode="#,##0_ ">
                  <c:v>102.23709907005494</c:v>
                </c:pt>
                <c:pt idx="22">
                  <c:v>96.876943750375887</c:v>
                </c:pt>
                <c:pt idx="23" formatCode="#,##0_ ">
                  <c:v>104.00871372170964</c:v>
                </c:pt>
                <c:pt idx="24">
                  <c:v>98.37333042904433</c:v>
                </c:pt>
                <c:pt idx="25">
                  <c:v>96.486826421378908</c:v>
                </c:pt>
                <c:pt idx="26">
                  <c:v>59.779777652934534</c:v>
                </c:pt>
                <c:pt idx="27">
                  <c:v>60.171723403498106</c:v>
                </c:pt>
                <c:pt idx="28">
                  <c:v>67.071066443716475</c:v>
                </c:pt>
                <c:pt idx="29">
                  <c:v>62.383883428758992</c:v>
                </c:pt>
                <c:pt idx="30">
                  <c:v>59.183603525377492</c:v>
                </c:pt>
                <c:pt idx="31">
                  <c:v>59.908876528554117</c:v>
                </c:pt>
                <c:pt idx="32">
                  <c:v>54.588074235982468</c:v>
                </c:pt>
                <c:pt idx="33">
                  <c:v>52.656111111400335</c:v>
                </c:pt>
                <c:pt idx="34">
                  <c:v>50.470606657762559</c:v>
                </c:pt>
              </c:numCache>
            </c:numRef>
          </c:val>
          <c:smooth val="0"/>
          <c:extLst>
            <c:ext xmlns:c16="http://schemas.microsoft.com/office/drawing/2014/chart" uri="{C3380CC4-5D6E-409C-BE32-E72D297353CC}">
              <c16:uniqueId val="{00000096-CECD-42BF-B8C2-BBA7A4FF2248}"/>
            </c:ext>
          </c:extLst>
        </c:ser>
        <c:ser>
          <c:idx val="6"/>
          <c:order val="5"/>
          <c:tx>
            <c:strRef>
              <c:f>'2.CO2-sector'!$S$81</c:f>
              <c:strCache>
                <c:ptCount val="1"/>
                <c:pt idx="0">
                  <c:v>家庭部門</c:v>
                </c:pt>
              </c:strCache>
            </c:strRef>
          </c:tx>
          <c:spPr>
            <a:ln w="19050">
              <a:solidFill>
                <a:srgbClr val="3D96AE"/>
              </a:solidFill>
            </a:ln>
          </c:spPr>
          <c:marker>
            <c:symbol val="x"/>
            <c:size val="5"/>
            <c:spPr>
              <a:noFill/>
              <a:ln w="3175">
                <a:solidFill>
                  <a:srgbClr val="3D96AE"/>
                </a:solidFill>
              </a:ln>
            </c:spPr>
          </c:marker>
          <c:dLbls>
            <c:dLbl>
              <c:idx val="0"/>
              <c:layout>
                <c:manualLayout>
                  <c:x val="5.2527330213872504E-3"/>
                  <c:y val="1.3631865776317368E-2"/>
                </c:manualLayout>
              </c:layout>
              <c:tx>
                <c:rich>
                  <a:bodyPr/>
                  <a:lstStyle/>
                  <a:p>
                    <a:fld id="{67E5DD4F-46CE-48BB-B6B6-13E2123BC385}" type="VALUE">
                      <a:rPr lang="en-US" altLang="ja-JP" baseline="0">
                        <a:solidFill>
                          <a:schemeClr val="accent5">
                            <a:lumMod val="75000"/>
                          </a:schemeClr>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97-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98-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99-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9A-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9B-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9C-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9D-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9E-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9F-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A0-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A1-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A2-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A3-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A4-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A5-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A6-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A7-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A8-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A9-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AA-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AB-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AC-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AD-CECD-42BF-B8C2-BBA7A4FF2248}"/>
                </c:ext>
              </c:extLst>
            </c:dLbl>
            <c:dLbl>
              <c:idx val="23"/>
              <c:layout>
                <c:manualLayout>
                  <c:x val="5.297807156273638E-3"/>
                  <c:y val="-1.9516722911710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AF-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B0-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B1-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B2-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B3-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B4-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B5-CECD-42BF-B8C2-BBA7A4FF2248}"/>
                </c:ext>
              </c:extLst>
            </c:dLbl>
            <c:dLbl>
              <c:idx val="31"/>
              <c:delete val="1"/>
              <c:extLst>
                <c:ext xmlns:c15="http://schemas.microsoft.com/office/drawing/2012/chart" uri="{CE6537A1-D6FC-4f65-9D91-7224C49458BB}">
                  <c15:layout>
                    <c:manualLayout>
                      <c:w val="4.2675130276858937E-2"/>
                      <c:h val="2.0409376567637291E-2"/>
                    </c:manualLayout>
                  </c15:layout>
                </c:ext>
                <c:ext xmlns:c16="http://schemas.microsoft.com/office/drawing/2014/chart" uri="{C3380CC4-5D6E-409C-BE32-E72D297353CC}">
                  <c16:uniqueId val="{000000B6-CECD-42BF-B8C2-BBA7A4FF2248}"/>
                </c:ext>
              </c:extLst>
            </c:dLbl>
            <c:dLbl>
              <c:idx val="32"/>
              <c:delete val="1"/>
              <c:extLst>
                <c:ext xmlns:c15="http://schemas.microsoft.com/office/drawing/2012/chart" uri="{CE6537A1-D6FC-4f65-9D91-7224C49458BB}">
                  <c15:layout>
                    <c:manualLayout>
                      <c:w val="4.8567927599329062E-2"/>
                      <c:h val="3.6617810401269879E-2"/>
                    </c:manualLayout>
                  </c15:layout>
                </c:ext>
                <c:ext xmlns:c16="http://schemas.microsoft.com/office/drawing/2014/chart" uri="{C3380CC4-5D6E-409C-BE32-E72D297353CC}">
                  <c16:uniqueId val="{000000B7-CECD-42BF-B8C2-BBA7A4FF2248}"/>
                </c:ext>
              </c:extLst>
            </c:dLbl>
            <c:dLbl>
              <c:idx val="33"/>
              <c:layout>
                <c:manualLayout>
                  <c:x val="-5.3000909260553369E-2"/>
                  <c:y val="-6.5788525154181654E-2"/>
                </c:manualLayout>
              </c:layout>
              <c:numFmt formatCode="#,##0.0_);[Red]\(#,##0.0\)" sourceLinked="0"/>
              <c:spPr>
                <a:noFill/>
                <a:ln>
                  <a:noFill/>
                </a:ln>
                <a:effectLst/>
              </c:spPr>
              <c:txPr>
                <a:bodyPr wrap="square" lIns="38100" tIns="19050" rIns="38100" bIns="19050" anchor="ctr">
                  <a:noAutofit/>
                </a:bodyPr>
                <a:lstStyle/>
                <a:p>
                  <a:pPr>
                    <a:defRPr baseline="0">
                      <a:solidFill>
                        <a:srgbClr val="31859C"/>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2226021499521584E-2"/>
                      <c:h val="2.2769728931364822E-2"/>
                    </c:manualLayout>
                  </c15:layout>
                </c:ext>
                <c:ext xmlns:c16="http://schemas.microsoft.com/office/drawing/2014/chart" uri="{C3380CC4-5D6E-409C-BE32-E72D297353CC}">
                  <c16:uniqueId val="{000000B8-CECD-42BF-B8C2-BBA7A4FF2248}"/>
                </c:ext>
              </c:extLst>
            </c:dLbl>
            <c:dLbl>
              <c:idx val="34"/>
              <c:layout>
                <c:manualLayout>
                  <c:x val="3.447742448010626E-2"/>
                  <c:y val="-0.10857314828347177"/>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31859C"/>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CECD-42BF-B8C2-BBA7A4FF2248}"/>
                </c:ext>
              </c:extLst>
            </c:dLbl>
            <c:numFmt formatCode="#,##0.0_);[Red]\(#,##0.0\)" sourceLinked="0"/>
            <c:spPr>
              <a:noFill/>
              <a:ln>
                <a:noFill/>
              </a:ln>
              <a:effectLst/>
            </c:spPr>
            <c:txPr>
              <a:bodyPr wrap="square" lIns="38100" tIns="19050" rIns="38100" bIns="19050" anchor="ctr">
                <a:spAutoFit/>
              </a:bodyPr>
              <a:lstStyle/>
              <a:p>
                <a:pPr>
                  <a:defRPr baseline="0">
                    <a:solidFill>
                      <a:srgbClr val="31859C"/>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'2.CO2-sector'!$AA$81:$BI$81</c:f>
              <c:numCache>
                <c:formatCode>#,##0.0_ </c:formatCode>
                <c:ptCount val="35"/>
                <c:pt idx="0">
                  <c:v>57.641317970258875</c:v>
                </c:pt>
                <c:pt idx="1">
                  <c:v>58.746470364734733</c:v>
                </c:pt>
                <c:pt idx="2">
                  <c:v>61.632759714404514</c:v>
                </c:pt>
                <c:pt idx="3">
                  <c:v>65.041547090991145</c:v>
                </c:pt>
                <c:pt idx="4">
                  <c:v>63.237705685532987</c:v>
                </c:pt>
                <c:pt idx="5">
                  <c:v>66.855178480565428</c:v>
                </c:pt>
                <c:pt idx="6">
                  <c:v>69.238673616428756</c:v>
                </c:pt>
                <c:pt idx="7">
                  <c:v>66.093601030790396</c:v>
                </c:pt>
                <c:pt idx="8">
                  <c:v>66.140823619089204</c:v>
                </c:pt>
                <c:pt idx="9">
                  <c:v>67.947123494421291</c:v>
                </c:pt>
                <c:pt idx="10">
                  <c:v>71.579163510903939</c:v>
                </c:pt>
                <c:pt idx="11">
                  <c:v>67.9098901060309</c:v>
                </c:pt>
                <c:pt idx="12">
                  <c:v>70.696406697816116</c:v>
                </c:pt>
                <c:pt idx="13">
                  <c:v>67.277029709190558</c:v>
                </c:pt>
                <c:pt idx="14">
                  <c:v>67.389414618959222</c:v>
                </c:pt>
                <c:pt idx="15">
                  <c:v>69.776512138104394</c:v>
                </c:pt>
                <c:pt idx="16">
                  <c:v>65.514185818467936</c:v>
                </c:pt>
                <c:pt idx="17">
                  <c:v>64.821415471118996</c:v>
                </c:pt>
                <c:pt idx="18">
                  <c:v>61.14746720235199</c:v>
                </c:pt>
                <c:pt idx="19">
                  <c:v>60.811269880985748</c:v>
                </c:pt>
                <c:pt idx="20">
                  <c:v>63.692722254178953</c:v>
                </c:pt>
                <c:pt idx="21">
                  <c:v>62.032294686300652</c:v>
                </c:pt>
                <c:pt idx="22">
                  <c:v>62.129078465793761</c:v>
                </c:pt>
                <c:pt idx="23">
                  <c:v>59.806323872862727</c:v>
                </c:pt>
                <c:pt idx="24">
                  <c:v>57.511917026449687</c:v>
                </c:pt>
                <c:pt idx="25">
                  <c:v>54.967428627944379</c:v>
                </c:pt>
                <c:pt idx="26">
                  <c:v>55.250705317687782</c:v>
                </c:pt>
                <c:pt idx="27">
                  <c:v>58.787879612925309</c:v>
                </c:pt>
                <c:pt idx="28">
                  <c:v>51.716529045493672</c:v>
                </c:pt>
                <c:pt idx="29">
                  <c:v>52.927635387281931</c:v>
                </c:pt>
                <c:pt idx="30">
                  <c:v>55.360455795757971</c:v>
                </c:pt>
                <c:pt idx="31">
                  <c:v>51.139706045456052</c:v>
                </c:pt>
                <c:pt idx="32">
                  <c:v>49.612336954526448</c:v>
                </c:pt>
                <c:pt idx="33">
                  <c:v>46.199575130266183</c:v>
                </c:pt>
                <c:pt idx="34">
                  <c:v>45.734582443632632</c:v>
                </c:pt>
              </c:numCache>
            </c:numRef>
          </c:val>
          <c:smooth val="0"/>
          <c:extLst>
            <c:ext xmlns:c16="http://schemas.microsoft.com/office/drawing/2014/chart" uri="{C3380CC4-5D6E-409C-BE32-E72D297353CC}">
              <c16:uniqueId val="{000000BA-CECD-42BF-B8C2-BBA7A4FF2248}"/>
            </c:ext>
          </c:extLst>
        </c:ser>
        <c:ser>
          <c:idx val="8"/>
          <c:order val="6"/>
          <c:tx>
            <c:strRef>
              <c:f>'2.CO2-sector'!$S$82</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3.1179211571578824E-2"/>
                  <c:y val="-5.223704673563599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5509902581120779E-2"/>
                      <c:h val="3.978819859490617E-2"/>
                    </c:manualLayout>
                  </c15:layout>
                </c:ext>
                <c:ext xmlns:c16="http://schemas.microsoft.com/office/drawing/2014/chart" uri="{C3380CC4-5D6E-409C-BE32-E72D297353CC}">
                  <c16:uniqueId val="{000000BB-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BC-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BD-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BE-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BF-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C0-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C1-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C2-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C3-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C4-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C5-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C6-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C7-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C8-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C9-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CA-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CB-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CC-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CD-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CE-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CF-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D0-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D1-CECD-42BF-B8C2-BBA7A4FF2248}"/>
                </c:ext>
              </c:extLst>
            </c:dLbl>
            <c:dLbl>
              <c:idx val="23"/>
              <c:layout>
                <c:manualLayout>
                  <c:x val="-2.1320022579038669E-2"/>
                  <c:y val="1.208124028543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2-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D3-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D4-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D5-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D6-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D7-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D8-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D9-CECD-42BF-B8C2-BBA7A4FF2248}"/>
                </c:ext>
              </c:extLst>
            </c:dLbl>
            <c:dLbl>
              <c:idx val="31"/>
              <c:delete val="1"/>
              <c:extLst>
                <c:ext xmlns:c15="http://schemas.microsoft.com/office/drawing/2012/chart" uri="{CE6537A1-D6FC-4f65-9D91-7224C49458BB}">
                  <c15:layout>
                    <c:manualLayout>
                      <c:w val="3.9975444568937792E-2"/>
                      <c:h val="2.2223118962310162E-2"/>
                    </c:manualLayout>
                  </c15:layout>
                </c:ext>
                <c:ext xmlns:c16="http://schemas.microsoft.com/office/drawing/2014/chart" uri="{C3380CC4-5D6E-409C-BE32-E72D297353CC}">
                  <c16:uniqueId val="{000000DA-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0DB-CECD-42BF-B8C2-BBA7A4FF2248}"/>
                </c:ext>
              </c:extLst>
            </c:dLbl>
            <c:dLbl>
              <c:idx val="33"/>
              <c:layout>
                <c:manualLayout>
                  <c:x val="-6.1440645480071734E-2"/>
                  <c:y val="-5.0308666847873842E-2"/>
                </c:manualLayout>
              </c:layout>
              <c:numFmt formatCode="#,##0.0_);[Red]\(#,##0.0\)" sourceLinked="0"/>
              <c:spPr>
                <a:noFill/>
                <a:ln>
                  <a:noFill/>
                </a:ln>
                <a:effectLst/>
              </c:spPr>
              <c:txPr>
                <a:bodyPr wrap="square" lIns="38100" tIns="19050" rIns="38100" bIns="19050" anchor="ctr">
                  <a:spAutoFit/>
                </a:bodyPr>
                <a:lstStyle/>
                <a:p>
                  <a:pPr>
                    <a:defRPr sz="1000" baseline="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CECD-42BF-B8C2-BBA7A4FF2248}"/>
                </c:ext>
              </c:extLst>
            </c:dLbl>
            <c:dLbl>
              <c:idx val="34"/>
              <c:layout>
                <c:manualLayout>
                  <c:x val="3.447742448010626E-2"/>
                  <c:y val="-4.6627307982236979E-2"/>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CECD-42BF-B8C2-BBA7A4FF2248}"/>
                </c:ext>
              </c:extLst>
            </c:dLbl>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F79646"/>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'2.CO2-sector'!$AA$82:$BI$82</c:f>
              <c:numCache>
                <c:formatCode>#,##0.0_ </c:formatCode>
                <c:ptCount val="35"/>
                <c:pt idx="0">
                  <c:v>65.161974696369697</c:v>
                </c:pt>
                <c:pt idx="1">
                  <c:v>66.471388275116169</c:v>
                </c:pt>
                <c:pt idx="2">
                  <c:v>66.456264105329623</c:v>
                </c:pt>
                <c:pt idx="3">
                  <c:v>65.168815521459024</c:v>
                </c:pt>
                <c:pt idx="4">
                  <c:v>66.870061190482133</c:v>
                </c:pt>
                <c:pt idx="5">
                  <c:v>67.174267126252573</c:v>
                </c:pt>
                <c:pt idx="6">
                  <c:v>67.764445656733869</c:v>
                </c:pt>
                <c:pt idx="7">
                  <c:v>65.252665238911646</c:v>
                </c:pt>
                <c:pt idx="8">
                  <c:v>59.203979890111192</c:v>
                </c:pt>
                <c:pt idx="9">
                  <c:v>59.575490944651634</c:v>
                </c:pt>
                <c:pt idx="10">
                  <c:v>60.102180649636743</c:v>
                </c:pt>
                <c:pt idx="11">
                  <c:v>58.847526939695278</c:v>
                </c:pt>
                <c:pt idx="12">
                  <c:v>56.522277226371564</c:v>
                </c:pt>
                <c:pt idx="13">
                  <c:v>55.923111386561622</c:v>
                </c:pt>
                <c:pt idx="14">
                  <c:v>55.911205737508432</c:v>
                </c:pt>
                <c:pt idx="15">
                  <c:v>57.016496081314628</c:v>
                </c:pt>
                <c:pt idx="16">
                  <c:v>57.281219123138186</c:v>
                </c:pt>
                <c:pt idx="17">
                  <c:v>56.472712349126844</c:v>
                </c:pt>
                <c:pt idx="18">
                  <c:v>52.12209051595832</c:v>
                </c:pt>
                <c:pt idx="19">
                  <c:v>46.6927212611686</c:v>
                </c:pt>
                <c:pt idx="20">
                  <c:v>47.815439663273452</c:v>
                </c:pt>
                <c:pt idx="21">
                  <c:v>47.531257883627326</c:v>
                </c:pt>
                <c:pt idx="22">
                  <c:v>47.71363156121987</c:v>
                </c:pt>
                <c:pt idx="23">
                  <c:v>49.437026391933102</c:v>
                </c:pt>
                <c:pt idx="24">
                  <c:v>48.899554699718436</c:v>
                </c:pt>
                <c:pt idx="25">
                  <c:v>47.566905866175254</c:v>
                </c:pt>
                <c:pt idx="26">
                  <c:v>47.17399977496229</c:v>
                </c:pt>
                <c:pt idx="27">
                  <c:v>47.935506175996949</c:v>
                </c:pt>
                <c:pt idx="28">
                  <c:v>47.214160883696714</c:v>
                </c:pt>
                <c:pt idx="29">
                  <c:v>45.557070804833543</c:v>
                </c:pt>
                <c:pt idx="30">
                  <c:v>42.600340611412328</c:v>
                </c:pt>
                <c:pt idx="31">
                  <c:v>44.05915414968306</c:v>
                </c:pt>
                <c:pt idx="32">
                  <c:v>40.991606396353625</c:v>
                </c:pt>
                <c:pt idx="33">
                  <c:v>38.431331396325803</c:v>
                </c:pt>
                <c:pt idx="34">
                  <c:v>37.304739905015985</c:v>
                </c:pt>
              </c:numCache>
            </c:numRef>
          </c:val>
          <c:smooth val="0"/>
          <c:extLst>
            <c:ext xmlns:c16="http://schemas.microsoft.com/office/drawing/2014/chart" uri="{C3380CC4-5D6E-409C-BE32-E72D297353CC}">
              <c16:uniqueId val="{000000DE-CECD-42BF-B8C2-BBA7A4FF2248}"/>
            </c:ext>
          </c:extLst>
        </c:ser>
        <c:ser>
          <c:idx val="9"/>
          <c:order val="7"/>
          <c:tx>
            <c:strRef>
              <c:f>'2.CO2-sector'!$S$83</c:f>
              <c:strCache>
                <c:ptCount val="1"/>
                <c:pt idx="0">
                  <c:v>廃棄物</c:v>
                </c:pt>
              </c:strCache>
            </c:strRef>
          </c:tx>
          <c:spPr>
            <a:ln w="19050">
              <a:solidFill>
                <a:srgbClr val="8EA5CB"/>
              </a:solidFill>
            </a:ln>
          </c:spPr>
          <c:marker>
            <c:symbol val="plus"/>
            <c:size val="5"/>
            <c:spPr>
              <a:noFill/>
              <a:ln>
                <a:solidFill>
                  <a:srgbClr val="8EA5CB"/>
                </a:solidFill>
              </a:ln>
            </c:spPr>
          </c:marker>
          <c:dLbls>
            <c:dLbl>
              <c:idx val="0"/>
              <c:layout>
                <c:manualLayout>
                  <c:x val="-1.9753428165464288E-2"/>
                  <c:y val="-1.5952277786908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0E0-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0E1-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0E2-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0E3-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0E4-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0E5-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0E6-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0E7-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0E8-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0E9-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0EA-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0EB-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0EC-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0ED-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0EE-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0EF-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0F0-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0F1-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0F2-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0F3-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0F4-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0F5-CECD-42BF-B8C2-BBA7A4FF2248}"/>
                </c:ext>
              </c:extLst>
            </c:dLbl>
            <c:dLbl>
              <c:idx val="23"/>
              <c:layout>
                <c:manualLayout>
                  <c:x val="-4.8336913468678848E-2"/>
                  <c:y val="1.7461955572719661E-2"/>
                </c:manualLayout>
              </c:layout>
              <c:numFmt formatCode="#,##0.0_);[Red]\(#,##0.0\)" sourceLinked="0"/>
              <c:spPr>
                <a:noFill/>
                <a:ln>
                  <a:noFill/>
                </a:ln>
                <a:effectLst/>
              </c:spPr>
              <c:txPr>
                <a:bodyPr wrap="square" lIns="38100" tIns="19050" rIns="38100" bIns="19050" anchor="ctr">
                  <a:no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2073536584306228E-2"/>
                      <c:h val="2.5264105367751914E-2"/>
                    </c:manualLayout>
                  </c15:layout>
                </c:ext>
                <c:ext xmlns:c16="http://schemas.microsoft.com/office/drawing/2014/chart" uri="{C3380CC4-5D6E-409C-BE32-E72D297353CC}">
                  <c16:uniqueId val="{000000F6-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0F7-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0F8-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0F9-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0FA-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0FB-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0FC-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0FD-CECD-42BF-B8C2-BBA7A4FF2248}"/>
                </c:ext>
              </c:extLst>
            </c:dLbl>
            <c:dLbl>
              <c:idx val="31"/>
              <c:delete val="1"/>
              <c:extLst>
                <c:ext xmlns:c15="http://schemas.microsoft.com/office/drawing/2012/chart" uri="{CE6537A1-D6FC-4f65-9D91-7224C49458BB}">
                  <c15:layout>
                    <c:manualLayout>
                      <c:w val="3.598539462558261E-2"/>
                      <c:h val="2.028030760307073E-2"/>
                    </c:manualLayout>
                  </c15:layout>
                </c:ext>
                <c:ext xmlns:c16="http://schemas.microsoft.com/office/drawing/2014/chart" uri="{C3380CC4-5D6E-409C-BE32-E72D297353CC}">
                  <c16:uniqueId val="{000000FE-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0FF-CECD-42BF-B8C2-BBA7A4FF2248}"/>
                </c:ext>
              </c:extLst>
            </c:dLbl>
            <c:dLbl>
              <c:idx val="33"/>
              <c:layout>
                <c:manualLayout>
                  <c:x val="-4.7873814620788699E-2"/>
                  <c:y val="1.9358056123535337E-2"/>
                </c:manualLayout>
              </c:layout>
              <c:numFmt formatCode="#,##0.0_);[Red]\(#,##0.0\)" sourceLinked="0"/>
              <c:spPr>
                <a:noFill/>
                <a:ln>
                  <a:noFill/>
                </a:ln>
                <a:effectLst/>
              </c:spPr>
              <c:txPr>
                <a:bodyPr wrap="square" lIns="38100" tIns="19050" rIns="38100" bIns="19050" anchor="ctr">
                  <a:spAutoFit/>
                </a:bodyPr>
                <a:lstStyle/>
                <a:p>
                  <a:pPr>
                    <a:defRPr sz="10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0-CECD-42BF-B8C2-BBA7A4FF2248}"/>
                </c:ext>
              </c:extLst>
            </c:dLbl>
            <c:dLbl>
              <c:idx val="34"/>
              <c:layout>
                <c:manualLayout>
                  <c:x val="3.3152701636637701E-2"/>
                  <c:y val="7.5836872867989054E-3"/>
                </c:manualLayout>
              </c:layout>
              <c:numFmt formatCode="###.0&quot; 百万トン&quot;" sourceLinked="0"/>
              <c:spPr>
                <a:noFill/>
                <a:ln>
                  <a:noFill/>
                </a:ln>
                <a:effectLst/>
              </c:spPr>
              <c:txPr>
                <a:bodyPr wrap="square" lIns="38100" tIns="19050" rIns="38100" bIns="19050" anchor="ctr">
                  <a:spAutoFit/>
                </a:bodyPr>
                <a:lstStyle/>
                <a:p>
                  <a:pPr>
                    <a:defRPr sz="1200" baseline="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1-CECD-42BF-B8C2-BBA7A4FF2248}"/>
                </c:ext>
              </c:extLst>
            </c:dLbl>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9999FF"/>
                      </a:solidFill>
                    </a:ln>
                  </c:spPr>
                </c15:leaderLines>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'2.CO2-sector'!$AA$83:$BI$83</c:f>
              <c:numCache>
                <c:formatCode>#,##0.0_ </c:formatCode>
                <c:ptCount val="35"/>
                <c:pt idx="0">
                  <c:v>20.634684278924013</c:v>
                </c:pt>
                <c:pt idx="1">
                  <c:v>20.84544776608875</c:v>
                </c:pt>
                <c:pt idx="2">
                  <c:v>21.672236737684326</c:v>
                </c:pt>
                <c:pt idx="3">
                  <c:v>21.52649312958669</c:v>
                </c:pt>
                <c:pt idx="4">
                  <c:v>23.576078928415257</c:v>
                </c:pt>
                <c:pt idx="5">
                  <c:v>24.306286910374524</c:v>
                </c:pt>
                <c:pt idx="6">
                  <c:v>25.124142854355565</c:v>
                </c:pt>
                <c:pt idx="7">
                  <c:v>26.032940360303847</c:v>
                </c:pt>
                <c:pt idx="8">
                  <c:v>26.275165798647613</c:v>
                </c:pt>
                <c:pt idx="9">
                  <c:v>26.493204415054588</c:v>
                </c:pt>
                <c:pt idx="10">
                  <c:v>27.34504634046516</c:v>
                </c:pt>
                <c:pt idx="11">
                  <c:v>27.303871953899581</c:v>
                </c:pt>
                <c:pt idx="12">
                  <c:v>27.512551540754426</c:v>
                </c:pt>
                <c:pt idx="13">
                  <c:v>28.086204624646193</c:v>
                </c:pt>
                <c:pt idx="14">
                  <c:v>27.246824070422935</c:v>
                </c:pt>
                <c:pt idx="15">
                  <c:v>26.352974920986664</c:v>
                </c:pt>
                <c:pt idx="16">
                  <c:v>24.993545603015836</c:v>
                </c:pt>
                <c:pt idx="17">
                  <c:v>25.206128045539554</c:v>
                </c:pt>
                <c:pt idx="18">
                  <c:v>26.786052350605576</c:v>
                </c:pt>
                <c:pt idx="19">
                  <c:v>23.969971689353802</c:v>
                </c:pt>
                <c:pt idx="20">
                  <c:v>23.840828178879558</c:v>
                </c:pt>
                <c:pt idx="21">
                  <c:v>23.348655366003452</c:v>
                </c:pt>
                <c:pt idx="22">
                  <c:v>24.643855634021339</c:v>
                </c:pt>
                <c:pt idx="23">
                  <c:v>24.476171400570355</c:v>
                </c:pt>
                <c:pt idx="24">
                  <c:v>23.707312920919676</c:v>
                </c:pt>
                <c:pt idx="25">
                  <c:v>24.10175326820757</c:v>
                </c:pt>
                <c:pt idx="26">
                  <c:v>24.178201579526519</c:v>
                </c:pt>
                <c:pt idx="27">
                  <c:v>24.525145223074244</c:v>
                </c:pt>
                <c:pt idx="28">
                  <c:v>24.938819302442916</c:v>
                </c:pt>
                <c:pt idx="29">
                  <c:v>25.510792927455601</c:v>
                </c:pt>
                <c:pt idx="30">
                  <c:v>24.531081658557788</c:v>
                </c:pt>
                <c:pt idx="31">
                  <c:v>25.258904794101234</c:v>
                </c:pt>
                <c:pt idx="32">
                  <c:v>25.412053547681893</c:v>
                </c:pt>
                <c:pt idx="33">
                  <c:v>25.932797653652102</c:v>
                </c:pt>
                <c:pt idx="34">
                  <c:v>25.450583025623985</c:v>
                </c:pt>
              </c:numCache>
            </c:numRef>
          </c:val>
          <c:smooth val="0"/>
          <c:extLst>
            <c:ext xmlns:c16="http://schemas.microsoft.com/office/drawing/2014/chart" uri="{C3380CC4-5D6E-409C-BE32-E72D297353CC}">
              <c16:uniqueId val="{00000102-CECD-42BF-B8C2-BBA7A4FF2248}"/>
            </c:ext>
          </c:extLst>
        </c:ser>
        <c:ser>
          <c:idx val="0"/>
          <c:order val="8"/>
          <c:tx>
            <c:strRef>
              <c:f>'2.CO2-sector'!$S$84</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3-CECD-42BF-B8C2-BBA7A4FF2248}"/>
                </c:ext>
              </c:extLst>
            </c:dLbl>
            <c:dLbl>
              <c:idx val="1"/>
              <c:delete val="1"/>
              <c:extLst>
                <c:ext xmlns:c15="http://schemas.microsoft.com/office/drawing/2012/chart" uri="{CE6537A1-D6FC-4f65-9D91-7224C49458BB}"/>
                <c:ext xmlns:c16="http://schemas.microsoft.com/office/drawing/2014/chart" uri="{C3380CC4-5D6E-409C-BE32-E72D297353CC}">
                  <c16:uniqueId val="{00000104-CECD-42BF-B8C2-BBA7A4FF2248}"/>
                </c:ext>
              </c:extLst>
            </c:dLbl>
            <c:dLbl>
              <c:idx val="2"/>
              <c:delete val="1"/>
              <c:extLst>
                <c:ext xmlns:c15="http://schemas.microsoft.com/office/drawing/2012/chart" uri="{CE6537A1-D6FC-4f65-9D91-7224C49458BB}"/>
                <c:ext xmlns:c16="http://schemas.microsoft.com/office/drawing/2014/chart" uri="{C3380CC4-5D6E-409C-BE32-E72D297353CC}">
                  <c16:uniqueId val="{00000105-CECD-42BF-B8C2-BBA7A4FF2248}"/>
                </c:ext>
              </c:extLst>
            </c:dLbl>
            <c:dLbl>
              <c:idx val="3"/>
              <c:delete val="1"/>
              <c:extLst>
                <c:ext xmlns:c15="http://schemas.microsoft.com/office/drawing/2012/chart" uri="{CE6537A1-D6FC-4f65-9D91-7224C49458BB}"/>
                <c:ext xmlns:c16="http://schemas.microsoft.com/office/drawing/2014/chart" uri="{C3380CC4-5D6E-409C-BE32-E72D297353CC}">
                  <c16:uniqueId val="{00000106-CECD-42BF-B8C2-BBA7A4FF2248}"/>
                </c:ext>
              </c:extLst>
            </c:dLbl>
            <c:dLbl>
              <c:idx val="4"/>
              <c:delete val="1"/>
              <c:extLst>
                <c:ext xmlns:c15="http://schemas.microsoft.com/office/drawing/2012/chart" uri="{CE6537A1-D6FC-4f65-9D91-7224C49458BB}"/>
                <c:ext xmlns:c16="http://schemas.microsoft.com/office/drawing/2014/chart" uri="{C3380CC4-5D6E-409C-BE32-E72D297353CC}">
                  <c16:uniqueId val="{00000107-CECD-42BF-B8C2-BBA7A4FF2248}"/>
                </c:ext>
              </c:extLst>
            </c:dLbl>
            <c:dLbl>
              <c:idx val="5"/>
              <c:delete val="1"/>
              <c:extLst>
                <c:ext xmlns:c15="http://schemas.microsoft.com/office/drawing/2012/chart" uri="{CE6537A1-D6FC-4f65-9D91-7224C49458BB}"/>
                <c:ext xmlns:c16="http://schemas.microsoft.com/office/drawing/2014/chart" uri="{C3380CC4-5D6E-409C-BE32-E72D297353CC}">
                  <c16:uniqueId val="{00000108-CECD-42BF-B8C2-BBA7A4FF2248}"/>
                </c:ext>
              </c:extLst>
            </c:dLbl>
            <c:dLbl>
              <c:idx val="6"/>
              <c:delete val="1"/>
              <c:extLst>
                <c:ext xmlns:c15="http://schemas.microsoft.com/office/drawing/2012/chart" uri="{CE6537A1-D6FC-4f65-9D91-7224C49458BB}"/>
                <c:ext xmlns:c16="http://schemas.microsoft.com/office/drawing/2014/chart" uri="{C3380CC4-5D6E-409C-BE32-E72D297353CC}">
                  <c16:uniqueId val="{00000109-CECD-42BF-B8C2-BBA7A4FF2248}"/>
                </c:ext>
              </c:extLst>
            </c:dLbl>
            <c:dLbl>
              <c:idx val="7"/>
              <c:delete val="1"/>
              <c:extLst>
                <c:ext xmlns:c15="http://schemas.microsoft.com/office/drawing/2012/chart" uri="{CE6537A1-D6FC-4f65-9D91-7224C49458BB}"/>
                <c:ext xmlns:c16="http://schemas.microsoft.com/office/drawing/2014/chart" uri="{C3380CC4-5D6E-409C-BE32-E72D297353CC}">
                  <c16:uniqueId val="{0000010A-CECD-42BF-B8C2-BBA7A4FF2248}"/>
                </c:ext>
              </c:extLst>
            </c:dLbl>
            <c:dLbl>
              <c:idx val="8"/>
              <c:delete val="1"/>
              <c:extLst>
                <c:ext xmlns:c15="http://schemas.microsoft.com/office/drawing/2012/chart" uri="{CE6537A1-D6FC-4f65-9D91-7224C49458BB}"/>
                <c:ext xmlns:c16="http://schemas.microsoft.com/office/drawing/2014/chart" uri="{C3380CC4-5D6E-409C-BE32-E72D297353CC}">
                  <c16:uniqueId val="{0000010B-CECD-42BF-B8C2-BBA7A4FF2248}"/>
                </c:ext>
              </c:extLst>
            </c:dLbl>
            <c:dLbl>
              <c:idx val="9"/>
              <c:delete val="1"/>
              <c:extLst>
                <c:ext xmlns:c15="http://schemas.microsoft.com/office/drawing/2012/chart" uri="{CE6537A1-D6FC-4f65-9D91-7224C49458BB}"/>
                <c:ext xmlns:c16="http://schemas.microsoft.com/office/drawing/2014/chart" uri="{C3380CC4-5D6E-409C-BE32-E72D297353CC}">
                  <c16:uniqueId val="{0000010C-CECD-42BF-B8C2-BBA7A4FF2248}"/>
                </c:ext>
              </c:extLst>
            </c:dLbl>
            <c:dLbl>
              <c:idx val="10"/>
              <c:delete val="1"/>
              <c:extLst>
                <c:ext xmlns:c15="http://schemas.microsoft.com/office/drawing/2012/chart" uri="{CE6537A1-D6FC-4f65-9D91-7224C49458BB}"/>
                <c:ext xmlns:c16="http://schemas.microsoft.com/office/drawing/2014/chart" uri="{C3380CC4-5D6E-409C-BE32-E72D297353CC}">
                  <c16:uniqueId val="{0000010D-CECD-42BF-B8C2-BBA7A4FF2248}"/>
                </c:ext>
              </c:extLst>
            </c:dLbl>
            <c:dLbl>
              <c:idx val="11"/>
              <c:delete val="1"/>
              <c:extLst>
                <c:ext xmlns:c15="http://schemas.microsoft.com/office/drawing/2012/chart" uri="{CE6537A1-D6FC-4f65-9D91-7224C49458BB}"/>
                <c:ext xmlns:c16="http://schemas.microsoft.com/office/drawing/2014/chart" uri="{C3380CC4-5D6E-409C-BE32-E72D297353CC}">
                  <c16:uniqueId val="{0000010E-CECD-42BF-B8C2-BBA7A4FF2248}"/>
                </c:ext>
              </c:extLst>
            </c:dLbl>
            <c:dLbl>
              <c:idx val="12"/>
              <c:delete val="1"/>
              <c:extLst>
                <c:ext xmlns:c15="http://schemas.microsoft.com/office/drawing/2012/chart" uri="{CE6537A1-D6FC-4f65-9D91-7224C49458BB}"/>
                <c:ext xmlns:c16="http://schemas.microsoft.com/office/drawing/2014/chart" uri="{C3380CC4-5D6E-409C-BE32-E72D297353CC}">
                  <c16:uniqueId val="{0000010F-CECD-42BF-B8C2-BBA7A4FF2248}"/>
                </c:ext>
              </c:extLst>
            </c:dLbl>
            <c:dLbl>
              <c:idx val="13"/>
              <c:delete val="1"/>
              <c:extLst>
                <c:ext xmlns:c15="http://schemas.microsoft.com/office/drawing/2012/chart" uri="{CE6537A1-D6FC-4f65-9D91-7224C49458BB}"/>
                <c:ext xmlns:c16="http://schemas.microsoft.com/office/drawing/2014/chart" uri="{C3380CC4-5D6E-409C-BE32-E72D297353CC}">
                  <c16:uniqueId val="{00000110-CECD-42BF-B8C2-BBA7A4FF2248}"/>
                </c:ext>
              </c:extLst>
            </c:dLbl>
            <c:dLbl>
              <c:idx val="14"/>
              <c:delete val="1"/>
              <c:extLst>
                <c:ext xmlns:c15="http://schemas.microsoft.com/office/drawing/2012/chart" uri="{CE6537A1-D6FC-4f65-9D91-7224C49458BB}"/>
                <c:ext xmlns:c16="http://schemas.microsoft.com/office/drawing/2014/chart" uri="{C3380CC4-5D6E-409C-BE32-E72D297353CC}">
                  <c16:uniqueId val="{00000111-CECD-42BF-B8C2-BBA7A4FF2248}"/>
                </c:ext>
              </c:extLst>
            </c:dLbl>
            <c:dLbl>
              <c:idx val="15"/>
              <c:delete val="1"/>
              <c:extLst>
                <c:ext xmlns:c15="http://schemas.microsoft.com/office/drawing/2012/chart" uri="{CE6537A1-D6FC-4f65-9D91-7224C49458BB}"/>
                <c:ext xmlns:c16="http://schemas.microsoft.com/office/drawing/2014/chart" uri="{C3380CC4-5D6E-409C-BE32-E72D297353CC}">
                  <c16:uniqueId val="{00000112-CECD-42BF-B8C2-BBA7A4FF2248}"/>
                </c:ext>
              </c:extLst>
            </c:dLbl>
            <c:dLbl>
              <c:idx val="16"/>
              <c:delete val="1"/>
              <c:extLst>
                <c:ext xmlns:c15="http://schemas.microsoft.com/office/drawing/2012/chart" uri="{CE6537A1-D6FC-4f65-9D91-7224C49458BB}"/>
                <c:ext xmlns:c16="http://schemas.microsoft.com/office/drawing/2014/chart" uri="{C3380CC4-5D6E-409C-BE32-E72D297353CC}">
                  <c16:uniqueId val="{00000113-CECD-42BF-B8C2-BBA7A4FF2248}"/>
                </c:ext>
              </c:extLst>
            </c:dLbl>
            <c:dLbl>
              <c:idx val="17"/>
              <c:delete val="1"/>
              <c:extLst>
                <c:ext xmlns:c15="http://schemas.microsoft.com/office/drawing/2012/chart" uri="{CE6537A1-D6FC-4f65-9D91-7224C49458BB}"/>
                <c:ext xmlns:c16="http://schemas.microsoft.com/office/drawing/2014/chart" uri="{C3380CC4-5D6E-409C-BE32-E72D297353CC}">
                  <c16:uniqueId val="{00000114-CECD-42BF-B8C2-BBA7A4FF2248}"/>
                </c:ext>
              </c:extLst>
            </c:dLbl>
            <c:dLbl>
              <c:idx val="18"/>
              <c:delete val="1"/>
              <c:extLst>
                <c:ext xmlns:c15="http://schemas.microsoft.com/office/drawing/2012/chart" uri="{CE6537A1-D6FC-4f65-9D91-7224C49458BB}"/>
                <c:ext xmlns:c16="http://schemas.microsoft.com/office/drawing/2014/chart" uri="{C3380CC4-5D6E-409C-BE32-E72D297353CC}">
                  <c16:uniqueId val="{00000115-CECD-42BF-B8C2-BBA7A4FF2248}"/>
                </c:ext>
              </c:extLst>
            </c:dLbl>
            <c:dLbl>
              <c:idx val="19"/>
              <c:delete val="1"/>
              <c:extLst>
                <c:ext xmlns:c15="http://schemas.microsoft.com/office/drawing/2012/chart" uri="{CE6537A1-D6FC-4f65-9D91-7224C49458BB}"/>
                <c:ext xmlns:c16="http://schemas.microsoft.com/office/drawing/2014/chart" uri="{C3380CC4-5D6E-409C-BE32-E72D297353CC}">
                  <c16:uniqueId val="{00000116-CECD-42BF-B8C2-BBA7A4FF2248}"/>
                </c:ext>
              </c:extLst>
            </c:dLbl>
            <c:dLbl>
              <c:idx val="20"/>
              <c:delete val="1"/>
              <c:extLst>
                <c:ext xmlns:c15="http://schemas.microsoft.com/office/drawing/2012/chart" uri="{CE6537A1-D6FC-4f65-9D91-7224C49458BB}"/>
                <c:ext xmlns:c16="http://schemas.microsoft.com/office/drawing/2014/chart" uri="{C3380CC4-5D6E-409C-BE32-E72D297353CC}">
                  <c16:uniqueId val="{00000117-CECD-42BF-B8C2-BBA7A4FF2248}"/>
                </c:ext>
              </c:extLst>
            </c:dLbl>
            <c:dLbl>
              <c:idx val="21"/>
              <c:delete val="1"/>
              <c:extLst>
                <c:ext xmlns:c15="http://schemas.microsoft.com/office/drawing/2012/chart" uri="{CE6537A1-D6FC-4f65-9D91-7224C49458BB}"/>
                <c:ext xmlns:c16="http://schemas.microsoft.com/office/drawing/2014/chart" uri="{C3380CC4-5D6E-409C-BE32-E72D297353CC}">
                  <c16:uniqueId val="{00000118-CECD-42BF-B8C2-BBA7A4FF2248}"/>
                </c:ext>
              </c:extLst>
            </c:dLbl>
            <c:dLbl>
              <c:idx val="22"/>
              <c:delete val="1"/>
              <c:extLst>
                <c:ext xmlns:c15="http://schemas.microsoft.com/office/drawing/2012/chart" uri="{CE6537A1-D6FC-4f65-9D91-7224C49458BB}"/>
                <c:ext xmlns:c16="http://schemas.microsoft.com/office/drawing/2014/chart" uri="{C3380CC4-5D6E-409C-BE32-E72D297353CC}">
                  <c16:uniqueId val="{00000119-CECD-42BF-B8C2-BBA7A4FF2248}"/>
                </c:ext>
              </c:extLst>
            </c:dLbl>
            <c:dLbl>
              <c:idx val="23"/>
              <c:layout>
                <c:manualLayout>
                  <c:x val="1.7699681703991701E-3"/>
                  <c:y val="-1.5299574012945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A-CECD-42BF-B8C2-BBA7A4FF2248}"/>
                </c:ext>
              </c:extLst>
            </c:dLbl>
            <c:dLbl>
              <c:idx val="24"/>
              <c:delete val="1"/>
              <c:extLst>
                <c:ext xmlns:c15="http://schemas.microsoft.com/office/drawing/2012/chart" uri="{CE6537A1-D6FC-4f65-9D91-7224C49458BB}"/>
                <c:ext xmlns:c16="http://schemas.microsoft.com/office/drawing/2014/chart" uri="{C3380CC4-5D6E-409C-BE32-E72D297353CC}">
                  <c16:uniqueId val="{0000011B-CECD-42BF-B8C2-BBA7A4FF2248}"/>
                </c:ext>
              </c:extLst>
            </c:dLbl>
            <c:dLbl>
              <c:idx val="25"/>
              <c:delete val="1"/>
              <c:extLst>
                <c:ext xmlns:c15="http://schemas.microsoft.com/office/drawing/2012/chart" uri="{CE6537A1-D6FC-4f65-9D91-7224C49458BB}"/>
                <c:ext xmlns:c16="http://schemas.microsoft.com/office/drawing/2014/chart" uri="{C3380CC4-5D6E-409C-BE32-E72D297353CC}">
                  <c16:uniqueId val="{0000011C-CECD-42BF-B8C2-BBA7A4FF2248}"/>
                </c:ext>
              </c:extLst>
            </c:dLbl>
            <c:dLbl>
              <c:idx val="26"/>
              <c:delete val="1"/>
              <c:extLst>
                <c:ext xmlns:c15="http://schemas.microsoft.com/office/drawing/2012/chart" uri="{CE6537A1-D6FC-4f65-9D91-7224C49458BB}"/>
                <c:ext xmlns:c16="http://schemas.microsoft.com/office/drawing/2014/chart" uri="{C3380CC4-5D6E-409C-BE32-E72D297353CC}">
                  <c16:uniqueId val="{0000011D-CECD-42BF-B8C2-BBA7A4FF2248}"/>
                </c:ext>
              </c:extLst>
            </c:dLbl>
            <c:dLbl>
              <c:idx val="27"/>
              <c:delete val="1"/>
              <c:extLst>
                <c:ext xmlns:c15="http://schemas.microsoft.com/office/drawing/2012/chart" uri="{CE6537A1-D6FC-4f65-9D91-7224C49458BB}"/>
                <c:ext xmlns:c16="http://schemas.microsoft.com/office/drawing/2014/chart" uri="{C3380CC4-5D6E-409C-BE32-E72D297353CC}">
                  <c16:uniqueId val="{0000011E-CECD-42BF-B8C2-BBA7A4FF2248}"/>
                </c:ext>
              </c:extLst>
            </c:dLbl>
            <c:dLbl>
              <c:idx val="28"/>
              <c:delete val="1"/>
              <c:extLst>
                <c:ext xmlns:c15="http://schemas.microsoft.com/office/drawing/2012/chart" uri="{CE6537A1-D6FC-4f65-9D91-7224C49458BB}"/>
                <c:ext xmlns:c16="http://schemas.microsoft.com/office/drawing/2014/chart" uri="{C3380CC4-5D6E-409C-BE32-E72D297353CC}">
                  <c16:uniqueId val="{0000011F-CECD-42BF-B8C2-BBA7A4FF2248}"/>
                </c:ext>
              </c:extLst>
            </c:dLbl>
            <c:dLbl>
              <c:idx val="29"/>
              <c:delete val="1"/>
              <c:extLst>
                <c:ext xmlns:c15="http://schemas.microsoft.com/office/drawing/2012/chart" uri="{CE6537A1-D6FC-4f65-9D91-7224C49458BB}"/>
                <c:ext xmlns:c16="http://schemas.microsoft.com/office/drawing/2014/chart" uri="{C3380CC4-5D6E-409C-BE32-E72D297353CC}">
                  <c16:uniqueId val="{00000120-CECD-42BF-B8C2-BBA7A4FF2248}"/>
                </c:ext>
              </c:extLst>
            </c:dLbl>
            <c:dLbl>
              <c:idx val="30"/>
              <c:delete val="1"/>
              <c:extLst>
                <c:ext xmlns:c15="http://schemas.microsoft.com/office/drawing/2012/chart" uri="{CE6537A1-D6FC-4f65-9D91-7224C49458BB}"/>
                <c:ext xmlns:c16="http://schemas.microsoft.com/office/drawing/2014/chart" uri="{C3380CC4-5D6E-409C-BE32-E72D297353CC}">
                  <c16:uniqueId val="{00000121-CECD-42BF-B8C2-BBA7A4FF2248}"/>
                </c:ext>
              </c:extLst>
            </c:dLbl>
            <c:dLbl>
              <c:idx val="31"/>
              <c:delete val="1"/>
              <c:extLst>
                <c:ext xmlns:c15="http://schemas.microsoft.com/office/drawing/2012/chart" uri="{CE6537A1-D6FC-4f65-9D91-7224C49458BB}">
                  <c15:layout>
                    <c:manualLayout>
                      <c:w val="3.9219661285356817E-2"/>
                      <c:h val="1.917413420985227E-2"/>
                    </c:manualLayout>
                  </c15:layout>
                </c:ext>
                <c:ext xmlns:c16="http://schemas.microsoft.com/office/drawing/2014/chart" uri="{C3380CC4-5D6E-409C-BE32-E72D297353CC}">
                  <c16:uniqueId val="{00000122-CECD-42BF-B8C2-BBA7A4FF2248}"/>
                </c:ext>
              </c:extLst>
            </c:dLbl>
            <c:dLbl>
              <c:idx val="32"/>
              <c:delete val="1"/>
              <c:extLst>
                <c:ext xmlns:c15="http://schemas.microsoft.com/office/drawing/2012/chart" uri="{CE6537A1-D6FC-4f65-9D91-7224C49458BB}"/>
                <c:ext xmlns:c16="http://schemas.microsoft.com/office/drawing/2014/chart" uri="{C3380CC4-5D6E-409C-BE32-E72D297353CC}">
                  <c16:uniqueId val="{00000123-CECD-42BF-B8C2-BBA7A4FF2248}"/>
                </c:ext>
              </c:extLst>
            </c:dLbl>
            <c:dLbl>
              <c:idx val="33"/>
              <c:layout>
                <c:manualLayout>
                  <c:x val="4.91895374772353E-3"/>
                  <c:y val="-1.5579083374312231E-2"/>
                </c:manualLayout>
              </c:layout>
              <c:numFmt formatCode="#,##0.0_);[Red]\(#,##0.0\)" sourceLinked="0"/>
              <c:spPr>
                <a:noFill/>
                <a:ln>
                  <a:noFill/>
                </a:ln>
                <a:effectLst/>
              </c:spPr>
              <c:txPr>
                <a:bodyPr wrap="square" lIns="38100" tIns="19050" rIns="38100" bIns="19050" anchor="ctr">
                  <a:noAutofit/>
                </a:bodyPr>
                <a:lstStyle/>
                <a:p>
                  <a:pPr>
                    <a:defRPr sz="1000" baseline="0">
                      <a:solidFill>
                        <a:srgbClr val="4A452A"/>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2386135638476254E-2"/>
                      <c:h val="1.5302597014513119E-2"/>
                    </c:manualLayout>
                  </c15:layout>
                </c:ext>
                <c:ext xmlns:c16="http://schemas.microsoft.com/office/drawing/2014/chart" uri="{C3380CC4-5D6E-409C-BE32-E72D297353CC}">
                  <c16:uniqueId val="{00000124-CECD-42BF-B8C2-BBA7A4FF2248}"/>
                </c:ext>
              </c:extLst>
            </c:dLbl>
            <c:dLbl>
              <c:idx val="34"/>
              <c:layout>
                <c:manualLayout>
                  <c:x val="4.1112564829276083E-2"/>
                  <c:y val="3.3805458464021804E-2"/>
                </c:manualLayout>
              </c:layout>
              <c:numFmt formatCode="###.0&quot; 百万トン&quot;" sourceLinked="0"/>
              <c:spPr>
                <a:noFill/>
                <a:ln>
                  <a:noFill/>
                </a:ln>
                <a:effectLst/>
              </c:spPr>
              <c:txPr>
                <a:bodyPr wrap="square" lIns="38100" tIns="19050" rIns="38100" bIns="19050" anchor="ctr">
                  <a:noAutofit/>
                </a:bodyPr>
                <a:lstStyle/>
                <a:p>
                  <a:pPr>
                    <a:defRPr sz="1200" baseline="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8.7491268042438272E-2"/>
                      <c:h val="2.622253000124599E-2"/>
                    </c:manualLayout>
                  </c15:layout>
                </c:ext>
                <c:ext xmlns:c16="http://schemas.microsoft.com/office/drawing/2014/chart" uri="{C3380CC4-5D6E-409C-BE32-E72D297353CC}">
                  <c16:uniqueId val="{00000125-CECD-42BF-B8C2-BBA7A4FF2248}"/>
                </c:ext>
              </c:extLst>
            </c:dLbl>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'2.CO2-sector'!$AA$84:$BI$84</c:f>
              <c:numCache>
                <c:formatCode>#,##0.0_ </c:formatCode>
                <c:ptCount val="35"/>
                <c:pt idx="0">
                  <c:v>6.4430616767730333</c:v>
                </c:pt>
                <c:pt idx="1">
                  <c:v>6.2347004310158285</c:v>
                </c:pt>
                <c:pt idx="2">
                  <c:v>5.9131900952201342</c:v>
                </c:pt>
                <c:pt idx="3">
                  <c:v>5.7054899376088324</c:v>
                </c:pt>
                <c:pt idx="4">
                  <c:v>5.494013811626079</c:v>
                </c:pt>
                <c:pt idx="5">
                  <c:v>5.6671315208106678</c:v>
                </c:pt>
                <c:pt idx="6">
                  <c:v>5.7648935657783591</c:v>
                </c:pt>
                <c:pt idx="7">
                  <c:v>5.6209080114044898</c:v>
                </c:pt>
                <c:pt idx="8">
                  <c:v>5.2116042027240148</c:v>
                </c:pt>
                <c:pt idx="9">
                  <c:v>5.2478021481100834</c:v>
                </c:pt>
                <c:pt idx="10">
                  <c:v>5.311014443566803</c:v>
                </c:pt>
                <c:pt idx="11">
                  <c:v>4.8290213039643639</c:v>
                </c:pt>
                <c:pt idx="12">
                  <c:v>4.5723745506958773</c:v>
                </c:pt>
                <c:pt idx="13">
                  <c:v>4.3734691199572513</c:v>
                </c:pt>
                <c:pt idx="14">
                  <c:v>4.2221033112237238</c:v>
                </c:pt>
                <c:pt idx="15">
                  <c:v>4.1325242948107928</c:v>
                </c:pt>
                <c:pt idx="16">
                  <c:v>4.0510336535580134</c:v>
                </c:pt>
                <c:pt idx="17">
                  <c:v>4.0564103514359449</c:v>
                </c:pt>
                <c:pt idx="18">
                  <c:v>3.6335013135857279</c:v>
                </c:pt>
                <c:pt idx="19">
                  <c:v>3.3159398850212103</c:v>
                </c:pt>
                <c:pt idx="20">
                  <c:v>3.1804561179479722</c:v>
                </c:pt>
                <c:pt idx="21">
                  <c:v>3.0796682322193272</c:v>
                </c:pt>
                <c:pt idx="22">
                  <c:v>3.1067390003150903</c:v>
                </c:pt>
                <c:pt idx="23">
                  <c:v>3.0841215673988587</c:v>
                </c:pt>
                <c:pt idx="24">
                  <c:v>2.9647009983733543</c:v>
                </c:pt>
                <c:pt idx="25">
                  <c:v>2.8120161738526614</c:v>
                </c:pt>
                <c:pt idx="26">
                  <c:v>2.7325466685005977</c:v>
                </c:pt>
                <c:pt idx="27">
                  <c:v>2.5258549584778667</c:v>
                </c:pt>
                <c:pt idx="28">
                  <c:v>2.4827887926417422</c:v>
                </c:pt>
                <c:pt idx="29">
                  <c:v>2.403638790457864</c:v>
                </c:pt>
                <c:pt idx="30">
                  <c:v>2.3170331448839216</c:v>
                </c:pt>
                <c:pt idx="31">
                  <c:v>2.1977351941517296</c:v>
                </c:pt>
                <c:pt idx="32">
                  <c:v>2.0887233509629906</c:v>
                </c:pt>
                <c:pt idx="33">
                  <c:v>2.1031252420190452</c:v>
                </c:pt>
                <c:pt idx="34">
                  <c:v>2.0996681386962779</c:v>
                </c:pt>
              </c:numCache>
            </c:numRef>
          </c:val>
          <c:smooth val="0"/>
          <c:extLst>
            <c:ext xmlns:c16="http://schemas.microsoft.com/office/drawing/2014/chart" uri="{C3380CC4-5D6E-409C-BE32-E72D297353CC}">
              <c16:uniqueId val="{00000126-CECD-42BF-B8C2-BBA7A4FF2248}"/>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'2.CO2-sector'!$S$87</c:f>
              <c:strCache>
                <c:ptCount val="1"/>
                <c:pt idx="0">
                  <c:v>■前年度比</c:v>
                </c:pt>
              </c:strCache>
            </c:strRef>
          </c:tx>
          <c:spPr>
            <a:ln>
              <a:noFill/>
            </a:ln>
          </c:spPr>
          <c:marker>
            <c:symbol val="none"/>
          </c:marker>
          <c:dLbls>
            <c:dLbl>
              <c:idx val="0"/>
              <c:layout>
                <c:manualLayout>
                  <c:x val="0.75539083768309634"/>
                  <c:y val="3.8070392883330237E-2"/>
                </c:manualLayout>
              </c:layout>
              <c:numFmt formatCode="\(\+#,##0.0%\);[Black]\(\-#,##0.0%\)" sourceLinked="0"/>
              <c:spPr>
                <a:noFill/>
                <a:ln>
                  <a:noFill/>
                </a:ln>
                <a:effectLst/>
              </c:spPr>
              <c:txPr>
                <a:bodyPr vertOverflow="overflow" horzOverflow="overflow" wrap="square" lIns="38100" tIns="19050" rIns="38100" bIns="19050" anchor="ctr">
                  <a:noAutofit/>
                </a:bodyPr>
                <a:lstStyle/>
                <a:p>
                  <a:pPr>
                    <a:defRPr sz="1200">
                      <a:solidFill>
                        <a:srgbClr val="4572A7"/>
                      </a:solidFil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6.092757740652241E-2"/>
                      <c:h val="3.6425349908965454E-2"/>
                    </c:manualLayout>
                  </c15:layout>
                </c:ext>
                <c:ext xmlns:c16="http://schemas.microsoft.com/office/drawing/2014/chart" uri="{C3380CC4-5D6E-409C-BE32-E72D297353CC}">
                  <c16:uniqueId val="{00000127-CECD-42BF-B8C2-BBA7A4FF2248}"/>
                </c:ext>
              </c:extLst>
            </c:dLbl>
            <c:dLbl>
              <c:idx val="1"/>
              <c:layout>
                <c:manualLayout>
                  <c:x val="0.73780507220422853"/>
                  <c:y val="0.17008762629733482"/>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A8423F"/>
                      </a:solidFil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128-CECD-42BF-B8C2-BBA7A4FF2248}"/>
                </c:ext>
              </c:extLst>
            </c:dLbl>
            <c:dLbl>
              <c:idx val="2"/>
              <c:layout>
                <c:manualLayout>
                  <c:x val="0.72372540894987369"/>
                  <c:y val="0.25940444755530978"/>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CECD-42BF-B8C2-BBA7A4FF2248}"/>
                </c:ext>
              </c:extLst>
            </c:dLbl>
            <c:dLbl>
              <c:idx val="3"/>
              <c:layout>
                <c:manualLayout>
                  <c:x val="0.69809878188597774"/>
                  <c:y val="0.34879362469036823"/>
                </c:manualLayout>
              </c:layout>
              <c:numFmt formatCode="\(\+#,##0.0%\);[Black]\(\-#,##0.0%\)" sourceLinked="0"/>
              <c:spPr>
                <a:noFill/>
                <a:ln>
                  <a:noFill/>
                </a:ln>
                <a:effectLst/>
              </c:spPr>
              <c:txPr>
                <a:bodyPr vertOverflow="overflow" horzOverflow="overflow" wrap="square" lIns="38100" tIns="19050" rIns="38100" bIns="19050" anchor="ctr">
                  <a:noAutofit/>
                </a:bodyPr>
                <a:lstStyle/>
                <a:p>
                  <a:pPr>
                    <a:defRPr sz="1200">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1748969816891874E-2"/>
                      <c:h val="3.5616516632344102E-2"/>
                    </c:manualLayout>
                  </c15:layout>
                </c:ext>
                <c:ext xmlns:c16="http://schemas.microsoft.com/office/drawing/2014/chart" uri="{C3380CC4-5D6E-409C-BE32-E72D297353CC}">
                  <c16:uniqueId val="{0000012A-CECD-42BF-B8C2-BBA7A4FF2248}"/>
                </c:ext>
              </c:extLst>
            </c:dLbl>
            <c:dLbl>
              <c:idx val="4"/>
              <c:layout>
                <c:manualLayout>
                  <c:x val="0.68573746667829327"/>
                  <c:y val="0.45122956551960891"/>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31859C"/>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CECD-42BF-B8C2-BBA7A4FF2248}"/>
                </c:ext>
              </c:extLst>
            </c:dLbl>
            <c:dLbl>
              <c:idx val="5"/>
              <c:layout>
                <c:manualLayout>
                  <c:x val="0.66821600852935803"/>
                  <c:y val="0.49393330786244999"/>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CECD-42BF-B8C2-BBA7A4FF2248}"/>
                </c:ext>
              </c:extLst>
            </c:dLbl>
            <c:dLbl>
              <c:idx val="6"/>
              <c:layout>
                <c:manualLayout>
                  <c:x val="0.64399149977804582"/>
                  <c:y val="0.58373376306871261"/>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CECD-42BF-B8C2-BBA7A4FF2248}"/>
                </c:ext>
              </c:extLst>
            </c:dLbl>
            <c:dLbl>
              <c:idx val="7"/>
              <c:layout>
                <c:manualLayout>
                  <c:x val="0.62713018030401768"/>
                  <c:y val="0.66506434223663824"/>
                </c:manualLayout>
              </c:layout>
              <c:numFmt formatCode="\(\+#,##0.0%\);[Black]\(\-#,##0.0%\)" sourceLinked="0"/>
              <c:spPr>
                <a:noFill/>
                <a:ln>
                  <a:noFill/>
                </a:ln>
                <a:effectLst/>
              </c:spPr>
              <c:txPr>
                <a:bodyPr vertOverflow="overflow" horzOverflow="overflow"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CECD-42BF-B8C2-BBA7A4FF2248}"/>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CECD-42BF-B8C2-BBA7A4FF2248}"/>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'2.CO2-sector'!$BI$89:$BI$96</c:f>
              <c:numCache>
                <c:formatCode>#,##0.0%;[Red]\-#,##0.0%</c:formatCode>
                <c:ptCount val="8"/>
                <c:pt idx="0">
                  <c:v>-7.2690512631506943E-3</c:v>
                </c:pt>
                <c:pt idx="1">
                  <c:v>-2.7237884919704802E-2</c:v>
                </c:pt>
                <c:pt idx="2">
                  <c:v>-1.5964323308814587E-2</c:v>
                </c:pt>
                <c:pt idx="3">
                  <c:v>-4.1505238566024727E-2</c:v>
                </c:pt>
                <c:pt idx="4">
                  <c:v>-1.0064869326664505E-2</c:v>
                </c:pt>
                <c:pt idx="5">
                  <c:v>-2.9314401827294612E-2</c:v>
                </c:pt>
                <c:pt idx="6">
                  <c:v>-1.8594778491251907E-2</c:v>
                </c:pt>
                <c:pt idx="7">
                  <c:v>-1.6437933669838367E-3</c:v>
                </c:pt>
              </c:numCache>
            </c:numRef>
          </c:val>
          <c:smooth val="0"/>
          <c:extLst>
            <c:ext xmlns:c16="http://schemas.microsoft.com/office/drawing/2014/chart" uri="{C3380CC4-5D6E-409C-BE32-E72D297353CC}">
              <c16:uniqueId val="{00000130-CECD-42BF-B8C2-BBA7A4FF2248}"/>
            </c:ext>
          </c:extLst>
        </c:ser>
        <c:ser>
          <c:idx val="10"/>
          <c:order val="10"/>
          <c:tx>
            <c:strRef>
              <c:f>'2.CO2-sector'!$S$99</c:f>
              <c:strCache>
                <c:ptCount val="1"/>
                <c:pt idx="0">
                  <c:v>■2013年度比</c:v>
                </c:pt>
              </c:strCache>
            </c:strRef>
          </c:tx>
          <c:spPr>
            <a:ln>
              <a:noFill/>
            </a:ln>
          </c:spPr>
          <c:marker>
            <c:symbol val="none"/>
          </c:marker>
          <c:dLbls>
            <c:dLbl>
              <c:idx val="0"/>
              <c:layout>
                <c:manualLayout>
                  <c:x val="0.75085389312204998"/>
                  <c:y val="-0.24697293587452829"/>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rgbClr val="4572A7"/>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2934895222982951E-2"/>
                      <c:h val="2.8144889415718414E-2"/>
                    </c:manualLayout>
                  </c15:layout>
                </c:ext>
                <c:ext xmlns:c16="http://schemas.microsoft.com/office/drawing/2014/chart" uri="{C3380CC4-5D6E-409C-BE32-E72D297353CC}">
                  <c16:uniqueId val="{00000131-CECD-42BF-B8C2-BBA7A4FF2248}"/>
                </c:ext>
              </c:extLst>
            </c:dLbl>
            <c:dLbl>
              <c:idx val="1"/>
              <c:layout>
                <c:manualLayout>
                  <c:x val="0.73322286277502557"/>
                  <c:y val="-0.12141709742128498"/>
                </c:manualLayout>
              </c:layout>
              <c:numFmt formatCode="&quot;〈&quot;\+#,##0.0%&quot;〉&quot;;[Black]&quot;〈&quot;\-#,##0.0%&quot;〉&quot;" sourceLinked="0"/>
              <c:spPr>
                <a:noFill/>
                <a:ln>
                  <a:noFill/>
                </a:ln>
                <a:effectLst/>
              </c:spPr>
              <c:txPr>
                <a:bodyPr wrap="square" lIns="38100" tIns="19050" rIns="38100" bIns="19050" anchor="ctr" anchorCtr="0">
                  <a:noAutofit/>
                </a:bodyPr>
                <a:lstStyle/>
                <a:p>
                  <a:pPr algn="l">
                    <a:defRPr sz="1200" baseline="0">
                      <a:solidFill>
                        <a:srgbClr val="A8423F"/>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9293497389995101E-2"/>
                      <c:h val="3.2417866177029853E-2"/>
                    </c:manualLayout>
                  </c15:layout>
                </c:ext>
                <c:ext xmlns:c16="http://schemas.microsoft.com/office/drawing/2014/chart" uri="{C3380CC4-5D6E-409C-BE32-E72D297353CC}">
                  <c16:uniqueId val="{00000132-CECD-42BF-B8C2-BBA7A4FF2248}"/>
                </c:ext>
              </c:extLst>
            </c:dLbl>
            <c:dLbl>
              <c:idx val="2"/>
              <c:layout>
                <c:manualLayout>
                  <c:x val="0.70876547408133639"/>
                  <c:y val="8.2121725593817724E-2"/>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rgbClr val="669900"/>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8.9815695098768328E-2"/>
                      <c:h val="3.8460267064248835E-2"/>
                    </c:manualLayout>
                  </c15:layout>
                </c:ext>
                <c:ext xmlns:c16="http://schemas.microsoft.com/office/drawing/2014/chart" uri="{C3380CC4-5D6E-409C-BE32-E72D297353CC}">
                  <c16:uniqueId val="{00000133-CECD-42BF-B8C2-BBA7A4FF2248}"/>
                </c:ext>
              </c:extLst>
            </c:dLbl>
            <c:dLbl>
              <c:idx val="3"/>
              <c:layout>
                <c:manualLayout>
                  <c:x val="0.69075390667029335"/>
                  <c:y val="-0.16215633228967311"/>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rgbClr val="6E548D"/>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5006272677992661E-2"/>
                      <c:h val="4.0354643414512746E-2"/>
                    </c:manualLayout>
                  </c15:layout>
                </c:ext>
                <c:ext xmlns:c16="http://schemas.microsoft.com/office/drawing/2014/chart" uri="{C3380CC4-5D6E-409C-BE32-E72D297353CC}">
                  <c16:uniqueId val="{00000134-CECD-42BF-B8C2-BBA7A4FF2248}"/>
                </c:ext>
              </c:extLst>
            </c:dLbl>
            <c:dLbl>
              <c:idx val="4"/>
              <c:layout>
                <c:manualLayout>
                  <c:x val="0.67402567631436161"/>
                  <c:y val="0.19094072630768869"/>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rgbClr val="31859C"/>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8293623462239295E-2"/>
                      <c:h val="3.8026037680469221E-2"/>
                    </c:manualLayout>
                  </c15:layout>
                </c:ext>
                <c:ext xmlns:c16="http://schemas.microsoft.com/office/drawing/2014/chart" uri="{C3380CC4-5D6E-409C-BE32-E72D297353CC}">
                  <c16:uniqueId val="{00000135-CECD-42BF-B8C2-BBA7A4FF2248}"/>
                </c:ext>
              </c:extLst>
            </c:dLbl>
            <c:dLbl>
              <c:idx val="5"/>
              <c:layout>
                <c:manualLayout>
                  <c:x val="0.65985340218033051"/>
                  <c:y val="0.24527370805402654"/>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rgbClr val="F79646"/>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ext>
                <c:ext xmlns:c16="http://schemas.microsoft.com/office/drawing/2014/chart" uri="{C3380CC4-5D6E-409C-BE32-E72D297353CC}">
                  <c16:uniqueId val="{00000136-CECD-42BF-B8C2-BBA7A4FF2248}"/>
                </c:ext>
              </c:extLst>
            </c:dLbl>
            <c:dLbl>
              <c:idx val="6"/>
              <c:layout>
                <c:manualLayout>
                  <c:x val="0.63889774531009136"/>
                  <c:y val="0.61502503089505112"/>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chemeClr val="tx1"/>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6.4095744901111321E-2"/>
                      <c:h val="2.7259948924562828E-2"/>
                    </c:manualLayout>
                  </c15:layout>
                </c:ext>
                <c:ext xmlns:c16="http://schemas.microsoft.com/office/drawing/2014/chart" uri="{C3380CC4-5D6E-409C-BE32-E72D297353CC}">
                  <c16:uniqueId val="{00000137-CECD-42BF-B8C2-BBA7A4FF2248}"/>
                </c:ext>
              </c:extLst>
            </c:dLbl>
            <c:dLbl>
              <c:idx val="7"/>
              <c:layout>
                <c:manualLayout>
                  <c:x val="0.61471257016834979"/>
                  <c:y val="0.30727255278194709"/>
                </c:manualLayout>
              </c:layout>
              <c:numFmt formatCode="&quot;〈&quot;\+#,##0.0%&quot;〉&quot;;[Black]&quot;〈&quot;\-#,##0.0%&quot;〉&quot;" sourceLinked="0"/>
              <c:spPr>
                <a:noFill/>
                <a:ln>
                  <a:noFill/>
                </a:ln>
                <a:effectLst/>
              </c:spPr>
              <c:txPr>
                <a:bodyPr wrap="square" lIns="38100" tIns="19050" rIns="38100" bIns="19050" anchor="ctr">
                  <a:noAutofit/>
                </a:bodyPr>
                <a:lstStyle/>
                <a:p>
                  <a:pPr>
                    <a:defRPr sz="1200" baseline="0">
                      <a:solidFill>
                        <a:schemeClr val="tx1"/>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1728967773228717E-2"/>
                      <c:h val="2.9891009436987772E-2"/>
                    </c:manualLayout>
                  </c15:layout>
                </c:ext>
                <c:ext xmlns:c16="http://schemas.microsoft.com/office/drawing/2014/chart" uri="{C3380CC4-5D6E-409C-BE32-E72D297353CC}">
                  <c16:uniqueId val="{00000138-CECD-42BF-B8C2-BBA7A4FF2248}"/>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9-CECD-42BF-B8C2-BBA7A4FF2248}"/>
                </c:ext>
              </c:extLst>
            </c:dLbl>
            <c:numFmt formatCode="&quot;〈&quot;\+#,##0.0%&quot;〉&quot;;[Black]&quot;〈&quot;\-#,##0.0%&quot;〉&quot;" sourceLinked="0"/>
            <c:spPr>
              <a:noFill/>
              <a:ln>
                <a:noFill/>
              </a:ln>
              <a:effectLst/>
            </c:spPr>
            <c:txPr>
              <a:bodyPr wrap="square" lIns="38100" tIns="19050" rIns="38100" bIns="19050" anchor="ctr">
                <a:spAutoFit/>
              </a:bodyPr>
              <a:lstStyle/>
              <a:p>
                <a:pPr>
                  <a:defRPr sz="1200" baseline="0">
                    <a:solidFill>
                      <a:schemeClr val="accent1"/>
                    </a:solidFill>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'2.CO2-sector'!$AA$76:$BI$76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'2.CO2-sector'!$BI$101:$BI$108</c:f>
              <c:numCache>
                <c:formatCode>#,##0.0%;[Red]\-#,##0.0%</c:formatCode>
                <c:ptCount val="8"/>
                <c:pt idx="0">
                  <c:v>-0.25375548072008847</c:v>
                </c:pt>
                <c:pt idx="1">
                  <c:v>-0.2820650331092619</c:v>
                </c:pt>
                <c:pt idx="2">
                  <c:v>-0.1600604490401808</c:v>
                </c:pt>
                <c:pt idx="3">
                  <c:v>-0.51474636257108264</c:v>
                </c:pt>
                <c:pt idx="4">
                  <c:v>-0.23528851997564726</c:v>
                </c:pt>
                <c:pt idx="5">
                  <c:v>-0.24540890446632535</c:v>
                </c:pt>
                <c:pt idx="6">
                  <c:v>3.9810622711643706E-2</c:v>
                </c:pt>
                <c:pt idx="7">
                  <c:v>-0.31920059154246205</c:v>
                </c:pt>
              </c:numCache>
            </c:numRef>
          </c:val>
          <c:smooth val="0"/>
          <c:extLst>
            <c:ext xmlns:c16="http://schemas.microsoft.com/office/drawing/2014/chart" uri="{C3380CC4-5D6E-409C-BE32-E72D297353CC}">
              <c16:uniqueId val="{0000013A-CECD-42BF-B8C2-BBA7A4FF2248}"/>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spPr>
        <a:noFill/>
        <a:ln w="25400">
          <a:noFill/>
        </a:ln>
      </c:spPr>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8">
  <a:schemeClr val="accent5"/>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withinLinear" id="17">
  <a:schemeClr val="accent4"/>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withinLinear" id="15">
  <a:schemeClr val="accent2"/>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7">
  <a:schemeClr val="accent4"/>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withinLinear" id="16">
  <a:schemeClr val="accent3"/>
</cs:colorStyle>
</file>

<file path=xl/charts/colors39.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6">
  <a:schemeClr val="accent3"/>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19" Type="http://schemas.openxmlformats.org/officeDocument/2006/relationships/chart" Target="../charts/chart43.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editAs="absolute">
    <xdr:from>
      <xdr:col>63</xdr:col>
      <xdr:colOff>272256</xdr:colOff>
      <xdr:row>43</xdr:row>
      <xdr:rowOff>31103</xdr:rowOff>
    </xdr:from>
    <xdr:to>
      <xdr:col>72</xdr:col>
      <xdr:colOff>523756</xdr:colOff>
      <xdr:row>62</xdr:row>
      <xdr:rowOff>11062</xdr:rowOff>
    </xdr:to>
    <xdr:graphicFrame macro="">
      <xdr:nvGraphicFramePr>
        <xdr:cNvPr id="26" name="G_Share_J">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74</xdr:col>
      <xdr:colOff>716350</xdr:colOff>
      <xdr:row>42</xdr:row>
      <xdr:rowOff>151918</xdr:rowOff>
    </xdr:from>
    <xdr:to>
      <xdr:col>82</xdr:col>
      <xdr:colOff>716132</xdr:colOff>
      <xdr:row>61</xdr:row>
      <xdr:rowOff>98063</xdr:rowOff>
    </xdr:to>
    <xdr:graphicFrame macro="">
      <xdr:nvGraphicFramePr>
        <xdr:cNvPr id="27" name="G_Share_E">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62</xdr:col>
      <xdr:colOff>447980</xdr:colOff>
      <xdr:row>21</xdr:row>
      <xdr:rowOff>173222</xdr:rowOff>
    </xdr:from>
    <xdr:to>
      <xdr:col>74</xdr:col>
      <xdr:colOff>177568</xdr:colOff>
      <xdr:row>40</xdr:row>
      <xdr:rowOff>281434</xdr:rowOff>
    </xdr:to>
    <xdr:graphicFrame macro="">
      <xdr:nvGraphicFramePr>
        <xdr:cNvPr id="21" name="G_exEnergyCO2_J">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74</xdr:col>
      <xdr:colOff>920020</xdr:colOff>
      <xdr:row>21</xdr:row>
      <xdr:rowOff>127015</xdr:rowOff>
    </xdr:from>
    <xdr:to>
      <xdr:col>83</xdr:col>
      <xdr:colOff>809789</xdr:colOff>
      <xdr:row>40</xdr:row>
      <xdr:rowOff>257529</xdr:rowOff>
    </xdr:to>
    <xdr:graphicFrame macro="">
      <xdr:nvGraphicFramePr>
        <xdr:cNvPr id="35" name="G_exEnergyCO2_E">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74</xdr:col>
      <xdr:colOff>553247</xdr:colOff>
      <xdr:row>5</xdr:row>
      <xdr:rowOff>190500</xdr:rowOff>
    </xdr:from>
    <xdr:to>
      <xdr:col>83</xdr:col>
      <xdr:colOff>662941</xdr:colOff>
      <xdr:row>19</xdr:row>
      <xdr:rowOff>114021</xdr:rowOff>
    </xdr:to>
    <xdr:graphicFrame macro="">
      <xdr:nvGraphicFramePr>
        <xdr:cNvPr id="25" name="G_Trends_E">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61</xdr:col>
      <xdr:colOff>838200</xdr:colOff>
      <xdr:row>5</xdr:row>
      <xdr:rowOff>419100</xdr:rowOff>
    </xdr:from>
    <xdr:to>
      <xdr:col>74</xdr:col>
      <xdr:colOff>262094</xdr:colOff>
      <xdr:row>20</xdr:row>
      <xdr:rowOff>152121</xdr:rowOff>
    </xdr:to>
    <xdr:graphicFrame macro="">
      <xdr:nvGraphicFramePr>
        <xdr:cNvPr id="6" name="G_Trends_E">
          <a:extLst>
            <a:ext uri="{FF2B5EF4-FFF2-40B4-BE49-F238E27FC236}">
              <a16:creationId xmlns:a16="http://schemas.microsoft.com/office/drawing/2014/main" id="{A19B1B4D-C1E2-4782-A5C0-031852D8E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466725</xdr:colOff>
      <xdr:row>64</xdr:row>
      <xdr:rowOff>228600</xdr:rowOff>
    </xdr:from>
    <xdr:to>
      <xdr:col>77</xdr:col>
      <xdr:colOff>590551</xdr:colOff>
      <xdr:row>86</xdr:row>
      <xdr:rowOff>179063</xdr:rowOff>
    </xdr:to>
    <xdr:graphicFrame macro="">
      <xdr:nvGraphicFramePr>
        <xdr:cNvPr id="2" name="G_Trends_J">
          <a:extLst>
            <a:ext uri="{FF2B5EF4-FFF2-40B4-BE49-F238E27FC236}">
              <a16:creationId xmlns:a16="http://schemas.microsoft.com/office/drawing/2014/main" id="{F9991D34-1CDE-4289-B556-BFE05498C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77</xdr:col>
      <xdr:colOff>647700</xdr:colOff>
      <xdr:row>64</xdr:row>
      <xdr:rowOff>314325</xdr:rowOff>
    </xdr:from>
    <xdr:to>
      <xdr:col>92</xdr:col>
      <xdr:colOff>381001</xdr:colOff>
      <xdr:row>87</xdr:row>
      <xdr:rowOff>74288</xdr:rowOff>
    </xdr:to>
    <xdr:graphicFrame macro="">
      <xdr:nvGraphicFramePr>
        <xdr:cNvPr id="3" name="G_Trends_J">
          <a:extLst>
            <a:ext uri="{FF2B5EF4-FFF2-40B4-BE49-F238E27FC236}">
              <a16:creationId xmlns:a16="http://schemas.microsoft.com/office/drawing/2014/main" id="{46C82722-95F7-4FD9-9879-987918389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64</xdr:col>
      <xdr:colOff>132066</xdr:colOff>
      <xdr:row>7</xdr:row>
      <xdr:rowOff>11569</xdr:rowOff>
    </xdr:from>
    <xdr:ext cx="9610102" cy="6606236"/>
    <xdr:graphicFrame macro="">
      <xdr:nvGraphicFramePr>
        <xdr:cNvPr id="2" name="G_CO2_J">
          <a:extLst>
            <a:ext uri="{FF2B5EF4-FFF2-40B4-BE49-F238E27FC236}">
              <a16:creationId xmlns:a16="http://schemas.microsoft.com/office/drawing/2014/main" id="{4A0844E2-75CD-4849-8F53-E710278B8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79</xdr:col>
      <xdr:colOff>68527</xdr:colOff>
      <xdr:row>7</xdr:row>
      <xdr:rowOff>70453</xdr:rowOff>
    </xdr:from>
    <xdr:ext cx="9630041" cy="6436947"/>
    <xdr:graphicFrame macro="">
      <xdr:nvGraphicFramePr>
        <xdr:cNvPr id="3" name="G_CO2_E">
          <a:extLst>
            <a:ext uri="{FF2B5EF4-FFF2-40B4-BE49-F238E27FC236}">
              <a16:creationId xmlns:a16="http://schemas.microsoft.com/office/drawing/2014/main" id="{4678862A-5DD2-4250-B8E7-5D23E9702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c:userShapes xmlns:c="http://schemas.openxmlformats.org/drawingml/2006/chart">
  <cdr:relSizeAnchor xmlns:cdr="http://schemas.openxmlformats.org/drawingml/2006/chartDrawing">
    <cdr:from>
      <cdr:x>0.08978</cdr:x>
      <cdr:y>0.91901</cdr:y>
    </cdr:from>
    <cdr:to>
      <cdr:x>0.71698</cdr:x>
      <cdr:y>0.95708</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60857" y="5980211"/>
          <a:ext cx="6014141" cy="24773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0.00905</cdr:x>
      <cdr:y>0.29947</cdr:y>
    </cdr:from>
    <cdr:to>
      <cdr:x>0.0393</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49125" y="3116268"/>
          <a:ext cx="2565314" cy="292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latin typeface=" calibli 本文"/>
            </a:rPr>
            <a:t>CO</a:t>
          </a:r>
          <a:r>
            <a:rPr lang="en-US" altLang="ja-JP" sz="1200" baseline="-25000">
              <a:latin typeface=" calibli 本文"/>
            </a:rPr>
            <a:t>2</a:t>
          </a:r>
          <a:r>
            <a:rPr lang="ja-JP" altLang="en-US" sz="1200"/>
            <a:t>］</a:t>
          </a:r>
        </a:p>
      </cdr:txBody>
    </cdr:sp>
  </cdr:relSizeAnchor>
  <cdr:relSizeAnchor xmlns:cdr="http://schemas.openxmlformats.org/drawingml/2006/chartDrawing">
    <cdr:from>
      <cdr:x>0.12157</cdr:x>
      <cdr:y>0.29593</cdr:y>
    </cdr:from>
    <cdr:to>
      <cdr:x>0.29848</cdr:x>
      <cdr:y>0.33649</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165451" y="1949933"/>
          <a:ext cx="1696020" cy="2672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0.19616</cdr:x>
      <cdr:y>0.46981</cdr:y>
    </cdr:from>
    <cdr:to>
      <cdr:x>0.40513</cdr:x>
      <cdr:y>0.52821</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880550" y="3095646"/>
          <a:ext cx="2003377" cy="3848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0.38176</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638015" y="4357648"/>
          <a:ext cx="2012301" cy="42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0.41203</cdr:x>
      <cdr:y>0.72887</cdr:y>
    </cdr:from>
    <cdr:to>
      <cdr:x>0.49853</cdr:x>
      <cdr:y>0.76741</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3943208" y="4781770"/>
          <a:ext cx="827826" cy="2528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0.20382</cdr:x>
      <cdr:y>0.18841</cdr:y>
    </cdr:from>
    <cdr:to>
      <cdr:x>0.51069</cdr:x>
      <cdr:y>0.22923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953976" y="1241438"/>
          <a:ext cx="2941936" cy="2689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0.23114</cdr:x>
      <cdr:y>0.80987</cdr:y>
    </cdr:from>
    <cdr:to>
      <cdr:x>0.35644</cdr:x>
      <cdr:y>0.85093</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215886" y="5336341"/>
          <a:ext cx="1201241" cy="2705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0.11144</cdr:x>
      <cdr:y>0.7747</cdr:y>
    </cdr:from>
    <cdr:to>
      <cdr:x>0.35739</cdr:x>
      <cdr:y>0.81265</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068371" y="5104583"/>
          <a:ext cx="2357900" cy="250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0.82876</cdr:x>
      <cdr:y>0.15387</cdr:y>
    </cdr:from>
    <cdr:to>
      <cdr:x>0.95469</cdr:x>
      <cdr:y>0.2141</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964476" y="1016517"/>
          <a:ext cx="1210200" cy="39789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aseline="0">
              <a:solidFill>
                <a:schemeClr val="bg2">
                  <a:lumMod val="10000"/>
                </a:schemeClr>
              </a:solidFill>
              <a:latin typeface="Calibri" panose="020F0502020204030204" pitchFamily="34" charset="0"/>
              <a:ea typeface="ＭＳ Ｐゴシック" panose="020B0600070205080204" pitchFamily="50" charset="-128"/>
            </a:rPr>
            <a:t>　</a:t>
          </a:r>
          <a:r>
            <a:rPr kumimoji="1" lang="en-US" altLang="ja-JP" sz="1100" baseline="0">
              <a:solidFill>
                <a:schemeClr val="bg2">
                  <a:lumMod val="10000"/>
                </a:schemeClr>
              </a:solidFill>
              <a:latin typeface="ＭＳ Ｐゴシック" panose="020B0600070205080204" pitchFamily="50" charset="-128"/>
              <a:ea typeface="ＭＳ Ｐゴシック" panose="020B0600070205080204" pitchFamily="50" charset="-128"/>
            </a:rPr>
            <a:t>&lt;</a:t>
          </a:r>
          <a:r>
            <a:rPr kumimoji="1" lang="en-US" altLang="ja-JP" sz="1100" baseline="0">
              <a:solidFill>
                <a:schemeClr val="tx1"/>
              </a:solidFill>
              <a:effectLst/>
              <a:latin typeface="Calibri" panose="020F0502020204030204" pitchFamily="34" charset="0"/>
              <a:ea typeface="ＭＳ Ｐゴシック" panose="020B0600070205080204" pitchFamily="50" charset="-128"/>
              <a:cs typeface="+mn-cs"/>
            </a:rPr>
            <a:t>2013</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en-US" altLang="ja-JP" sz="1100" baseline="0">
              <a:solidFill>
                <a:schemeClr val="tx1"/>
              </a:solidFill>
              <a:effectLst/>
              <a:latin typeface="ＭＳ Ｐゴシック" panose="020B0600070205080204" pitchFamily="50" charset="-128"/>
              <a:ea typeface="ＭＳ Ｐゴシック" panose="020B0600070205080204" pitchFamily="50" charset="-128"/>
              <a:cs typeface="+mn-cs"/>
            </a:rPr>
            <a:t>&gt;</a:t>
          </a:r>
        </a:p>
        <a:p xmlns:a="http://schemas.openxmlformats.org/drawingml/2006/main">
          <a:pPr algn="ct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　（</a:t>
          </a:r>
          <a:r>
            <a:rPr kumimoji="1" lang="ja-JP" altLang="en-US" sz="1100" baseline="0">
              <a:solidFill>
                <a:schemeClr val="tx1"/>
              </a:solidFill>
              <a:effectLst/>
              <a:latin typeface="Calibri" panose="020F0502020204030204" pitchFamily="34" charset="0"/>
              <a:ea typeface="ＭＳ Ｐゴシック" panose="020B0600070205080204" pitchFamily="50" charset="-128"/>
              <a:cs typeface="+mn-cs"/>
            </a:rPr>
            <a:t>前</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ja-JP" altLang="ja-JP" sz="1050" baseline="0">
              <a:solidFill>
                <a:schemeClr val="tx1"/>
              </a:solidFill>
              <a:effectLst/>
              <a:latin typeface="Calibri" panose="020F0502020204030204" pitchFamily="34" charset="0"/>
              <a:ea typeface="ＭＳ Ｐゴシック" panose="020B0600070205080204" pitchFamily="50" charset="-128"/>
              <a:cs typeface="+mn-cs"/>
            </a:rPr>
            <a:t>　</a:t>
          </a:r>
          <a:endParaRPr lang="ja-JP" altLang="ja-JP" sz="1050" baseline="0">
            <a:effectLst/>
            <a:latin typeface="Calibri" panose="020F0502020204030204" pitchFamily="34" charset="0"/>
            <a:ea typeface="ＭＳ Ｐゴシック" panose="020B0600070205080204" pitchFamily="50" charset="-128"/>
          </a:endParaRPr>
        </a:p>
      </cdr:txBody>
    </cdr:sp>
  </cdr:relSizeAnchor>
  <cdr:relSizeAnchor xmlns:cdr="http://schemas.openxmlformats.org/drawingml/2006/chartDrawing">
    <cdr:from>
      <cdr:x>0.35966</cdr:x>
      <cdr:y>0.81311</cdr:y>
    </cdr:from>
    <cdr:to>
      <cdr:x>0.50341</cdr:x>
      <cdr:y>0.84693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448051" y="5357723"/>
          <a:ext cx="1378119" cy="2228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latin typeface="ＭＳ Ｐゴシック" panose="020B0600070205080204" pitchFamily="50" charset="-128"/>
              <a:ea typeface="ＭＳ Ｐゴシック" panose="020B0600070205080204" pitchFamily="50" charset="-128"/>
            </a:rPr>
            <a:t>その他</a:t>
          </a:r>
          <a:r>
            <a:rPr lang="ja-JP" altLang="en-US" sz="1000">
              <a:solidFill>
                <a:srgbClr val="4A452A"/>
              </a:solidFill>
              <a:latin typeface="ＭＳ Ｐゴシック" panose="020B0600070205080204" pitchFamily="50" charset="-128"/>
              <a:ea typeface="ＭＳ Ｐゴシック" panose="020B0600070205080204" pitchFamily="50" charset="-128"/>
            </a:rPr>
            <a:t>（間接</a:t>
          </a:r>
          <a:r>
            <a:rPr lang="en-US" altLang="ja-JP" sz="10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CO</a:t>
          </a:r>
          <a:r>
            <a:rPr lang="en-US" altLang="ja-JP" sz="8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2</a:t>
          </a:r>
          <a:r>
            <a:rPr lang="ja-JP" altLang="en-US" sz="1000">
              <a:solidFill>
                <a:srgbClr val="4A452A"/>
              </a:solidFill>
              <a:latin typeface="ＭＳ Ｐゴシック" panose="020B0600070205080204" pitchFamily="50" charset="-128"/>
              <a:ea typeface="ＭＳ Ｐゴシック" panose="020B0600070205080204" pitchFamily="50" charset="-128"/>
            </a:rPr>
            <a:t>等）</a:t>
          </a:r>
        </a:p>
      </cdr:txBody>
    </cdr:sp>
  </cdr:relSizeAnchor>
</c:userShapes>
</file>

<file path=xl/drawings/drawing12.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a:p xmlns:a="http://schemas.openxmlformats.org/drawingml/2006/main">
          <a:pPr algn="ctr"/>
          <a:endParaRPr lang="ja-JP" altLang="en-US" sz="1400"/>
        </a:p>
      </cdr:txBody>
    </cdr:sp>
  </cdr:relSizeAnchor>
  <cdr:relSizeAnchor xmlns:cdr="http://schemas.openxmlformats.org/drawingml/2006/chartDrawing">
    <cdr:from>
      <cdr:x>0.78257</cdr:x>
      <cdr:y>0.14323</cdr:y>
    </cdr:from>
    <cdr:to>
      <cdr:x>0.95803</cdr:x>
      <cdr:y>0.20335</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7536199" y="921991"/>
          <a:ext cx="1689687" cy="3869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2023)</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0.08487</cdr:x>
      <cdr:y>0.30608</cdr:y>
    </cdr:from>
    <cdr:to>
      <cdr:x>0.35466</cdr:x>
      <cdr:y>0.34755</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815376" y="1965351"/>
          <a:ext cx="2591832" cy="2662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(Factories,etc.)</a:t>
          </a:r>
        </a:p>
      </cdr:txBody>
    </cdr:sp>
  </cdr:relSizeAnchor>
  <cdr:relSizeAnchor xmlns:cdr="http://schemas.openxmlformats.org/drawingml/2006/chartDrawing">
    <cdr:from>
      <cdr:x>0.10805</cdr:x>
      <cdr:y>0.44397</cdr:y>
    </cdr:from>
    <cdr:to>
      <cdr:x>0.3168</cdr:x>
      <cdr:y>0.49589</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042453" y="2861500"/>
          <a:ext cx="2013995" cy="33463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(Cars,etc.)</a:t>
          </a:r>
          <a:r>
            <a:rPr kumimoji="1" lang="ja-JP" altLang="en-US" sz="1100">
              <a:solidFill>
                <a:srgbClr val="669900"/>
              </a:solidFill>
            </a:rPr>
            <a:t>　</a:t>
          </a:r>
        </a:p>
      </cdr:txBody>
    </cdr:sp>
  </cdr:relSizeAnchor>
  <cdr:relSizeAnchor xmlns:cdr="http://schemas.openxmlformats.org/drawingml/2006/chartDrawing">
    <cdr:from>
      <cdr:x>0.15745</cdr:x>
      <cdr:y>0.7043</cdr:y>
    </cdr:from>
    <cdr:to>
      <cdr:x>0.54691</cdr:x>
      <cdr:y>0.74216</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512623" y="4522403"/>
          <a:ext cx="3741474" cy="2431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(Commerce, service, office, etc.)</a:t>
          </a:r>
        </a:p>
      </cdr:txBody>
    </cdr:sp>
  </cdr:relSizeAnchor>
  <cdr:relSizeAnchor xmlns:cdr="http://schemas.openxmlformats.org/drawingml/2006/chartDrawing">
    <cdr:from>
      <cdr:x>0.411</cdr:x>
      <cdr:y>0.75726</cdr:y>
    </cdr:from>
    <cdr:to>
      <cdr:x>0.53714</cdr:x>
      <cdr:y>0.78851</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3948420" y="4862433"/>
          <a:ext cx="1211809" cy="2006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a:t>
          </a:r>
        </a:p>
      </cdr:txBody>
    </cdr:sp>
  </cdr:relSizeAnchor>
  <cdr:relSizeAnchor xmlns:cdr="http://schemas.openxmlformats.org/drawingml/2006/chartDrawing">
    <cdr:from>
      <cdr:x>0.26767</cdr:x>
      <cdr:y>0.17099</cdr:y>
    </cdr:from>
    <cdr:to>
      <cdr:x>0.53813</cdr:x>
      <cdr:y>0.22837</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571458" y="1097944"/>
          <a:ext cx="2598268" cy="3684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(Power Plants, Oil Refineries,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0.24012</cdr:x>
      <cdr:y>0.84002</cdr:y>
    </cdr:from>
    <cdr:to>
      <cdr:x>0.44812</cdr:x>
      <cdr:y>0.87981</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2306787" y="5393875"/>
          <a:ext cx="1998225" cy="2554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0.13593</cdr:x>
      <cdr:y>0.8044</cdr:y>
    </cdr:from>
    <cdr:to>
      <cdr:x>0.3753</cdr:x>
      <cdr:y>0.84004</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309012" y="5176132"/>
          <a:ext cx="2305142" cy="2293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0.57132</cdr:x>
      <cdr:y>0.84505</cdr:y>
    </cdr:from>
    <cdr:to>
      <cdr:x>0.73123</cdr:x>
      <cdr:y>0.88516</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5488610" y="5426127"/>
          <a:ext cx="1536231" cy="257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Calibri"/>
              <a:ea typeface="+mn-ea"/>
              <a:cs typeface="+mn-cs"/>
            </a:rPr>
            <a:t>Emissions [Mt</a:t>
          </a:r>
          <a:r>
            <a:rPr lang="ja-JP" altLang="en-US" sz="1400" baseline="0">
              <a:effectLst/>
              <a:latin typeface="+mn-lt"/>
              <a:ea typeface="+mn-ea"/>
              <a:cs typeface="+mn-cs"/>
            </a:rPr>
            <a:t> </a:t>
          </a:r>
          <a:r>
            <a:rPr lang="en-US" altLang="ja-JP" sz="1400">
              <a:effectLst/>
              <a:latin typeface="Calibri"/>
              <a:ea typeface="+mn-ea"/>
              <a:cs typeface="+mn-cs"/>
            </a:rPr>
            <a: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63</xdr:col>
      <xdr:colOff>682393</xdr:colOff>
      <xdr:row>5</xdr:row>
      <xdr:rowOff>12550</xdr:rowOff>
    </xdr:from>
    <xdr:to>
      <xdr:col>77</xdr:col>
      <xdr:colOff>596478</xdr:colOff>
      <xdr:row>38</xdr:row>
      <xdr:rowOff>170451</xdr:rowOff>
    </xdr:to>
    <xdr:graphicFrame macro="">
      <xdr:nvGraphicFramePr>
        <xdr:cNvPr id="4" name="G_AllocatedCO2_J">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78</xdr:col>
      <xdr:colOff>112022</xdr:colOff>
      <xdr:row>6</xdr:row>
      <xdr:rowOff>163716</xdr:rowOff>
    </xdr:from>
    <xdr:to>
      <xdr:col>92</xdr:col>
      <xdr:colOff>58383</xdr:colOff>
      <xdr:row>40</xdr:row>
      <xdr:rowOff>138267</xdr:rowOff>
    </xdr:to>
    <xdr:graphicFrame macro="">
      <xdr:nvGraphicFramePr>
        <xdr:cNvPr id="5" name="G_AllocatedCO2_E">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0.10369</cdr:x>
      <cdr:y>0.95301</cdr:y>
    </cdr:from>
    <cdr:to>
      <cdr:x>0.72261</cdr:x>
      <cdr:y>0.98677</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00317" y="6308223"/>
          <a:ext cx="5970892" cy="22346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1.03656E-7</cdr:x>
      <cdr:y>0.30238</cdr:y>
    </cdr:from>
    <cdr:to>
      <cdr:x>0.04485</cdr:x>
      <cdr:y>0.69044</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67993" y="3069540"/>
          <a:ext cx="2568667" cy="432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0.2299</cdr:x>
      <cdr:y>0.18153</cdr:y>
    </cdr:from>
    <cdr:to>
      <cdr:x>0.44338</cdr:x>
      <cdr:y>0.23379</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2239357" y="1233714"/>
          <a:ext cx="2079378" cy="3551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0.27279</cdr:x>
      <cdr:y>0.4778</cdr:y>
    </cdr:from>
    <cdr:to>
      <cdr:x>0.43135</cdr:x>
      <cdr:y>0.51724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657127" y="3247233"/>
          <a:ext cx="1544436" cy="2680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endParaRPr kumimoji="1" lang="ja-JP" altLang="en-US" sz="1200">
            <a:solidFill>
              <a:srgbClr val="669900"/>
            </a:solidFill>
          </a:endParaRPr>
        </a:p>
      </cdr:txBody>
    </cdr:sp>
  </cdr:relSizeAnchor>
  <cdr:relSizeAnchor xmlns:cdr="http://schemas.openxmlformats.org/drawingml/2006/chartDrawing">
    <cdr:from>
      <cdr:x>0.09053</cdr:x>
      <cdr:y>0.5724</cdr:y>
    </cdr:from>
    <cdr:to>
      <cdr:x>0.35947</cdr:x>
      <cdr:y>0.63709</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877832" y="3825072"/>
          <a:ext cx="2607712" cy="4322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0.5274</cdr:x>
      <cdr:y>0.65012</cdr:y>
    </cdr:from>
    <cdr:to>
      <cdr:x>0.61175</cdr:x>
      <cdr:y>0.68527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113839" y="4344471"/>
          <a:ext cx="817880" cy="2348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0.29159</cdr:x>
      <cdr:y>0.68477</cdr:y>
    </cdr:from>
    <cdr:to>
      <cdr:x>0.49849</cdr:x>
      <cdr:y>0.74226</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820917" y="4558731"/>
          <a:ext cx="2001636" cy="3827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latin typeface="ＭＳ Ｐゴシック" panose="020B0600070205080204" pitchFamily="50" charset="-128"/>
              <a:ea typeface="ＭＳ Ｐゴシック" panose="020B0600070205080204" pitchFamily="50" charset="-128"/>
            </a:rPr>
            <a:t>エネルギー転換部門</a:t>
          </a:r>
          <a:endParaRPr kumimoji="1" lang="en-US" altLang="ja-JP" sz="1100">
            <a:solidFill>
              <a:srgbClr val="4572A7"/>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kumimoji="1" lang="ja-JP" altLang="en-US" sz="1000">
              <a:solidFill>
                <a:srgbClr val="4572A7"/>
              </a:solidFill>
              <a:latin typeface="ＭＳ Ｐゴシック" panose="020B0600070205080204" pitchFamily="50" charset="-128"/>
              <a:ea typeface="ＭＳ Ｐゴシック" panose="020B0600070205080204" pitchFamily="50" charset="-128"/>
            </a:rPr>
            <a:t>（電気熱配分統計誤差を除く）</a:t>
          </a:r>
        </a:p>
      </cdr:txBody>
    </cdr:sp>
  </cdr:relSizeAnchor>
  <cdr:relSizeAnchor xmlns:cdr="http://schemas.openxmlformats.org/drawingml/2006/chartDrawing">
    <cdr:from>
      <cdr:x>0.14366</cdr:x>
      <cdr:y>0.8086</cdr:y>
    </cdr:from>
    <cdr:to>
      <cdr:x>0.27072</cdr:x>
      <cdr:y>0.84966</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391987" y="5407441"/>
          <a:ext cx="1231127" cy="2745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0.29251</cdr:x>
      <cdr:y>0.76779</cdr:y>
    </cdr:from>
    <cdr:to>
      <cdr:x>0.4989</cdr:x>
      <cdr:y>0.80696</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2826344" y="5154733"/>
          <a:ext cx="1994229" cy="2629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0.82742</cdr:x>
      <cdr:y>0.17005</cdr:y>
    </cdr:from>
    <cdr:to>
      <cdr:x>0.94522</cdr:x>
      <cdr:y>0.23028</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8004752" y="1132076"/>
          <a:ext cx="1139645" cy="4009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chemeClr val="tx1"/>
              </a:solidFill>
              <a:effectLst/>
              <a:latin typeface="+mn-ea"/>
              <a:ea typeface="+mn-ea"/>
              <a:cs typeface="+mn-cs"/>
            </a:rPr>
            <a:t>&lt;</a:t>
          </a:r>
          <a:r>
            <a:rPr kumimoji="1" lang="en-US" altLang="ja-JP" sz="1100">
              <a:solidFill>
                <a:schemeClr val="tx1"/>
              </a:solidFill>
              <a:effectLst/>
              <a:latin typeface="+mn-lt"/>
              <a:ea typeface="+mn-ea"/>
              <a:cs typeface="+mn-cs"/>
            </a:rPr>
            <a: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ea"/>
              <a:ea typeface="+mn-ea"/>
              <a:cs typeface="+mn-cs"/>
            </a:rPr>
            <a:t>&gt;</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0.31828</cdr:x>
      <cdr:y>0.84505</cdr:y>
    </cdr:from>
    <cdr:to>
      <cdr:x>0.45651</cdr:x>
      <cdr:y>0.87775</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081414" y="5658043"/>
          <a:ext cx="1338279" cy="2189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a:t>
          </a:r>
          <a:r>
            <a:rPr lang="ja-JP" altLang="en-US" sz="1000">
              <a:solidFill>
                <a:srgbClr val="4A452A"/>
              </a:solidFill>
            </a:rPr>
            <a:t>（間接</a:t>
          </a:r>
          <a:r>
            <a:rPr lang="en-US" altLang="ja-JP" sz="1000">
              <a:solidFill>
                <a:srgbClr val="4A452A"/>
              </a:solidFill>
            </a:rPr>
            <a:t>CO</a:t>
          </a:r>
          <a:r>
            <a:rPr lang="en-US" altLang="ja-JP" sz="800">
              <a:solidFill>
                <a:srgbClr val="4A452A"/>
              </a:solidFill>
            </a:rPr>
            <a:t>2</a:t>
          </a:r>
          <a:r>
            <a:rPr lang="ja-JP" altLang="en-US" sz="1000">
              <a:solidFill>
                <a:srgbClr val="4A452A"/>
              </a:solidFill>
            </a:rPr>
            <a:t>等）</a:t>
          </a:r>
        </a:p>
      </cdr:txBody>
    </cdr:sp>
  </cdr:relSizeAnchor>
</c:userShapes>
</file>

<file path=xl/drawings/drawing15.xml><?xml version="1.0" encoding="utf-8"?>
<c:userShapes xmlns:c="http://schemas.openxmlformats.org/drawingml/2006/chart">
  <cdr:relSizeAnchor xmlns:cdr="http://schemas.openxmlformats.org/drawingml/2006/chartDrawing">
    <cdr:from>
      <cdr:x>0.11079</cdr:x>
      <cdr:y>0.91395</cdr:y>
    </cdr:from>
    <cdr:to>
      <cdr:x>0.72971</cdr:x>
      <cdr:y>0.94771</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60252" y="6037173"/>
          <a:ext cx="5923017" cy="22300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a:p xmlns:a="http://schemas.openxmlformats.org/drawingml/2006/main">
          <a:pPr algn="ctr"/>
          <a:endParaRPr lang="ja-JP" altLang="en-US" sz="1400"/>
        </a:p>
      </cdr:txBody>
    </cdr:sp>
  </cdr:relSizeAnchor>
  <cdr:relSizeAnchor xmlns:cdr="http://schemas.openxmlformats.org/drawingml/2006/chartDrawing">
    <cdr:from>
      <cdr:x>0.20641</cdr:x>
      <cdr:y>0.17634</cdr:y>
    </cdr:from>
    <cdr:to>
      <cdr:x>0.4995</cdr:x>
      <cdr:y>0.2286</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971402" y="1177945"/>
          <a:ext cx="2799314" cy="3490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(Factories, etc.)</a:t>
          </a:r>
        </a:p>
      </cdr:txBody>
    </cdr:sp>
  </cdr:relSizeAnchor>
  <cdr:relSizeAnchor xmlns:cdr="http://schemas.openxmlformats.org/drawingml/2006/chartDrawing">
    <cdr:from>
      <cdr:x>0.18061</cdr:x>
      <cdr:y>0.46704</cdr:y>
    </cdr:from>
    <cdr:to>
      <cdr:x>0.46818</cdr:x>
      <cdr:y>0.52544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724249" y="3127112"/>
          <a:ext cx="2745443" cy="3910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(Cars, 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0.19347</cdr:x>
      <cdr:y>0.53136</cdr:y>
    </cdr:from>
    <cdr:to>
      <cdr:x>0.39403</cdr:x>
      <cdr:y>0.60872</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73601" y="3541229"/>
          <a:ext cx="1942278" cy="5155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500"/>
            </a:lnSpc>
          </a:pPr>
          <a:r>
            <a:rPr kumimoji="1" lang="en-US" altLang="ja-JP" sz="1100">
              <a:solidFill>
                <a:srgbClr val="666699"/>
              </a:solidFill>
            </a:rPr>
            <a:t>Commercial  and Other </a:t>
          </a:r>
        </a:p>
        <a:p xmlns:a="http://schemas.openxmlformats.org/drawingml/2006/main">
          <a:pPr algn="l">
            <a:lnSpc>
              <a:spcPts val="1500"/>
            </a:lnSpc>
          </a:pPr>
          <a:r>
            <a:rPr kumimoji="1" lang="en-US" altLang="ja-JP" sz="1100">
              <a:solidFill>
                <a:srgbClr val="666699"/>
              </a:solidFill>
            </a:rPr>
            <a:t>(Commerce, service,</a:t>
          </a:r>
        </a:p>
        <a:p xmlns:a="http://schemas.openxmlformats.org/drawingml/2006/main">
          <a:pPr algn="l">
            <a:lnSpc>
              <a:spcPts val="1500"/>
            </a:lnSpc>
          </a:pPr>
          <a:r>
            <a:rPr kumimoji="1" lang="en-US" altLang="ja-JP" sz="1100">
              <a:solidFill>
                <a:srgbClr val="666699"/>
              </a:solidFill>
            </a:rPr>
            <a:t> office, 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0.49905</cdr:x>
      <cdr:y>0.61867</cdr:y>
    </cdr:from>
    <cdr:to>
      <cdr:x>0.67951</cdr:x>
      <cdr:y>0.65966</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775304" y="4112957"/>
          <a:ext cx="1726792" cy="2725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0.14927</cdr:x>
      <cdr:y>0.65385</cdr:y>
    </cdr:from>
    <cdr:to>
      <cdr:x>0.55042</cdr:x>
      <cdr:y>0.71134</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445572" y="4357549"/>
          <a:ext cx="3884847" cy="3831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0.14535</cdr:x>
      <cdr:y>0.78023</cdr:y>
    </cdr:from>
    <cdr:to>
      <cdr:x>0.34116</cdr:x>
      <cdr:y>0.82233</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407615" y="5199840"/>
          <a:ext cx="1896278" cy="2805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0.27648</cdr:x>
      <cdr:y>0.73439</cdr:y>
    </cdr:from>
    <cdr:to>
      <cdr:x>0.51936</cdr:x>
      <cdr:y>0.7702</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2677549" y="4894304"/>
          <a:ext cx="2352116" cy="2386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0.33819</cdr:x>
      <cdr:y>0.81095</cdr:y>
    </cdr:from>
    <cdr:to>
      <cdr:x>0.53366</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236080" y="5391207"/>
          <a:ext cx="1870420" cy="1933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a:t>
          </a:r>
          <a:r>
            <a:rPr lang="en-US" altLang="ja-JP" sz="1100" baseline="-25000">
              <a:solidFill>
                <a:srgbClr val="4A452A"/>
              </a:solidFill>
            </a:rPr>
            <a:t>2</a:t>
          </a:r>
          <a:r>
            <a:rPr lang="en-US" altLang="ja-JP" sz="1100">
              <a:solidFill>
                <a:srgbClr val="4A452A"/>
              </a:solidFill>
            </a:rPr>
            <a:t>,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0.01714</cdr:x>
      <cdr:y>0.32602</cdr:y>
    </cdr:from>
    <cdr:to>
      <cdr:x>0.04949</cdr:x>
      <cdr:y>0.59217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560177" y="2877811"/>
          <a:ext cx="1758076" cy="3095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400">
              <a:effectLst/>
              <a:latin typeface="+mn-lt"/>
              <a:ea typeface="+mn-ea"/>
              <a:cs typeface="+mn-cs"/>
            </a:rPr>
            <a:t>Emissions [Mt</a:t>
          </a:r>
          <a:r>
            <a:rPr lang="en-US" altLang="ja-JP" sz="1400" baseline="0">
              <a:effectLst/>
              <a:latin typeface="+mn-lt"/>
              <a:ea typeface="+mn-ea"/>
              <a:cs typeface="+mn-cs"/>
            </a:rPr>
            <a:t> </a:t>
          </a:r>
          <a:r>
            <a:rPr lang="en-US" altLang="ja-JP" sz="1400">
              <a:effectLst/>
              <a:latin typeface="+mn-lt"/>
              <a:ea typeface="+mn-ea"/>
              <a:cs typeface="+mn-cs"/>
            </a:rPr>
            <a:t>CO</a:t>
          </a:r>
          <a:r>
            <a:rPr lang="en-US" altLang="ja-JP" sz="1400" baseline="-25000">
              <a:effectLst/>
              <a:latin typeface="+mn-lt"/>
              <a:ea typeface="+mn-ea"/>
              <a:cs typeface="+mn-cs"/>
            </a:rPr>
            <a:t>2</a:t>
          </a:r>
          <a:r>
            <a:rPr lang="en-US" altLang="ja-JP" sz="1400">
              <a:effectLst/>
              <a:latin typeface="+mn-lt"/>
              <a:ea typeface="+mn-ea"/>
              <a:cs typeface="+mn-cs"/>
            </a:rPr>
            <a:t>]</a:t>
          </a:r>
          <a:endParaRPr lang="ja-JP" altLang="ja-JP" sz="1400">
            <a:effectLst/>
            <a:latin typeface="+mn-lt"/>
          </a:endParaRPr>
        </a:p>
      </cdr:txBody>
    </cdr:sp>
  </cdr:relSizeAnchor>
  <cdr:relSizeAnchor xmlns:cdr="http://schemas.openxmlformats.org/drawingml/2006/chartDrawing">
    <cdr:from>
      <cdr:x>0.75682</cdr:x>
      <cdr:y>0.17606</cdr:y>
    </cdr:from>
    <cdr:to>
      <cdr:x>0.95947</cdr:x>
      <cdr:y>0.23618</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7362461" y="1181093"/>
          <a:ext cx="1971404" cy="4033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2023)</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8</xdr:col>
      <xdr:colOff>157956</xdr:colOff>
      <xdr:row>0</xdr:row>
      <xdr:rowOff>285750</xdr:rowOff>
    </xdr:from>
    <xdr:to>
      <xdr:col>16</xdr:col>
      <xdr:colOff>501650</xdr:colOff>
      <xdr:row>21</xdr:row>
      <xdr:rowOff>84345</xdr:rowOff>
    </xdr:to>
    <xdr:graphicFrame macro="">
      <xdr:nvGraphicFramePr>
        <xdr:cNvPr id="8" name="G_LY_J">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377825</xdr:colOff>
      <xdr:row>26</xdr:row>
      <xdr:rowOff>189095</xdr:rowOff>
    </xdr:from>
    <xdr:to>
      <xdr:col>16</xdr:col>
      <xdr:colOff>638702</xdr:colOff>
      <xdr:row>57</xdr:row>
      <xdr:rowOff>44838</xdr:rowOff>
    </xdr:to>
    <xdr:graphicFrame macro="">
      <xdr:nvGraphicFramePr>
        <xdr:cNvPr id="11" name="G_BY_J">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344173</xdr:colOff>
      <xdr:row>21</xdr:row>
      <xdr:rowOff>84932</xdr:rowOff>
    </xdr:from>
    <xdr:to>
      <xdr:col>13</xdr:col>
      <xdr:colOff>363492</xdr:colOff>
      <xdr:row>25</xdr:row>
      <xdr:rowOff>7944</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8516623" y="5076032"/>
          <a:ext cx="705119"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24</xdr:col>
      <xdr:colOff>139700</xdr:colOff>
      <xdr:row>1</xdr:row>
      <xdr:rowOff>238125</xdr:rowOff>
    </xdr:from>
    <xdr:to>
      <xdr:col>33</xdr:col>
      <xdr:colOff>467518</xdr:colOff>
      <xdr:row>19</xdr:row>
      <xdr:rowOff>189040</xdr:rowOff>
    </xdr:to>
    <xdr:graphicFrame macro="">
      <xdr:nvGraphicFramePr>
        <xdr:cNvPr id="15" name="G_LY_E">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103981</xdr:colOff>
      <xdr:row>26</xdr:row>
      <xdr:rowOff>69238</xdr:rowOff>
    </xdr:from>
    <xdr:to>
      <xdr:col>33</xdr:col>
      <xdr:colOff>111653</xdr:colOff>
      <xdr:row>56</xdr:row>
      <xdr:rowOff>68277</xdr:rowOff>
    </xdr:to>
    <xdr:graphicFrame macro="">
      <xdr:nvGraphicFramePr>
        <xdr:cNvPr id="16" name="G_BY_E">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427517</xdr:colOff>
      <xdr:row>21</xdr:row>
      <xdr:rowOff>44451</xdr:rowOff>
    </xdr:from>
    <xdr:to>
      <xdr:col>29</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7.xml><?xml version="1.0" encoding="utf-8"?>
<c:userShapes xmlns:c="http://schemas.openxmlformats.org/drawingml/2006/chart">
  <cdr:relSizeAnchor xmlns:cdr="http://schemas.openxmlformats.org/drawingml/2006/chartDrawing">
    <cdr:from>
      <cdr:x>0.69523</cdr:x>
      <cdr:y>0.80456</cdr:y>
    </cdr:from>
    <cdr:to>
      <cdr:x>0.97391</cdr:x>
      <cdr:y>0.85142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06853" y="3849171"/>
          <a:ext cx="1445792" cy="22416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000" baseline="0"/>
            <a:t>[  ] </a:t>
          </a:r>
          <a:r>
            <a:rPr lang="ja-JP" altLang="en-US" sz="1000"/>
            <a:t>：電気・熱配分前</a:t>
          </a:r>
        </a:p>
      </cdr:txBody>
    </cdr:sp>
  </cdr:relSizeAnchor>
  <cdr:relSizeAnchor xmlns:cdr="http://schemas.openxmlformats.org/drawingml/2006/chartDrawing">
    <cdr:from>
      <cdr:x>0.46391</cdr:x>
      <cdr:y>0.31688</cdr:y>
    </cdr:from>
    <cdr:to>
      <cdr:x>0.66641</cdr:x>
      <cdr:y>0.37079</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704646" y="1517746"/>
          <a:ext cx="1180594" cy="2582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創英角ｺﾞｼｯｸUB" panose="020B0909000000000000" pitchFamily="49" charset="-128"/>
              <a:ea typeface="HG創英角ｺﾞｼｯｸUB" panose="020B0909000000000000" pitchFamily="49" charset="-128"/>
            </a:rPr>
            <a:t>電気・熱配分前</a:t>
          </a:r>
        </a:p>
      </cdr:txBody>
    </cdr:sp>
  </cdr:relSizeAnchor>
  <cdr:relSizeAnchor xmlns:cdr="http://schemas.openxmlformats.org/drawingml/2006/chartDrawing">
    <cdr:from>
      <cdr:x>0.45855</cdr:x>
      <cdr:y>0.2396</cdr:y>
    </cdr:from>
    <cdr:to>
      <cdr:x>0.66638</cdr:x>
      <cdr:y>0.31509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673418" y="1147621"/>
          <a:ext cx="1211669" cy="3615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
              <a:ea typeface="HGP創英角ｺﾞｼｯｸUB" pitchFamily="50" charset="-128"/>
            </a:rPr>
            <a:t>電気・熱配分後</a:t>
          </a:r>
        </a:p>
      </cdr:txBody>
    </cdr:sp>
  </cdr:relSizeAnchor>
  <cdr:relSizeAnchor xmlns:cdr="http://schemas.openxmlformats.org/drawingml/2006/chartDrawing">
    <cdr:from>
      <cdr:x>0.40933</cdr:x>
      <cdr:y>0.40438</cdr:y>
    </cdr:from>
    <cdr:to>
      <cdr:x>0.72408</cdr:x>
      <cdr:y>0.48612</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386417" y="1936835"/>
          <a:ext cx="1835022" cy="39151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r>
            <a:rPr kumimoji="1" lang="en-US" altLang="ja-JP" sz="1400">
              <a:solidFill>
                <a:schemeClr val="tx1"/>
              </a:solidFill>
              <a:effectLst/>
              <a:latin typeface="Calibri" panose="020F0502020204030204" pitchFamily="34" charset="0"/>
              <a:ea typeface="+mn-ea"/>
              <a:cs typeface="Calibri" panose="020F0502020204030204" pitchFamily="34" charset="0"/>
            </a:rPr>
            <a:t> </a:t>
          </a:r>
          <a:endParaRPr kumimoji="1" lang="en-US" altLang="ja-JP" sz="140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b="1">
            <a:effectLst/>
            <a:latin typeface="+mn-ea"/>
            <a:ea typeface="+mn-ea"/>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0.80539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61369" y="3784697"/>
          <a:ext cx="1376692" cy="222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baseline="0">
              <a:effectLst/>
              <a:latin typeface="Calibri"/>
              <a:ea typeface="+mn-ea"/>
              <a:cs typeface="+mn-cs"/>
            </a:rPr>
            <a:t>[  ] </a:t>
          </a:r>
          <a:r>
            <a:rPr lang="en-US" altLang="ja-JP" sz="1000" baseline="0"/>
            <a:t> </a:t>
          </a:r>
          <a:r>
            <a:rPr lang="ja-JP" altLang="en-US" sz="1000"/>
            <a:t>：電気・熱配分前</a:t>
          </a:r>
        </a:p>
      </cdr:txBody>
    </cdr:sp>
  </cdr:relSizeAnchor>
  <cdr:relSizeAnchor xmlns:cdr="http://schemas.openxmlformats.org/drawingml/2006/chartDrawing">
    <cdr:from>
      <cdr:x>0.41639</cdr:x>
      <cdr:y>0.32854</cdr:y>
    </cdr:from>
    <cdr:to>
      <cdr:x>0.65788</cdr:x>
      <cdr:y>0.37439</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393135" y="1680013"/>
          <a:ext cx="1387910" cy="2344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0.41453</cdr:x>
      <cdr:y>0.26064</cdr:y>
    </cdr:from>
    <cdr:to>
      <cdr:x>0.65627</cdr:x>
      <cdr:y>0.30417</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382403" y="1332776"/>
          <a:ext cx="1389347" cy="2225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0.47209</cdr:x>
      <cdr:y>0.40004</cdr:y>
    </cdr:from>
    <cdr:to>
      <cdr:x>0.59158</cdr:x>
      <cdr:y>0.50334</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713259" y="2045598"/>
          <a:ext cx="686742" cy="5282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endParaRPr kumimoji="1" lang="en-US" altLang="ja-JP" sz="1400" b="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a:effectLst/>
            <a:latin typeface="+mn-ea"/>
            <a:ea typeface="+mn-ea"/>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0.39473</cdr:x>
      <cdr:y>0.27981</cdr:y>
    </cdr:from>
    <cdr:to>
      <cdr:x>0.63622</cdr:x>
      <cdr:y>0.35118</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565727" y="1190936"/>
          <a:ext cx="1569689" cy="3037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0.38731</cdr:x>
      <cdr:y>0.1939</cdr:y>
    </cdr:from>
    <cdr:to>
      <cdr:x>0.64439</cdr:x>
      <cdr:y>0.27142</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17492" y="825293"/>
          <a:ext cx="1671025" cy="32994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0.36779</cdr:x>
      <cdr:y>0.37266</cdr:y>
    </cdr:from>
    <cdr:to>
      <cdr:x>0.67359</cdr:x>
      <cdr:y>0.58312</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372612" y="1579016"/>
          <a:ext cx="1972726" cy="89175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mn-lt"/>
              <a:ea typeface="+mn-ea"/>
              <a:cs typeface="+mn-cs"/>
            </a:rPr>
            <a:t>CO</a:t>
          </a:r>
          <a:r>
            <a:rPr kumimoji="1" lang="en-US" altLang="ja-JP" sz="1400" b="1" baseline="-25000">
              <a:solidFill>
                <a:schemeClr val="tx1"/>
              </a:solidFill>
              <a:effectLst/>
              <a:latin typeface="+mn-lt"/>
              <a:ea typeface="+mn-ea"/>
              <a:cs typeface="+mn-cs"/>
            </a:rPr>
            <a:t>2</a:t>
          </a:r>
          <a:r>
            <a:rPr kumimoji="1" lang="en-US" altLang="ja-JP" sz="1400">
              <a:solidFill>
                <a:schemeClr val="tx1"/>
              </a:solidFill>
              <a:effectLst/>
              <a:latin typeface="+mn-lt"/>
              <a:ea typeface="+mn-ea"/>
              <a:cs typeface="+mn-cs"/>
            </a:rPr>
            <a:t> </a:t>
          </a:r>
          <a:endParaRPr lang="ja-JP" altLang="ja-JP" sz="1400">
            <a:effectLst/>
          </a:endParaRPr>
        </a:p>
        <a:p xmlns:a="http://schemas.openxmlformats.org/drawingml/2006/main">
          <a:pPr algn="ctr"/>
          <a:r>
            <a:rPr kumimoji="1" lang="en-US" altLang="ja-JP" sz="1400" b="1">
              <a:solidFill>
                <a:schemeClr val="tx1"/>
              </a:solidFill>
              <a:effectLst/>
              <a:latin typeface="+mn-lt"/>
              <a:ea typeface="+mn-ea"/>
              <a:cs typeface="+mn-cs"/>
            </a:rPr>
            <a:t>emissions</a:t>
          </a:r>
        </a:p>
        <a:p xmlns:a="http://schemas.openxmlformats.org/drawingml/2006/main">
          <a:pPr algn="ctr"/>
          <a:endParaRPr kumimoji="1" lang="en-US" altLang="ja-JP" sz="1400" b="1">
            <a:solidFill>
              <a:schemeClr val="tx1"/>
            </a:solidFill>
            <a:effectLst/>
            <a:latin typeface="+mn-lt"/>
            <a:ea typeface="+mn-ea"/>
            <a:cs typeface="+mn-cs"/>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0.42853</cdr:x>
      <cdr:y>0.43089</cdr:y>
    </cdr:from>
    <cdr:to>
      <cdr:x>0.63826</cdr:x>
      <cdr:y>0.76784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928263" y="1977811"/>
          <a:ext cx="1433143" cy="1546620"/>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b="1">
              <a:effectLst/>
              <a:latin typeface="+mn-lt"/>
              <a:ea typeface="+mn-ea"/>
              <a:cs typeface="+mn-cs"/>
            </a:rPr>
            <a:t>温室効果ガス</a:t>
          </a:r>
          <a:endParaRPr lang="ja-JP" altLang="ja-JP" sz="2400" b="1">
            <a:effectLst/>
          </a:endParaRPr>
        </a:p>
        <a:p xmlns:a="http://schemas.openxmlformats.org/drawingml/2006/main">
          <a:pPr algn="ctr"/>
          <a:r>
            <a:rPr lang="ja-JP" altLang="ja-JP" sz="1600" b="1">
              <a:effectLst/>
              <a:latin typeface="+mn-lt"/>
              <a:ea typeface="+mn-ea"/>
              <a:cs typeface="+mn-cs"/>
            </a:rPr>
            <a:t>排出量</a:t>
          </a:r>
          <a:endParaRPr lang="en-US" altLang="ja-JP" sz="1600" b="1">
            <a:effectLst/>
            <a:latin typeface="+mn-lt"/>
            <a:ea typeface="+mn-ea"/>
            <a:cs typeface="+mn-cs"/>
          </a:endParaRPr>
        </a:p>
        <a:p xmlns:a="http://schemas.openxmlformats.org/drawingml/2006/main">
          <a:pPr algn="ctr"/>
          <a:endParaRPr lang="en-US" altLang="ja-JP" sz="1600" b="1">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400">
              <a:effectLst/>
              <a:latin typeface="+mn-lt"/>
              <a:ea typeface="+mn-ea"/>
              <a:cs typeface="+mn-cs"/>
            </a:rPr>
            <a:t>（</a:t>
          </a:r>
          <a:r>
            <a:rPr lang="en-US" altLang="ja-JP" sz="1400">
              <a:effectLst/>
              <a:latin typeface="+mn-lt"/>
              <a:ea typeface="+mn-ea"/>
              <a:cs typeface="+mn-cs"/>
            </a:rPr>
            <a:t>CO</a:t>
          </a:r>
          <a:r>
            <a:rPr lang="en-US" altLang="ja-JP" sz="1050">
              <a:effectLst/>
              <a:latin typeface="+mn-lt"/>
              <a:ea typeface="+mn-ea"/>
              <a:cs typeface="+mn-cs"/>
            </a:rPr>
            <a:t>2</a:t>
          </a:r>
          <a:r>
            <a:rPr lang="ja-JP" altLang="ja-JP" sz="1400">
              <a:effectLst/>
              <a:latin typeface="+mn-lt"/>
              <a:ea typeface="+mn-ea"/>
              <a:cs typeface="+mn-cs"/>
            </a:rPr>
            <a:t>換算</a:t>
          </a:r>
          <a:r>
            <a:rPr lang="ja-JP" altLang="en-US" sz="1400">
              <a:effectLst/>
              <a:latin typeface="+mn-lt"/>
              <a:ea typeface="+mn-ea"/>
              <a:cs typeface="+mn-cs"/>
            </a:rPr>
            <a:t>）</a:t>
          </a:r>
        </a:p>
        <a:p xmlns:a="http://schemas.openxmlformats.org/drawingml/2006/main">
          <a:pPr algn="ctr"/>
          <a:endParaRPr lang="ja-JP" altLang="ja-JP" sz="24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0.39415</cdr:x>
      <cdr:y>0.27683</cdr:y>
    </cdr:from>
    <cdr:to>
      <cdr:x>0.63565</cdr:x>
      <cdr:y>0.34066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165486" y="1410409"/>
          <a:ext cx="1326818" cy="3252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0.39056</cdr:x>
      <cdr:y>0.20383</cdr:y>
    </cdr:from>
    <cdr:to>
      <cdr:x>0.6323</cdr:x>
      <cdr:y>0.24736</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45756" y="1038503"/>
          <a:ext cx="1328137" cy="2217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0.33579</cdr:x>
      <cdr:y>0.34166</cdr:y>
    </cdr:from>
    <cdr:to>
      <cdr:x>0.69957</cdr:x>
      <cdr:y>0.5298</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844881" y="1740753"/>
          <a:ext cx="1998633" cy="95855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mn-lt"/>
              <a:ea typeface="+mn-ea"/>
              <a:cs typeface="+mn-cs"/>
            </a:rPr>
            <a:t>CO</a:t>
          </a:r>
          <a:r>
            <a:rPr kumimoji="1" lang="en-US" altLang="ja-JP" sz="1400" b="1" baseline="-25000">
              <a:solidFill>
                <a:schemeClr val="tx1"/>
              </a:solidFill>
              <a:effectLst/>
              <a:latin typeface="+mn-lt"/>
              <a:ea typeface="+mn-ea"/>
              <a:cs typeface="+mn-cs"/>
            </a:rPr>
            <a:t>2</a:t>
          </a:r>
          <a:r>
            <a:rPr kumimoji="1" lang="en-US" altLang="ja-JP" sz="1400">
              <a:solidFill>
                <a:schemeClr val="tx1"/>
              </a:solidFill>
              <a:effectLst/>
              <a:latin typeface="+mn-lt"/>
              <a:ea typeface="+mn-ea"/>
              <a:cs typeface="+mn-cs"/>
            </a:rPr>
            <a:t> </a:t>
          </a:r>
          <a:endParaRPr lang="ja-JP" altLang="ja-JP" sz="1400">
            <a:effectLst/>
          </a:endParaRPr>
        </a:p>
        <a:p xmlns:a="http://schemas.openxmlformats.org/drawingml/2006/main">
          <a:pPr algn="ctr"/>
          <a:r>
            <a:rPr kumimoji="1" lang="en-US" altLang="ja-JP" sz="1400" b="1">
              <a:solidFill>
                <a:schemeClr val="tx1"/>
              </a:solidFill>
              <a:effectLst/>
              <a:latin typeface="+mn-lt"/>
              <a:ea typeface="+mn-ea"/>
              <a:cs typeface="+mn-cs"/>
            </a:rPr>
            <a:t>emissions</a:t>
          </a:r>
        </a:p>
        <a:p xmlns:a="http://schemas.openxmlformats.org/drawingml/2006/main">
          <a:pPr algn="ctr"/>
          <a:endParaRPr kumimoji="1" lang="en-US" altLang="ja-JP" sz="1400" b="1">
            <a:solidFill>
              <a:schemeClr val="tx1"/>
            </a:solidFill>
            <a:effectLst/>
            <a:latin typeface="+mn-lt"/>
            <a:ea typeface="+mn-ea"/>
            <a:cs typeface="+mn-cs"/>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62</xdr:col>
      <xdr:colOff>95401</xdr:colOff>
      <xdr:row>5</xdr:row>
      <xdr:rowOff>0</xdr:rowOff>
    </xdr:from>
    <xdr:to>
      <xdr:col>70</xdr:col>
      <xdr:colOff>639138</xdr:colOff>
      <xdr:row>24</xdr:row>
      <xdr:rowOff>131733</xdr:rowOff>
    </xdr:to>
    <xdr:graphicFrame macro="">
      <xdr:nvGraphicFramePr>
        <xdr:cNvPr id="10" name="G_LY_J">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62</xdr:col>
      <xdr:colOff>332068</xdr:colOff>
      <xdr:row>26</xdr:row>
      <xdr:rowOff>110512</xdr:rowOff>
    </xdr:from>
    <xdr:to>
      <xdr:col>70</xdr:col>
      <xdr:colOff>666752</xdr:colOff>
      <xdr:row>46</xdr:row>
      <xdr:rowOff>129901</xdr:rowOff>
    </xdr:to>
    <xdr:graphicFrame macro="">
      <xdr:nvGraphicFramePr>
        <xdr:cNvPr id="11" name="G_BY_J">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199158</xdr:colOff>
      <xdr:row>22</xdr:row>
      <xdr:rowOff>169716</xdr:rowOff>
    </xdr:from>
    <xdr:to>
      <xdr:col>67</xdr:col>
      <xdr:colOff>152479</xdr:colOff>
      <xdr:row>26</xdr:row>
      <xdr:rowOff>109491</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27840708" y="4856016"/>
          <a:ext cx="686746" cy="720825"/>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71</xdr:col>
      <xdr:colOff>277588</xdr:colOff>
      <xdr:row>3</xdr:row>
      <xdr:rowOff>152844</xdr:rowOff>
    </xdr:from>
    <xdr:to>
      <xdr:col>79</xdr:col>
      <xdr:colOff>477934</xdr:colOff>
      <xdr:row>23</xdr:row>
      <xdr:rowOff>86046</xdr:rowOff>
    </xdr:to>
    <xdr:graphicFrame macro="">
      <xdr:nvGraphicFramePr>
        <xdr:cNvPr id="17" name="G_LY_E">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71</xdr:col>
      <xdr:colOff>424543</xdr:colOff>
      <xdr:row>26</xdr:row>
      <xdr:rowOff>66213</xdr:rowOff>
    </xdr:from>
    <xdr:to>
      <xdr:col>79</xdr:col>
      <xdr:colOff>632578</xdr:colOff>
      <xdr:row>46</xdr:row>
      <xdr:rowOff>69859</xdr:rowOff>
    </xdr:to>
    <xdr:graphicFrame macro="">
      <xdr:nvGraphicFramePr>
        <xdr:cNvPr id="19" name="G_BY_E">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75</xdr:col>
      <xdr:colOff>170839</xdr:colOff>
      <xdr:row>23</xdr:row>
      <xdr:rowOff>78309</xdr:rowOff>
    </xdr:from>
    <xdr:to>
      <xdr:col>76</xdr:col>
      <xdr:colOff>126966</xdr:colOff>
      <xdr:row>27</xdr:row>
      <xdr:rowOff>18775</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34327489" y="4974159"/>
          <a:ext cx="689552" cy="70246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2.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0.43229</cdr:x>
      <cdr:y>0.33476</cdr:y>
    </cdr:from>
    <cdr:to>
      <cdr:x>0.59124</cdr:x>
      <cdr:y>0.64927</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738530" y="1327506"/>
          <a:ext cx="1006938" cy="12472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CH</a:t>
          </a:r>
          <a:r>
            <a:rPr kumimoji="1" lang="en-US" altLang="ja-JP" sz="1400" b="1" baseline="-25000">
              <a:latin typeface="+mn-lt"/>
              <a:ea typeface="+mn-ea"/>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0.38133</cdr:x>
      <cdr:y>0.32752</cdr:y>
    </cdr:from>
    <cdr:to>
      <cdr:x>0.64852</cdr:x>
      <cdr:y>0.66372</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2334167" y="1275179"/>
          <a:ext cx="1635502" cy="130896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CH</a:t>
          </a:r>
          <a:r>
            <a:rPr kumimoji="1" lang="en-US" altLang="ja-JP" sz="1400" b="1" baseline="-25000">
              <a:latin typeface="Calibri" panose="020F0502020204030204" pitchFamily="34" charset="0"/>
              <a:ea typeface="+mn-ea"/>
              <a:cs typeface="Calibri" panose="020F0502020204030204" pitchFamily="34" charset="0"/>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0.39945</cdr:x>
      <cdr:y>0.39134</cdr:y>
    </cdr:from>
    <cdr:to>
      <cdr:x>0.61356</cdr:x>
      <cdr:y>0.7095</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151427" y="1529296"/>
          <a:ext cx="1153201" cy="1243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0.41674</cdr:x>
      <cdr:y>0.32563</cdr:y>
    </cdr:from>
    <cdr:to>
      <cdr:x>0.59162</cdr:x>
      <cdr:y>0.63713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498614" y="1263795"/>
          <a:ext cx="1048511" cy="1208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62</xdr:col>
      <xdr:colOff>27165</xdr:colOff>
      <xdr:row>4</xdr:row>
      <xdr:rowOff>43374</xdr:rowOff>
    </xdr:from>
    <xdr:to>
      <xdr:col>70</xdr:col>
      <xdr:colOff>545510</xdr:colOff>
      <xdr:row>21</xdr:row>
      <xdr:rowOff>45181</xdr:rowOff>
    </xdr:to>
    <xdr:graphicFrame macro="">
      <xdr:nvGraphicFramePr>
        <xdr:cNvPr id="8" name="G_LY_J">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62</xdr:col>
      <xdr:colOff>147163</xdr:colOff>
      <xdr:row>24</xdr:row>
      <xdr:rowOff>99590</xdr:rowOff>
    </xdr:from>
    <xdr:to>
      <xdr:col>70</xdr:col>
      <xdr:colOff>628678</xdr:colOff>
      <xdr:row>42</xdr:row>
      <xdr:rowOff>147313</xdr:rowOff>
    </xdr:to>
    <xdr:graphicFrame macro="">
      <xdr:nvGraphicFramePr>
        <xdr:cNvPr id="10" name="G_BY_J">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182984</xdr:colOff>
      <xdr:row>21</xdr:row>
      <xdr:rowOff>113973</xdr:rowOff>
    </xdr:from>
    <xdr:to>
      <xdr:col>67</xdr:col>
      <xdr:colOff>162018</xdr:colOff>
      <xdr:row>24</xdr:row>
      <xdr:rowOff>173949</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28107109" y="4654223"/>
          <a:ext cx="709284" cy="63147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71</xdr:col>
      <xdr:colOff>313733</xdr:colOff>
      <xdr:row>4</xdr:row>
      <xdr:rowOff>64013</xdr:rowOff>
    </xdr:from>
    <xdr:to>
      <xdr:col>79</xdr:col>
      <xdr:colOff>327230</xdr:colOff>
      <xdr:row>21</xdr:row>
      <xdr:rowOff>62645</xdr:rowOff>
    </xdr:to>
    <xdr:graphicFrame macro="">
      <xdr:nvGraphicFramePr>
        <xdr:cNvPr id="15" name="G_LY_E">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74</xdr:col>
      <xdr:colOff>592743</xdr:colOff>
      <xdr:row>21</xdr:row>
      <xdr:rowOff>105316</xdr:rowOff>
    </xdr:from>
    <xdr:to>
      <xdr:col>75</xdr:col>
      <xdr:colOff>623212</xdr:colOff>
      <xdr:row>24</xdr:row>
      <xdr:rowOff>165292</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4844643" y="4648741"/>
          <a:ext cx="763894" cy="63147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71</xdr:col>
      <xdr:colOff>312814</xdr:colOff>
      <xdr:row>24</xdr:row>
      <xdr:rowOff>118111</xdr:rowOff>
    </xdr:from>
    <xdr:to>
      <xdr:col>79</xdr:col>
      <xdr:colOff>300117</xdr:colOff>
      <xdr:row>42</xdr:row>
      <xdr:rowOff>159485</xdr:rowOff>
    </xdr:to>
    <xdr:graphicFrame macro="">
      <xdr:nvGraphicFramePr>
        <xdr:cNvPr id="17" name="G_BY_E">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0.37103</cdr:x>
      <cdr:y>0.3521</cdr:y>
    </cdr:from>
    <cdr:to>
      <cdr:x>0.62158</cdr:x>
      <cdr:y>0.7073</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185514" y="1208003"/>
          <a:ext cx="1475851" cy="121862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N</a:t>
          </a:r>
          <a:r>
            <a:rPr kumimoji="1" lang="en-US" altLang="ja-JP" sz="1400" b="1" baseline="-25000">
              <a:latin typeface="+mn-lt"/>
              <a:ea typeface="+mn-ea"/>
              <a:cs typeface="Calibri" panose="020F0502020204030204" pitchFamily="34" charset="0"/>
            </a:rPr>
            <a:t>2</a:t>
          </a:r>
          <a:r>
            <a:rPr kumimoji="1" lang="en-US" altLang="ja-JP" sz="1400" b="1">
              <a:latin typeface="+mn-lt"/>
              <a:ea typeface="+mn-ea"/>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0.40078</cdr:x>
      <cdr:y>0.3486</cdr:y>
    </cdr:from>
    <cdr:to>
      <cdr:x>0.58768</cdr:x>
      <cdr:y>0.71674</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335234" y="1230906"/>
          <a:ext cx="1089014" cy="12999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N</a:t>
          </a:r>
          <a:r>
            <a:rPr kumimoji="1" lang="en-US" altLang="ja-JP" sz="1400" b="1" baseline="-25000">
              <a:latin typeface="Calibri" panose="020F0502020204030204" pitchFamily="34" charset="0"/>
              <a:ea typeface="+mn-ea"/>
              <a:cs typeface="Calibri" panose="020F0502020204030204" pitchFamily="34" charset="0"/>
            </a:rPr>
            <a:t>2</a:t>
          </a:r>
          <a:r>
            <a:rPr kumimoji="1" lang="en-US" altLang="ja-JP" sz="1400" b="1">
              <a:latin typeface="Calibri" panose="020F0502020204030204" pitchFamily="34" charset="0"/>
              <a:ea typeface="+mn-ea"/>
              <a:cs typeface="Calibri" panose="020F0502020204030204" pitchFamily="34" charset="0"/>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0.37419</cdr:x>
      <cdr:y>0.33809</cdr:y>
    </cdr:from>
    <cdr:to>
      <cdr:x>0.61291</cdr:x>
      <cdr:y>0.59647</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200577" y="1158863"/>
          <a:ext cx="1403888" cy="88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0.42261</cdr:x>
      <cdr:y>0.45275</cdr:y>
    </cdr:from>
    <cdr:to>
      <cdr:x>0.63892</cdr:x>
      <cdr:y>0.75937</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574477" y="2081947"/>
          <a:ext cx="1829582" cy="140996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1">
              <a:effectLst/>
              <a:latin typeface="+mn-lt"/>
              <a:ea typeface="+mn-ea"/>
              <a:cs typeface="+mn-cs"/>
            </a:rPr>
            <a:t>GHG </a:t>
          </a:r>
        </a:p>
        <a:p xmlns:a="http://schemas.openxmlformats.org/drawingml/2006/main">
          <a:pPr algn="ctr"/>
          <a:r>
            <a:rPr lang="en-US" altLang="ja-JP" sz="1800" b="1">
              <a:effectLst/>
              <a:latin typeface="+mn-lt"/>
              <a:ea typeface="+mn-ea"/>
              <a:cs typeface="+mn-cs"/>
            </a:rPr>
            <a:t>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a:t>
          </a:r>
          <a:r>
            <a:rPr lang="en-US" altLang="ja-JP" sz="1050" b="0" baseline="0">
              <a:effectLst/>
              <a:latin typeface="+mn-lt"/>
              <a:ea typeface="+mn-ea"/>
              <a:cs typeface="+mn-cs"/>
            </a:rPr>
            <a:t>2</a:t>
          </a:r>
          <a:r>
            <a:rPr lang="en-US" altLang="ja-JP" sz="1400" b="0">
              <a:effectLst/>
              <a:latin typeface="+mn-lt"/>
              <a:ea typeface="+mn-ea"/>
              <a:cs typeface="+mn-cs"/>
            </a:rPr>
            <a:t> eq. )</a:t>
          </a:r>
          <a:endParaRPr lang="ja-JP" altLang="ja-JP" sz="1400" b="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0.37784</cdr:x>
      <cdr:y>0.35445</cdr:y>
    </cdr:from>
    <cdr:to>
      <cdr:x>0.61657</cdr:x>
      <cdr:y>0.61307</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196925" y="1254915"/>
          <a:ext cx="1388063" cy="9156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69</xdr:col>
      <xdr:colOff>606531</xdr:colOff>
      <xdr:row>18</xdr:row>
      <xdr:rowOff>94911</xdr:rowOff>
    </xdr:from>
    <xdr:to>
      <xdr:col>70</xdr:col>
      <xdr:colOff>604872</xdr:colOff>
      <xdr:row>21</xdr:row>
      <xdr:rowOff>109962</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33768988" y="4437142"/>
          <a:ext cx="657990" cy="73652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62</xdr:col>
      <xdr:colOff>374197</xdr:colOff>
      <xdr:row>36</xdr:row>
      <xdr:rowOff>62933</xdr:rowOff>
    </xdr:from>
    <xdr:to>
      <xdr:col>68</xdr:col>
      <xdr:colOff>687177</xdr:colOff>
      <xdr:row>55</xdr:row>
      <xdr:rowOff>200232</xdr:rowOff>
    </xdr:to>
    <xdr:graphicFrame macro="">
      <xdr:nvGraphicFramePr>
        <xdr:cNvPr id="42" name="G_PFCs_LY_J">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69</xdr:col>
      <xdr:colOff>688248</xdr:colOff>
      <xdr:row>44</xdr:row>
      <xdr:rowOff>47626</xdr:rowOff>
    </xdr:from>
    <xdr:to>
      <xdr:col>70</xdr:col>
      <xdr:colOff>699287</xdr:colOff>
      <xdr:row>47</xdr:row>
      <xdr:rowOff>79367</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34353534" y="9711565"/>
          <a:ext cx="660391" cy="7444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72</xdr:col>
      <xdr:colOff>216852</xdr:colOff>
      <xdr:row>35</xdr:row>
      <xdr:rowOff>190709</xdr:rowOff>
    </xdr:from>
    <xdr:to>
      <xdr:col>78</xdr:col>
      <xdr:colOff>437759</xdr:colOff>
      <xdr:row>55</xdr:row>
      <xdr:rowOff>106008</xdr:rowOff>
    </xdr:to>
    <xdr:graphicFrame macro="">
      <xdr:nvGraphicFramePr>
        <xdr:cNvPr id="44" name="G_PFCs_BY_J">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62</xdr:col>
      <xdr:colOff>80962</xdr:colOff>
      <xdr:row>57</xdr:row>
      <xdr:rowOff>154781</xdr:rowOff>
    </xdr:from>
    <xdr:to>
      <xdr:col>69</xdr:col>
      <xdr:colOff>350192</xdr:colOff>
      <xdr:row>78</xdr:row>
      <xdr:rowOff>7168</xdr:rowOff>
    </xdr:to>
    <xdr:graphicFrame macro="">
      <xdr:nvGraphicFramePr>
        <xdr:cNvPr id="47" name="G_SF6_LY_J">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69</xdr:col>
      <xdr:colOff>642137</xdr:colOff>
      <xdr:row>66</xdr:row>
      <xdr:rowOff>73819</xdr:rowOff>
    </xdr:from>
    <xdr:to>
      <xdr:col>70</xdr:col>
      <xdr:colOff>653176</xdr:colOff>
      <xdr:row>69</xdr:row>
      <xdr:rowOff>84901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34317753" y="14337528"/>
          <a:ext cx="639732" cy="7444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70</xdr:col>
      <xdr:colOff>642929</xdr:colOff>
      <xdr:row>56</xdr:row>
      <xdr:rowOff>168100</xdr:rowOff>
    </xdr:from>
    <xdr:to>
      <xdr:col>78</xdr:col>
      <xdr:colOff>228778</xdr:colOff>
      <xdr:row>77</xdr:row>
      <xdr:rowOff>25250</xdr:rowOff>
    </xdr:to>
    <xdr:graphicFrame macro="">
      <xdr:nvGraphicFramePr>
        <xdr:cNvPr id="49" name="G_SF6_BY_J">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62</xdr:col>
      <xdr:colOff>294588</xdr:colOff>
      <xdr:row>80</xdr:row>
      <xdr:rowOff>187708</xdr:rowOff>
    </xdr:from>
    <xdr:to>
      <xdr:col>69</xdr:col>
      <xdr:colOff>399659</xdr:colOff>
      <xdr:row>100</xdr:row>
      <xdr:rowOff>179218</xdr:rowOff>
    </xdr:to>
    <xdr:graphicFrame macro="">
      <xdr:nvGraphicFramePr>
        <xdr:cNvPr id="51" name="G_NF3_LY_J">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71</xdr:col>
      <xdr:colOff>627489</xdr:colOff>
      <xdr:row>80</xdr:row>
      <xdr:rowOff>119140</xdr:rowOff>
    </xdr:from>
    <xdr:to>
      <xdr:col>78</xdr:col>
      <xdr:colOff>563662</xdr:colOff>
      <xdr:row>100</xdr:row>
      <xdr:rowOff>77056</xdr:rowOff>
    </xdr:to>
    <xdr:graphicFrame macro="">
      <xdr:nvGraphicFramePr>
        <xdr:cNvPr id="52" name="G_NF3_BY_J">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69</xdr:col>
      <xdr:colOff>702201</xdr:colOff>
      <xdr:row>87</xdr:row>
      <xdr:rowOff>39131</xdr:rowOff>
    </xdr:from>
    <xdr:to>
      <xdr:col>70</xdr:col>
      <xdr:colOff>706890</xdr:colOff>
      <xdr:row>90</xdr:row>
      <xdr:rowOff>56562</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34371467" y="18681165"/>
          <a:ext cx="646081" cy="7381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81</xdr:col>
      <xdr:colOff>631061</xdr:colOff>
      <xdr:row>35</xdr:row>
      <xdr:rowOff>80511</xdr:rowOff>
    </xdr:from>
    <xdr:to>
      <xdr:col>88</xdr:col>
      <xdr:colOff>125120</xdr:colOff>
      <xdr:row>55</xdr:row>
      <xdr:rowOff>11435</xdr:rowOff>
    </xdr:to>
    <xdr:graphicFrame macro="">
      <xdr:nvGraphicFramePr>
        <xdr:cNvPr id="55" name="G_PFCs_LY_E">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89</xdr:col>
      <xdr:colOff>448588</xdr:colOff>
      <xdr:row>43</xdr:row>
      <xdr:rowOff>158894</xdr:rowOff>
    </xdr:from>
    <xdr:to>
      <xdr:col>90</xdr:col>
      <xdr:colOff>462802</xdr:colOff>
      <xdr:row>46</xdr:row>
      <xdr:rowOff>180930</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8788815" y="9606842"/>
          <a:ext cx="650686" cy="74763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91</xdr:col>
      <xdr:colOff>219895</xdr:colOff>
      <xdr:row>34</xdr:row>
      <xdr:rowOff>121901</xdr:rowOff>
    </xdr:from>
    <xdr:to>
      <xdr:col>98</xdr:col>
      <xdr:colOff>424795</xdr:colOff>
      <xdr:row>54</xdr:row>
      <xdr:rowOff>67028</xdr:rowOff>
    </xdr:to>
    <xdr:graphicFrame macro="">
      <xdr:nvGraphicFramePr>
        <xdr:cNvPr id="57" name="G_PFCs_BY_E">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81</xdr:col>
      <xdr:colOff>138866</xdr:colOff>
      <xdr:row>56</xdr:row>
      <xdr:rowOff>153067</xdr:rowOff>
    </xdr:from>
    <xdr:to>
      <xdr:col>88</xdr:col>
      <xdr:colOff>391160</xdr:colOff>
      <xdr:row>77</xdr:row>
      <xdr:rowOff>18044</xdr:rowOff>
    </xdr:to>
    <xdr:graphicFrame macro="">
      <xdr:nvGraphicFramePr>
        <xdr:cNvPr id="61" name="G_SF6_LY_E">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89</xdr:col>
      <xdr:colOff>492901</xdr:colOff>
      <xdr:row>65</xdr:row>
      <xdr:rowOff>42633</xdr:rowOff>
    </xdr:from>
    <xdr:to>
      <xdr:col>90</xdr:col>
      <xdr:colOff>503944</xdr:colOff>
      <xdr:row>68</xdr:row>
      <xdr:rowOff>37838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8844957" y="14088852"/>
          <a:ext cx="623855" cy="74446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91</xdr:col>
      <xdr:colOff>317883</xdr:colOff>
      <xdr:row>55</xdr:row>
      <xdr:rowOff>166277</xdr:rowOff>
    </xdr:from>
    <xdr:to>
      <xdr:col>98</xdr:col>
      <xdr:colOff>519016</xdr:colOff>
      <xdr:row>76</xdr:row>
      <xdr:rowOff>40772</xdr:rowOff>
    </xdr:to>
    <xdr:graphicFrame macro="">
      <xdr:nvGraphicFramePr>
        <xdr:cNvPr id="65" name="G_SF6_BY_E">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81</xdr:col>
      <xdr:colOff>262326</xdr:colOff>
      <xdr:row>81</xdr:row>
      <xdr:rowOff>9988</xdr:rowOff>
    </xdr:from>
    <xdr:to>
      <xdr:col>88</xdr:col>
      <xdr:colOff>242838</xdr:colOff>
      <xdr:row>100</xdr:row>
      <xdr:rowOff>185647</xdr:rowOff>
    </xdr:to>
    <xdr:graphicFrame macro="">
      <xdr:nvGraphicFramePr>
        <xdr:cNvPr id="71" name="G_NF3_LY_E">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89</xdr:col>
      <xdr:colOff>657371</xdr:colOff>
      <xdr:row>87</xdr:row>
      <xdr:rowOff>67605</xdr:rowOff>
    </xdr:from>
    <xdr:to>
      <xdr:col>90</xdr:col>
      <xdr:colOff>674764</xdr:colOff>
      <xdr:row>90</xdr:row>
      <xdr:rowOff>75510</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9006252" y="18698524"/>
          <a:ext cx="636555" cy="75081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91</xdr:col>
      <xdr:colOff>265011</xdr:colOff>
      <xdr:row>80</xdr:row>
      <xdr:rowOff>88709</xdr:rowOff>
    </xdr:from>
    <xdr:to>
      <xdr:col>98</xdr:col>
      <xdr:colOff>245523</xdr:colOff>
      <xdr:row>100</xdr:row>
      <xdr:rowOff>77558</xdr:rowOff>
    </xdr:to>
    <xdr:graphicFrame macro="">
      <xdr:nvGraphicFramePr>
        <xdr:cNvPr id="78" name="G_NF3_BY_E">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89</xdr:col>
      <xdr:colOff>384298</xdr:colOff>
      <xdr:row>18</xdr:row>
      <xdr:rowOff>48909</xdr:rowOff>
    </xdr:from>
    <xdr:to>
      <xdr:col>90</xdr:col>
      <xdr:colOff>385813</xdr:colOff>
      <xdr:row>21</xdr:row>
      <xdr:rowOff>50924</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8728185" y="4302072"/>
          <a:ext cx="630665" cy="73494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60</xdr:col>
      <xdr:colOff>426509</xdr:colOff>
      <xdr:row>10</xdr:row>
      <xdr:rowOff>66677</xdr:rowOff>
    </xdr:from>
    <xdr:to>
      <xdr:col>69</xdr:col>
      <xdr:colOff>274192</xdr:colOff>
      <xdr:row>30</xdr:row>
      <xdr:rowOff>100427</xdr:rowOff>
    </xdr:to>
    <xdr:graphicFrame macro="">
      <xdr:nvGraphicFramePr>
        <xdr:cNvPr id="4" name="G_HFCs_LY_J">
          <a:extLst>
            <a:ext uri="{FF2B5EF4-FFF2-40B4-BE49-F238E27FC236}">
              <a16:creationId xmlns:a16="http://schemas.microsoft.com/office/drawing/2014/main" id="{D30157CD-2DA1-41B8-A69C-9CF182AF965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66</xdr:col>
      <xdr:colOff>330174</xdr:colOff>
      <xdr:row>21</xdr:row>
      <xdr:rowOff>21769</xdr:rowOff>
    </xdr:from>
    <xdr:to>
      <xdr:col>70</xdr:col>
      <xdr:colOff>492880</xdr:colOff>
      <xdr:row>30</xdr:row>
      <xdr:rowOff>136750</xdr:rowOff>
    </xdr:to>
    <xdr:graphicFrame macro="">
      <xdr:nvGraphicFramePr>
        <xdr:cNvPr id="5" name="グラフ 4">
          <a:extLst>
            <a:ext uri="{FF2B5EF4-FFF2-40B4-BE49-F238E27FC236}">
              <a16:creationId xmlns:a16="http://schemas.microsoft.com/office/drawing/2014/main" id="{0FB05C70-64BD-E184-A54A-7BF98EFB25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71</xdr:col>
      <xdr:colOff>38091</xdr:colOff>
      <xdr:row>10</xdr:row>
      <xdr:rowOff>123825</xdr:rowOff>
    </xdr:from>
    <xdr:to>
      <xdr:col>79</xdr:col>
      <xdr:colOff>385788</xdr:colOff>
      <xdr:row>30</xdr:row>
      <xdr:rowOff>157575</xdr:rowOff>
    </xdr:to>
    <xdr:graphicFrame macro="">
      <xdr:nvGraphicFramePr>
        <xdr:cNvPr id="8" name="G_HFCs_BY_J">
          <a:extLst>
            <a:ext uri="{FF2B5EF4-FFF2-40B4-BE49-F238E27FC236}">
              <a16:creationId xmlns:a16="http://schemas.microsoft.com/office/drawing/2014/main" id="{8ED3C0E2-3DA5-4628-854F-391E955B25A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76</xdr:col>
      <xdr:colOff>276896</xdr:colOff>
      <xdr:row>20</xdr:row>
      <xdr:rowOff>27347</xdr:rowOff>
    </xdr:from>
    <xdr:to>
      <xdr:col>80</xdr:col>
      <xdr:colOff>673545</xdr:colOff>
      <xdr:row>30</xdr:row>
      <xdr:rowOff>123143</xdr:rowOff>
    </xdr:to>
    <xdr:graphicFrame macro="">
      <xdr:nvGraphicFramePr>
        <xdr:cNvPr id="9" name="グラフ 8">
          <a:extLst>
            <a:ext uri="{FF2B5EF4-FFF2-40B4-BE49-F238E27FC236}">
              <a16:creationId xmlns:a16="http://schemas.microsoft.com/office/drawing/2014/main" id="{CC7D52F7-9192-4983-AEC1-C3B6CACDFB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80</xdr:col>
      <xdr:colOff>489844</xdr:colOff>
      <xdr:row>10</xdr:row>
      <xdr:rowOff>46263</xdr:rowOff>
    </xdr:from>
    <xdr:to>
      <xdr:col>88</xdr:col>
      <xdr:colOff>392811</xdr:colOff>
      <xdr:row>30</xdr:row>
      <xdr:rowOff>80013</xdr:rowOff>
    </xdr:to>
    <xdr:grpSp>
      <xdr:nvGrpSpPr>
        <xdr:cNvPr id="11" name="グループ化 10">
          <a:extLst>
            <a:ext uri="{FF2B5EF4-FFF2-40B4-BE49-F238E27FC236}">
              <a16:creationId xmlns:a16="http://schemas.microsoft.com/office/drawing/2014/main" id="{DBC43590-7371-89F1-BB3A-F47E1450EF1A}"/>
            </a:ext>
          </a:extLst>
        </xdr:cNvPr>
        <xdr:cNvGrpSpPr>
          <a:grpSpLocks noChangeAspect="1"/>
        </xdr:cNvGrpSpPr>
      </xdr:nvGrpSpPr>
      <xdr:grpSpPr>
        <a:xfrm>
          <a:off x="42180769" y="2675163"/>
          <a:ext cx="5770367" cy="4224750"/>
          <a:chOff x="41107178" y="1333500"/>
          <a:chExt cx="5670065" cy="4033198"/>
        </a:xfrm>
      </xdr:grpSpPr>
      <xdr:graphicFrame macro="">
        <xdr:nvGraphicFramePr>
          <xdr:cNvPr id="2" name="G_HFCs_LY_J">
            <a:extLst>
              <a:ext uri="{FF2B5EF4-FFF2-40B4-BE49-F238E27FC236}">
                <a16:creationId xmlns:a16="http://schemas.microsoft.com/office/drawing/2014/main" id="{589D055C-CA93-4CD6-AEA1-5393A9C46C2A}"/>
              </a:ext>
            </a:extLst>
          </xdr:cNvPr>
          <xdr:cNvGraphicFramePr>
            <a:graphicFrameLocks/>
          </xdr:cNvGraphicFramePr>
        </xdr:nvGraphicFramePr>
        <xdr:xfrm>
          <a:off x="41107178" y="1333500"/>
          <a:ext cx="5670065" cy="4033198"/>
        </xdr:xfrm>
        <a:graphic>
          <a:graphicData uri="http://schemas.openxmlformats.org/drawingml/2006/chart">
            <c:chart xmlns:c="http://schemas.openxmlformats.org/drawingml/2006/chart" xmlns:r="http://schemas.openxmlformats.org/officeDocument/2006/relationships" r:id="rId17"/>
          </a:graphicData>
        </a:graphic>
      </xdr:graphicFrame>
      <xdr:sp macro="" textlink="">
        <xdr:nvSpPr>
          <xdr:cNvPr id="3" name="テキスト ボックス 1">
            <a:extLst>
              <a:ext uri="{FF2B5EF4-FFF2-40B4-BE49-F238E27FC236}">
                <a16:creationId xmlns:a16="http://schemas.microsoft.com/office/drawing/2014/main" id="{B79F6176-C92E-8AFE-8E7E-06F2CE304422}"/>
              </a:ext>
            </a:extLst>
          </xdr:cNvPr>
          <xdr:cNvSpPr txBox="1"/>
        </xdr:nvSpPr>
        <xdr:spPr>
          <a:xfrm>
            <a:off x="43325143" y="3007179"/>
            <a:ext cx="1659910" cy="11617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latin typeface="+mn-lt"/>
              </a:rPr>
              <a:t>HFCs </a:t>
            </a:r>
          </a:p>
          <a:p>
            <a:pPr algn="ctr"/>
            <a:r>
              <a:rPr lang="en-US" altLang="ja-JP" sz="1400" b="1">
                <a:latin typeface="+mn-lt"/>
              </a:rPr>
              <a:t>emissions</a:t>
            </a:r>
          </a:p>
          <a:p>
            <a:pPr algn="ctr"/>
            <a:endParaRPr lang="en-US" altLang="ja-JP" sz="1400">
              <a:latin typeface="+mn-lt"/>
            </a:endParaRPr>
          </a:p>
          <a:p>
            <a:pPr algn="ctr"/>
            <a:endParaRPr lang="en-US" altLang="ja-JP" sz="1400">
              <a:latin typeface="+mn-lt"/>
            </a:endParaRPr>
          </a:p>
          <a:p>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xdr:txBody>
      </xdr:sp>
    </xdr:grpSp>
    <xdr:clientData/>
  </xdr:twoCellAnchor>
  <xdr:twoCellAnchor>
    <xdr:from>
      <xdr:col>90</xdr:col>
      <xdr:colOff>437444</xdr:colOff>
      <xdr:row>9</xdr:row>
      <xdr:rowOff>167369</xdr:rowOff>
    </xdr:from>
    <xdr:to>
      <xdr:col>98</xdr:col>
      <xdr:colOff>346947</xdr:colOff>
      <xdr:row>29</xdr:row>
      <xdr:rowOff>201119</xdr:rowOff>
    </xdr:to>
    <xdr:grpSp>
      <xdr:nvGrpSpPr>
        <xdr:cNvPr id="12" name="グループ化 11">
          <a:extLst>
            <a:ext uri="{FF2B5EF4-FFF2-40B4-BE49-F238E27FC236}">
              <a16:creationId xmlns:a16="http://schemas.microsoft.com/office/drawing/2014/main" id="{50CC9CE7-A9BD-402C-7304-D76AA0B33C23}"/>
            </a:ext>
          </a:extLst>
        </xdr:cNvPr>
        <xdr:cNvGrpSpPr>
          <a:grpSpLocks noChangeAspect="1"/>
        </xdr:cNvGrpSpPr>
      </xdr:nvGrpSpPr>
      <xdr:grpSpPr>
        <a:xfrm>
          <a:off x="49462619" y="2586719"/>
          <a:ext cx="5776903" cy="4224750"/>
          <a:chOff x="47638607" y="1306286"/>
          <a:chExt cx="5670065" cy="4033198"/>
        </a:xfrm>
      </xdr:grpSpPr>
      <xdr:graphicFrame macro="">
        <xdr:nvGraphicFramePr>
          <xdr:cNvPr id="6" name="G_HFCs_LY_J">
            <a:extLst>
              <a:ext uri="{FF2B5EF4-FFF2-40B4-BE49-F238E27FC236}">
                <a16:creationId xmlns:a16="http://schemas.microsoft.com/office/drawing/2014/main" id="{B93CD015-ECB9-4C0E-A113-743169353AAF}"/>
              </a:ext>
            </a:extLst>
          </xdr:cNvPr>
          <xdr:cNvGraphicFramePr>
            <a:graphicFrameLocks/>
          </xdr:cNvGraphicFramePr>
        </xdr:nvGraphicFramePr>
        <xdr:xfrm>
          <a:off x="47638607" y="1306286"/>
          <a:ext cx="5670065" cy="4033198"/>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7" name="テキスト ボックス 1">
            <a:extLst>
              <a:ext uri="{FF2B5EF4-FFF2-40B4-BE49-F238E27FC236}">
                <a16:creationId xmlns:a16="http://schemas.microsoft.com/office/drawing/2014/main" id="{9ABD77B8-2DB9-459A-9E5E-5C61B43AFBB4}"/>
              </a:ext>
            </a:extLst>
          </xdr:cNvPr>
          <xdr:cNvSpPr txBox="1"/>
        </xdr:nvSpPr>
        <xdr:spPr>
          <a:xfrm>
            <a:off x="49859293" y="2955471"/>
            <a:ext cx="1659910" cy="11617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latin typeface="+mn-lt"/>
              </a:rPr>
              <a:t>HFCs </a:t>
            </a:r>
          </a:p>
          <a:p>
            <a:pPr algn="ctr"/>
            <a:r>
              <a:rPr lang="en-US" altLang="ja-JP" sz="1400" b="1">
                <a:latin typeface="+mn-lt"/>
              </a:rPr>
              <a:t>emissions</a:t>
            </a:r>
          </a:p>
          <a:p>
            <a:pPr algn="ctr"/>
            <a:endParaRPr lang="en-US" altLang="ja-JP" sz="1400">
              <a:latin typeface="+mn-lt"/>
            </a:endParaRPr>
          </a:p>
          <a:p>
            <a:pPr algn="ctr"/>
            <a:endParaRPr lang="en-US" altLang="ja-JP" sz="1400">
              <a:latin typeface="+mn-lt"/>
            </a:endParaRPr>
          </a:p>
          <a:p>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xdr:txBody>
      </xdr:sp>
    </xdr:grpSp>
    <xdr:clientData/>
  </xdr:twoCellAnchor>
  <xdr:twoCellAnchor>
    <xdr:from>
      <xdr:col>85</xdr:col>
      <xdr:colOff>378382</xdr:colOff>
      <xdr:row>20</xdr:row>
      <xdr:rowOff>38297</xdr:rowOff>
    </xdr:from>
    <xdr:to>
      <xdr:col>91</xdr:col>
      <xdr:colOff>45626</xdr:colOff>
      <xdr:row>31</xdr:row>
      <xdr:rowOff>137590</xdr:rowOff>
    </xdr:to>
    <xdr:graphicFrame macro="">
      <xdr:nvGraphicFramePr>
        <xdr:cNvPr id="16" name="グラフ 15">
          <a:extLst>
            <a:ext uri="{FF2B5EF4-FFF2-40B4-BE49-F238E27FC236}">
              <a16:creationId xmlns:a16="http://schemas.microsoft.com/office/drawing/2014/main" id="{C33A16A4-98DC-44E3-8B6C-4ED0619885A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95</xdr:col>
      <xdr:colOff>130004</xdr:colOff>
      <xdr:row>20</xdr:row>
      <xdr:rowOff>94328</xdr:rowOff>
    </xdr:from>
    <xdr:to>
      <xdr:col>100</xdr:col>
      <xdr:colOff>662762</xdr:colOff>
      <xdr:row>32</xdr:row>
      <xdr:rowOff>53506</xdr:rowOff>
    </xdr:to>
    <xdr:graphicFrame macro="">
      <xdr:nvGraphicFramePr>
        <xdr:cNvPr id="17" name="グラフ 16">
          <a:extLst>
            <a:ext uri="{FF2B5EF4-FFF2-40B4-BE49-F238E27FC236}">
              <a16:creationId xmlns:a16="http://schemas.microsoft.com/office/drawing/2014/main" id="{B99A3C48-FA1C-4034-944C-3B1972541ED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0.33231</cdr:x>
      <cdr:y>0.37951</cdr:y>
    </cdr:from>
    <cdr:to>
      <cdr:x>0.64715</cdr:x>
      <cdr:y>0.69504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34700" y="1545432"/>
          <a:ext cx="1454020" cy="12848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300" b="1">
              <a:ln w="6350">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3.xml><?xml version="1.0" encoding="utf-8"?>
<c:userShapes xmlns:c="http://schemas.openxmlformats.org/drawingml/2006/chart">
  <cdr:relSizeAnchor xmlns:cdr="http://schemas.openxmlformats.org/drawingml/2006/chartDrawing">
    <cdr:from>
      <cdr:x>0.32807</cdr:x>
      <cdr:y>0.373</cdr:y>
    </cdr:from>
    <cdr:to>
      <cdr:x>0.64406</cdr:x>
      <cdr:y>0.6984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14603" y="1514265"/>
          <a:ext cx="1458830" cy="1321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400" b="1">
              <a:ln w="6350">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0.39482</cdr:x>
      <cdr:y>0.34922</cdr:y>
    </cdr:from>
    <cdr:to>
      <cdr:x>0.62594</cdr:x>
      <cdr:y>0.64893</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95711" y="1485197"/>
          <a:ext cx="1226774" cy="1274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0.49213</cdr:x>
      <cdr:y>0.35343</cdr:y>
    </cdr:from>
    <cdr:to>
      <cdr:x>0.70444</cdr:x>
      <cdr:y>0.66894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665171" y="1491924"/>
          <a:ext cx="1149782" cy="1331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0.39202</cdr:x>
      <cdr:y>0.29008</cdr:y>
    </cdr:from>
    <cdr:to>
      <cdr:x>0.63777</cdr:x>
      <cdr:y>0.60164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6446" y="1207724"/>
          <a:ext cx="1264088" cy="1297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alibri" panose="020F0502020204030204" pitchFamily="34" charset="0"/>
              <a:ea typeface="+mn-ea"/>
              <a:cs typeface="Calibri" panose="020F0502020204030204" pitchFamily="34" charset="0"/>
            </a:rPr>
            <a:t>NF</a:t>
          </a:r>
          <a:r>
            <a:rPr lang="en-US" altLang="ja-JP" sz="1400" b="1" baseline="-10000">
              <a:latin typeface="Calibri" panose="020F0502020204030204" pitchFamily="34" charset="0"/>
              <a:ea typeface="+mn-ea"/>
              <a:cs typeface="Calibri" panose="020F0502020204030204" pitchFamily="34" charset="0"/>
            </a:rPr>
            <a:t>3</a:t>
          </a:r>
          <a:r>
            <a:rPr lang="en-US" altLang="ja-JP" sz="1400" b="1">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7.xml><?xml version="1.0" encoding="utf-8"?>
<c:userShapes xmlns:c="http://schemas.openxmlformats.org/drawingml/2006/chart">
  <cdr:relSizeAnchor xmlns:cdr="http://schemas.openxmlformats.org/drawingml/2006/chartDrawing">
    <cdr:from>
      <cdr:x>0.39781</cdr:x>
      <cdr:y>0.28572</cdr:y>
    </cdr:from>
    <cdr:to>
      <cdr:x>0.63917</cdr:x>
      <cdr:y>0.59728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6962" y="1179970"/>
          <a:ext cx="1223730" cy="1286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latin typeface="Calibri" panose="020F0502020204030204" pitchFamily="34" charset="0"/>
              <a:ea typeface="+mj-ea"/>
              <a:cs typeface="Calibri" panose="020F0502020204030204" pitchFamily="34" charset="0"/>
            </a:rPr>
            <a:t>NF</a:t>
          </a:r>
          <a:r>
            <a:rPr lang="en-US" altLang="ja-JP" sz="1400" b="1" baseline="-10000">
              <a:ln>
                <a:noFill/>
              </a:ln>
              <a:solidFill>
                <a:sysClr val="windowText" lastClr="000000"/>
              </a:solidFill>
              <a:latin typeface="Calibri" panose="020F0502020204030204" pitchFamily="34" charset="0"/>
              <a:ea typeface="+mj-ea"/>
              <a:cs typeface="Calibri" panose="020F0502020204030204" pitchFamily="34" charset="0"/>
            </a:rPr>
            <a:t>3</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8.xml><?xml version="1.0" encoding="utf-8"?>
<c:userShapes xmlns:c="http://schemas.openxmlformats.org/drawingml/2006/chart">
  <cdr:relSizeAnchor xmlns:cdr="http://schemas.openxmlformats.org/drawingml/2006/chartDrawing">
    <cdr:from>
      <cdr:x>0.30768</cdr:x>
      <cdr:y>0.38101</cdr:y>
    </cdr:from>
    <cdr:to>
      <cdr:x>0.62454</cdr:x>
      <cdr:y>0.64983</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23957" y="1552366"/>
          <a:ext cx="1466439" cy="10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0.32622</cdr:x>
      <cdr:y>0.38392</cdr:y>
    </cdr:from>
    <cdr:to>
      <cdr:x>0.64355</cdr:x>
      <cdr:y>0.65312</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741667" y="1569659"/>
          <a:ext cx="1694186" cy="1100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各温室効果ガス（エネルギー起源</a:t>
          </a:r>
          <a:r>
            <a:rPr lang="en-US" altLang="ja-JP" sz="1600" b="1">
              <a:latin typeface="+mn-lt"/>
              <a:ea typeface="+mj-ea"/>
            </a:rPr>
            <a:t>CO</a:t>
          </a:r>
          <a:r>
            <a:rPr lang="en-US" altLang="ja-JP" sz="1600" b="1" baseline="-10000">
              <a:latin typeface="+mn-lt"/>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80848" y="2204327"/>
          <a:ext cx="1717699" cy="337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排出量　［百万トン</a:t>
          </a:r>
          <a:r>
            <a:rPr lang="en-US" altLang="ja-JP" sz="1200">
              <a:latin typeface="+mn-lt"/>
            </a:rPr>
            <a:t>CO</a:t>
          </a:r>
          <a:r>
            <a:rPr lang="en-US" altLang="ja-JP" sz="1200" baseline="-25000">
              <a:latin typeface="+mn-lt"/>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40.xml><?xml version="1.0" encoding="utf-8"?>
<c:userShapes xmlns:c="http://schemas.openxmlformats.org/drawingml/2006/chart">
  <cdr:relSizeAnchor xmlns:cdr="http://schemas.openxmlformats.org/drawingml/2006/chartDrawing">
    <cdr:from>
      <cdr:x>0.38152</cdr:x>
      <cdr:y>0.37358</cdr:y>
    </cdr:from>
    <cdr:to>
      <cdr:x>0.63737</cdr:x>
      <cdr:y>0.65578</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2034651" y="1580563"/>
          <a:ext cx="1364451" cy="1193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0.36039</cdr:x>
      <cdr:y>0.3707</cdr:y>
    </cdr:from>
    <cdr:to>
      <cdr:x>0.61439</cdr:x>
      <cdr:y>0.65219</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22694" y="1584760"/>
          <a:ext cx="1355117" cy="1203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0.37353</cdr:x>
      <cdr:y>0.2926</cdr:y>
    </cdr:from>
    <cdr:to>
      <cdr:x>0.64401</cdr:x>
      <cdr:y>0.5805</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910390" y="1217440"/>
          <a:ext cx="1383367" cy="1197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0.40249</cdr:x>
      <cdr:y>0.40172</cdr:y>
    </cdr:from>
    <cdr:to>
      <cdr:x>0.66077</cdr:x>
      <cdr:y>0.70543</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282135" y="1620216"/>
          <a:ext cx="1464464" cy="12249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mn-lt"/>
              <a:ea typeface="+mn-ea"/>
            </a:rPr>
            <a:t>HFCs</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5.xml><?xml version="1.0" encoding="utf-8"?>
<c:userShapes xmlns:c="http://schemas.openxmlformats.org/drawingml/2006/chart">
  <cdr:relSizeAnchor xmlns:cdr="http://schemas.openxmlformats.org/drawingml/2006/chartDrawing">
    <cdr:from>
      <cdr:x>0.38139</cdr:x>
      <cdr:y>0.39662</cdr:y>
    </cdr:from>
    <cdr:to>
      <cdr:x>0.6501</cdr:x>
      <cdr:y>0.71985</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362463" y="1647030"/>
          <a:ext cx="1664505" cy="1342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HFCs</a:t>
          </a:r>
          <a:r>
            <a:rPr lang="en-US" altLang="ja-JP" sz="1400" b="1">
              <a:ln w="3175">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62</xdr:col>
      <xdr:colOff>377891</xdr:colOff>
      <xdr:row>60</xdr:row>
      <xdr:rowOff>152498</xdr:rowOff>
    </xdr:from>
    <xdr:to>
      <xdr:col>73</xdr:col>
      <xdr:colOff>101453</xdr:colOff>
      <xdr:row>90</xdr:row>
      <xdr:rowOff>44085</xdr:rowOff>
    </xdr:to>
    <xdr:graphicFrame macro="">
      <xdr:nvGraphicFramePr>
        <xdr:cNvPr id="3" name="G_EnergyCO2_J">
          <a:extLst>
            <a:ext uri="{FF2B5EF4-FFF2-40B4-BE49-F238E27FC236}">
              <a16:creationId xmlns:a16="http://schemas.microsoft.com/office/drawing/2014/main" id="{D78BAB38-5986-4A75-8E11-7A347696B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74</xdr:col>
      <xdr:colOff>109999</xdr:colOff>
      <xdr:row>60</xdr:row>
      <xdr:rowOff>162911</xdr:rowOff>
    </xdr:from>
    <xdr:to>
      <xdr:col>84</xdr:col>
      <xdr:colOff>523652</xdr:colOff>
      <xdr:row>90</xdr:row>
      <xdr:rowOff>46468</xdr:rowOff>
    </xdr:to>
    <xdr:graphicFrame macro="">
      <xdr:nvGraphicFramePr>
        <xdr:cNvPr id="5" name="G_EnergyCO2_E">
          <a:extLst>
            <a:ext uri="{FF2B5EF4-FFF2-40B4-BE49-F238E27FC236}">
              <a16:creationId xmlns:a16="http://schemas.microsoft.com/office/drawing/2014/main" id="{506F42FA-4EC2-4CF9-AD9C-59FECDA2B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62</xdr:col>
      <xdr:colOff>331465</xdr:colOff>
      <xdr:row>31</xdr:row>
      <xdr:rowOff>150011</xdr:rowOff>
    </xdr:from>
    <xdr:to>
      <xdr:col>73</xdr:col>
      <xdr:colOff>23731</xdr:colOff>
      <xdr:row>59</xdr:row>
      <xdr:rowOff>27681</xdr:rowOff>
    </xdr:to>
    <xdr:graphicFrame macro="">
      <xdr:nvGraphicFramePr>
        <xdr:cNvPr id="2" name="G_CO2_J">
          <a:extLst>
            <a:ext uri="{FF2B5EF4-FFF2-40B4-BE49-F238E27FC236}">
              <a16:creationId xmlns:a16="http://schemas.microsoft.com/office/drawing/2014/main" id="{B7F5EA14-89C8-46F6-9B9D-CB8F9F209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74</xdr:col>
      <xdr:colOff>98624</xdr:colOff>
      <xdr:row>31</xdr:row>
      <xdr:rowOff>196172</xdr:rowOff>
    </xdr:from>
    <xdr:to>
      <xdr:col>84</xdr:col>
      <xdr:colOff>489866</xdr:colOff>
      <xdr:row>59</xdr:row>
      <xdr:rowOff>79275</xdr:rowOff>
    </xdr:to>
    <xdr:graphicFrame macro="">
      <xdr:nvGraphicFramePr>
        <xdr:cNvPr id="4" name="G_CO2_E">
          <a:extLst>
            <a:ext uri="{FF2B5EF4-FFF2-40B4-BE49-F238E27FC236}">
              <a16:creationId xmlns:a16="http://schemas.microsoft.com/office/drawing/2014/main" id="{CBBBF79F-A6DB-4CE6-A2AA-8AA818C0A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62</xdr:col>
      <xdr:colOff>348495</xdr:colOff>
      <xdr:row>6</xdr:row>
      <xdr:rowOff>151280</xdr:rowOff>
    </xdr:from>
    <xdr:to>
      <xdr:col>73</xdr:col>
      <xdr:colOff>31156</xdr:colOff>
      <xdr:row>29</xdr:row>
      <xdr:rowOff>56692</xdr:rowOff>
    </xdr:to>
    <xdr:graphicFrame macro="">
      <xdr:nvGraphicFramePr>
        <xdr:cNvPr id="6" name="G_GHG_J">
          <a:extLst>
            <a:ext uri="{FF2B5EF4-FFF2-40B4-BE49-F238E27FC236}">
              <a16:creationId xmlns:a16="http://schemas.microsoft.com/office/drawing/2014/main" id="{DC8DDD12-ED29-436E-B943-EA499EBAB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74</xdr:col>
      <xdr:colOff>96904</xdr:colOff>
      <xdr:row>6</xdr:row>
      <xdr:rowOff>183355</xdr:rowOff>
    </xdr:from>
    <xdr:to>
      <xdr:col>84</xdr:col>
      <xdr:colOff>500872</xdr:colOff>
      <xdr:row>29</xdr:row>
      <xdr:rowOff>101963</xdr:rowOff>
    </xdr:to>
    <xdr:graphicFrame macro="">
      <xdr:nvGraphicFramePr>
        <xdr:cNvPr id="7" name="G_GHG_E">
          <a:extLst>
            <a:ext uri="{FF2B5EF4-FFF2-40B4-BE49-F238E27FC236}">
              <a16:creationId xmlns:a16="http://schemas.microsoft.com/office/drawing/2014/main" id="{3F50275E-E57B-405B-82D0-7DBCBEAE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0.24303</cdr:x>
      <cdr:y>0.0223</cdr:y>
    </cdr:from>
    <cdr:to>
      <cdr:x>0.72655</cdr:x>
      <cdr:y>0.08634</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760710" y="125027"/>
          <a:ext cx="350301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lt"/>
              <a:ea typeface="ＭＳ Ｐゴシック" panose="020B0600070205080204" pitchFamily="50" charset="-128"/>
            </a:rPr>
            <a:t>一人当たり</a:t>
          </a:r>
          <a:r>
            <a:rPr kumimoji="1" lang="ja-JP" altLang="ja-JP" sz="1600" b="1">
              <a:solidFill>
                <a:sysClr val="windowText" lastClr="000000"/>
              </a:solidFill>
              <a:effectLst/>
              <a:latin typeface="+mn-lt"/>
              <a:ea typeface="ＭＳ Ｐゴシック" panose="020B0600070205080204" pitchFamily="50" charset="-128"/>
              <a:cs typeface="+mn-cs"/>
            </a:rPr>
            <a:t>エネルギー起源</a:t>
          </a:r>
          <a:r>
            <a:rPr kumimoji="1" lang="en-US" altLang="ja-JP" sz="1600" b="1">
              <a:solidFill>
                <a:sysClr val="windowText" lastClr="000000"/>
              </a:solidFill>
              <a:latin typeface="+mn-lt"/>
              <a:ea typeface="ＭＳ Ｐゴシック" panose="020B0600070205080204" pitchFamily="50" charset="-128"/>
            </a:rPr>
            <a:t>CO</a:t>
          </a:r>
          <a:r>
            <a:rPr kumimoji="1" lang="en-US" altLang="ja-JP" sz="1600" b="1" baseline="-25000">
              <a:solidFill>
                <a:sysClr val="windowText" lastClr="000000"/>
              </a:solidFill>
              <a:latin typeface="+mn-lt"/>
              <a:ea typeface="ＭＳ Ｐゴシック" panose="020B0600070205080204" pitchFamily="50" charset="-128"/>
            </a:rPr>
            <a:t>2 </a:t>
          </a:r>
          <a:r>
            <a:rPr kumimoji="1" lang="ja-JP" altLang="en-US" sz="1600" b="1">
              <a:solidFill>
                <a:sysClr val="windowText" lastClr="000000"/>
              </a:solidFill>
              <a:latin typeface="+mn-lt"/>
              <a:ea typeface="ＭＳ Ｐゴシック" panose="020B0600070205080204" pitchFamily="50" charset="-128"/>
            </a:rPr>
            <a:t>排出量</a:t>
          </a:r>
          <a:endParaRPr kumimoji="1" lang="en-US" altLang="ja-JP" sz="1600" b="1">
            <a:solidFill>
              <a:sysClr val="windowText" lastClr="000000"/>
            </a:solidFill>
            <a:latin typeface="+mn-lt"/>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0.91479</cdr:y>
    </cdr:from>
    <cdr:to>
      <cdr:x>0.55546</cdr:x>
      <cdr:y>0.96695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77900" y="5128843"/>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一人当たり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エネルギー起源</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［百万トン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、棒グラフ］</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2344" y="4396854"/>
          <a:ext cx="5390347" cy="145042"/>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8.xml><?xml version="1.0" encoding="utf-8"?>
<c:userShapes xmlns:c="http://schemas.openxmlformats.org/drawingml/2006/chart">
  <cdr:relSizeAnchor xmlns:cdr="http://schemas.openxmlformats.org/drawingml/2006/chartDrawing">
    <cdr:from>
      <cdr:x>0.26307</cdr:x>
      <cdr:y>0.03414</cdr:y>
    </cdr:from>
    <cdr:to>
      <cdr:x>0.75891</cdr:x>
      <cdr:y>0.09537</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927449" y="191135"/>
          <a:ext cx="3632854" cy="342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mn-lt"/>
              <a:ea typeface="+mn-ea"/>
              <a:cs typeface="Times New Roman" panose="02020603050405020304" pitchFamily="18" charset="0"/>
            </a:rPr>
            <a:t>Energy-related</a:t>
          </a:r>
          <a:r>
            <a:rPr kumimoji="1" lang="en-US" altLang="ja-JP" sz="1600" b="1" baseline="0">
              <a:solidFill>
                <a:sysClr val="windowText" lastClr="000000"/>
              </a:solidFill>
              <a:effectLst/>
              <a:latin typeface="+mn-lt"/>
              <a:ea typeface="+mn-ea"/>
              <a:cs typeface="Times New Roman" panose="02020603050405020304" pitchFamily="18" charset="0"/>
            </a:rPr>
            <a:t> C</a:t>
          </a:r>
          <a:r>
            <a:rPr kumimoji="1" lang="en-US" altLang="ja-JP" sz="1600" b="1">
              <a:solidFill>
                <a:sysClr val="windowText" lastClr="000000"/>
              </a:solidFill>
              <a:effectLst/>
              <a:latin typeface="+mn-lt"/>
              <a:ea typeface="+mn-ea"/>
              <a:cs typeface="Times New Roman" panose="02020603050405020304" pitchFamily="18" charset="0"/>
            </a:rPr>
            <a:t>O</a:t>
          </a:r>
          <a:r>
            <a:rPr kumimoji="1" lang="en-US" altLang="ja-JP" sz="1600" b="1" baseline="-25000">
              <a:solidFill>
                <a:sysClr val="windowText" lastClr="000000"/>
              </a:solidFill>
              <a:effectLst/>
              <a:latin typeface="+mn-lt"/>
              <a:ea typeface="+mn-ea"/>
              <a:cs typeface="Times New Roman" panose="02020603050405020304" pitchFamily="18" charset="0"/>
            </a:rPr>
            <a:t>2</a:t>
          </a:r>
          <a:r>
            <a:rPr kumimoji="1" lang="ja-JP" altLang="ja-JP" sz="1600" b="1" baseline="0">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en-US" sz="1600" b="1" baseline="0">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mn-cs"/>
            </a:rPr>
            <a:t>per capita </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0.48742</cdr:x>
      <cdr:y>0.9062</cdr:y>
    </cdr:from>
    <cdr:to>
      <cdr:x>0.61541</cdr:x>
      <cdr:y>0.95625</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533633" y="5073434"/>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0.91978</cdr:x>
      <cdr:y>0.20098</cdr:y>
    </cdr:from>
    <cdr:to>
      <cdr:x>0.96068</cdr:x>
      <cdr:y>0.81736</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5090916" y="2702362"/>
          <a:ext cx="3450839" cy="2965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l</a:t>
          </a:r>
          <a:r>
            <a:rPr kumimoji="1" lang="en-US" altLang="ja-JP" sz="1200">
              <a:solidFill>
                <a:sysClr val="windowText" lastClr="000000"/>
              </a:solidFill>
              <a:effectLst/>
              <a:latin typeface="+mn-lt"/>
              <a:ea typeface="+mn-ea"/>
              <a:cs typeface="+mn-cs"/>
            </a:rPr>
            <a:t>ine chart]</a:t>
          </a:r>
          <a:r>
            <a:rPr kumimoji="1" lang="ja-JP" altLang="ja-JP" sz="1200">
              <a:solidFill>
                <a:sysClr val="windowText" lastClr="000000"/>
              </a:solidFill>
              <a:effectLst/>
              <a:latin typeface="+mn-lt"/>
              <a:ea typeface="+mn-ea"/>
              <a:cs typeface="+mn-cs"/>
            </a:rPr>
            <a:t> </a:t>
          </a:r>
          <a:endParaRPr lang="ja-JP" altLang="ja-JP" sz="1400">
            <a:effectLst/>
            <a:latin typeface="+mn-lt"/>
          </a:endParaRPr>
        </a:p>
      </cdr:txBody>
    </cdr:sp>
  </cdr:relSizeAnchor>
  <cdr:relSizeAnchor xmlns:cdr="http://schemas.openxmlformats.org/drawingml/2006/chartDrawing">
    <cdr:from>
      <cdr:x>0.02224</cdr:x>
      <cdr:y>0.03244</cdr:y>
    </cdr:from>
    <cdr:to>
      <cdr:x>0.06974</cdr:x>
      <cdr:y>0.79094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89842" y="2132691"/>
          <a:ext cx="4246506" cy="3443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 Energy-related 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en-US" altLang="ja-JP" sz="1200">
              <a:solidFill>
                <a:sysClr val="windowText" lastClr="000000"/>
              </a:solidFill>
              <a:effectLst/>
              <a:latin typeface="+mn-lt"/>
              <a:ea typeface="+mn-ea"/>
              <a:cs typeface="+mn-cs"/>
            </a:rPr>
            <a:t>]</a:t>
          </a:r>
          <a:endParaRPr lang="ja-JP" altLang="ja-JP" sz="1200">
            <a:effectLst/>
            <a:latin typeface="+mn-lt"/>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89890" y="4419277"/>
          <a:ext cx="5448941" cy="141196"/>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9.xml><?xml version="1.0" encoding="utf-8"?>
<c:userShapes xmlns:c="http://schemas.openxmlformats.org/drawingml/2006/chart">
  <cdr:relSizeAnchor xmlns:cdr="http://schemas.openxmlformats.org/drawingml/2006/chartDrawing">
    <cdr:from>
      <cdr:x>0.34933</cdr:x>
      <cdr:y>0</cdr:y>
    </cdr:from>
    <cdr:to>
      <cdr:x>0.65714</cdr:x>
      <cdr:y>0.0679</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519902" y="0"/>
          <a:ext cx="222041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lt"/>
            </a:rPr>
            <a:t>一人</a:t>
          </a:r>
          <a:r>
            <a:rPr kumimoji="1" lang="ja-JP" altLang="en-US" sz="1600" b="1" baseline="0">
              <a:solidFill>
                <a:sysClr val="windowText" lastClr="000000"/>
              </a:solidFill>
              <a:latin typeface="+mn-lt"/>
            </a:rPr>
            <a:t>当たり</a:t>
          </a:r>
          <a:r>
            <a:rPr kumimoji="1" lang="en-US" altLang="ja-JP" sz="1600" b="1">
              <a:solidFill>
                <a:sysClr val="windowText" lastClr="000000"/>
              </a:solidFill>
              <a:latin typeface="+mn-lt"/>
            </a:rPr>
            <a:t>CO</a:t>
          </a:r>
          <a:r>
            <a:rPr kumimoji="1" lang="en-US" altLang="ja-JP" sz="1600" b="1" baseline="-25000">
              <a:solidFill>
                <a:sysClr val="windowText" lastClr="000000"/>
              </a:solidFill>
              <a:latin typeface="+mn-lt"/>
            </a:rPr>
            <a:t>2</a:t>
          </a:r>
          <a:r>
            <a:rPr kumimoji="1" lang="en-US" altLang="ja-JP" sz="1600" b="1">
              <a:solidFill>
                <a:sysClr val="windowText" lastClr="000000"/>
              </a:solidFill>
              <a:latin typeface="+mn-lt"/>
            </a:rPr>
            <a:t> </a:t>
          </a:r>
          <a:r>
            <a:rPr kumimoji="1" lang="ja-JP" altLang="en-US" sz="1600" b="1">
              <a:solidFill>
                <a:sysClr val="windowText" lastClr="000000"/>
              </a:solidFill>
              <a:latin typeface="+mn-lt"/>
            </a:rPr>
            <a:t>排出量 </a:t>
          </a:r>
          <a:r>
            <a:rPr kumimoji="1" lang="en-US" altLang="ja-JP" sz="1600" b="1">
              <a:solidFill>
                <a:sysClr val="windowText" lastClr="000000"/>
              </a:solidFill>
              <a:latin typeface="+mn-lt"/>
            </a:rPr>
            <a:t> </a:t>
          </a:r>
        </a:p>
      </cdr:txBody>
    </cdr:sp>
  </cdr:relSizeAnchor>
  <cdr:relSizeAnchor xmlns:cdr="http://schemas.openxmlformats.org/drawingml/2006/chartDrawing">
    <cdr:from>
      <cdr:x>0.92467</cdr:x>
      <cdr:y>0.13127</cdr:y>
    </cdr:from>
    <cdr:to>
      <cdr:x>0.96521</cdr:x>
      <cdr:y>0.88734</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817141" y="2547198"/>
          <a:ext cx="3998423"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一人当たり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人、折れ線グラフ］</a:t>
          </a:r>
        </a:p>
      </cdr:txBody>
    </cdr:sp>
  </cdr:relSizeAnchor>
  <cdr:relSizeAnchor xmlns:cdr="http://schemas.openxmlformats.org/drawingml/2006/chartDrawing">
    <cdr:from>
      <cdr:x>0.02211</cdr:x>
      <cdr:y>0.10072</cdr:y>
    </cdr:from>
    <cdr:to>
      <cdr:x>0.06375</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359365" y="2050933"/>
          <a:ext cx="3340730" cy="3016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総排出量　［百万トン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0.46802</cdr:x>
      <cdr:y>0.9113</cdr:y>
    </cdr:from>
    <cdr:to>
      <cdr:x>0.55761</cdr:x>
      <cdr:y>0.9666</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76041" y="4819346"/>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6233" y="4131836"/>
          <a:ext cx="5415978" cy="123154"/>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xml><?xml version="1.0" encoding="utf-8"?>
<c:userShapes xmlns:c="http://schemas.openxmlformats.org/drawingml/2006/chart">
  <cdr:relSizeAnchor xmlns:cdr="http://schemas.openxmlformats.org/drawingml/2006/chartDrawing">
    <cdr:from>
      <cdr:x>0.12058</cdr:x>
      <cdr:y>0</cdr:y>
    </cdr:from>
    <cdr:to>
      <cdr:x>0.80249</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1138107" y="0"/>
          <a:ext cx="6435992" cy="4316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mn-lt"/>
              <a:ea typeface="+mn-ea"/>
              <a:cs typeface="Times New Roman" panose="02020603050405020304" pitchFamily="18" charset="0"/>
            </a:rPr>
            <a:t>GHG</a:t>
          </a:r>
          <a:r>
            <a:rPr lang="en-US" altLang="ja-JP" sz="1800" b="1" baseline="0">
              <a:effectLst/>
              <a:latin typeface="+mn-lt"/>
              <a:ea typeface="+mn-ea"/>
              <a:cs typeface="Times New Roman" panose="02020603050405020304" pitchFamily="18" charset="0"/>
            </a:rPr>
            <a:t> emissions by gas (excluding energy-related CO</a:t>
          </a:r>
          <a:r>
            <a:rPr lang="en-US" altLang="ja-JP" sz="1800" b="1" baseline="-25000">
              <a:effectLst/>
              <a:latin typeface="+mn-lt"/>
              <a:ea typeface="+mn-ea"/>
              <a:cs typeface="Times New Roman" panose="02020603050405020304" pitchFamily="18" charset="0"/>
            </a:rPr>
            <a:t>2</a:t>
          </a:r>
          <a:r>
            <a:rPr lang="en-US" altLang="ja-JP" sz="1800" b="1" baseline="0">
              <a:effectLst/>
              <a:latin typeface="+mn-lt"/>
              <a:ea typeface="+mn-ea"/>
              <a:cs typeface="Times New Roman" panose="02020603050405020304" pitchFamily="18" charset="0"/>
            </a:rPr>
            <a:t> emissions</a:t>
          </a:r>
          <a:r>
            <a:rPr lang="en-US" altLang="ja-JP" sz="1400" b="1" baseline="0">
              <a:effectLst/>
              <a:latin typeface="+mn-lt"/>
              <a:ea typeface="+mn-ea"/>
              <a:cs typeface="Times New Roman" panose="02020603050405020304" pitchFamily="18" charset="0"/>
            </a:rPr>
            <a:t>)</a:t>
          </a:r>
          <a:endParaRPr lang="ja-JP" altLang="ja-JP" sz="1800" b="1">
            <a:effectLst/>
            <a:latin typeface="+mn-lt"/>
            <a:cs typeface="Times New Roman" panose="02020603050405020304" pitchFamily="18" charset="0"/>
          </a:endParaRPr>
        </a:p>
      </cdr:txBody>
    </cdr:sp>
  </cdr:relSizeAnchor>
  <cdr:relSizeAnchor xmlns:cdr="http://schemas.openxmlformats.org/drawingml/2006/chartDrawing">
    <cdr:from>
      <cdr:x>0.403</cdr:x>
      <cdr:y>0.92774</cdr:y>
    </cdr:from>
    <cdr:to>
      <cdr:x>0.52462</cdr:x>
      <cdr:y>0.97344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3803646" y="4457372"/>
          <a:ext cx="1147883" cy="2195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a:latin typeface="+mn-lt"/>
              <a:cs typeface="Times New Roman" panose="02020603050405020304" pitchFamily="18" charset="0"/>
            </a:rPr>
            <a:t>Emissions [Mt</a:t>
          </a:r>
          <a:r>
            <a:rPr lang="en-US" altLang="ja-JP" sz="1400" baseline="0">
              <a:latin typeface="+mn-lt"/>
              <a:cs typeface="Times New Roman" panose="02020603050405020304" pitchFamily="18" charset="0"/>
            </a:rPr>
            <a:t> </a:t>
          </a:r>
          <a:r>
            <a:rPr lang="en-US" altLang="ja-JP" sz="1400">
              <a:latin typeface="+mn-lt"/>
              <a:cs typeface="Times New Roman" panose="02020603050405020304" pitchFamily="18" charset="0"/>
            </a:rPr>
            <a:t>CO</a:t>
          </a:r>
          <a:r>
            <a:rPr lang="en-US" altLang="ja-JP" sz="1400" baseline="-25000">
              <a:latin typeface="+mn-lt"/>
              <a:cs typeface="Times New Roman" panose="02020603050405020304" pitchFamily="18" charset="0"/>
            </a:rPr>
            <a:t>2</a:t>
          </a:r>
          <a:r>
            <a:rPr lang="en-US" altLang="ja-JP" sz="1400">
              <a:latin typeface="+mn-lt"/>
              <a:cs typeface="Times New Roman" panose="02020603050405020304" pitchFamily="18" charset="0"/>
            </a:rPr>
            <a:t>eq.]</a:t>
          </a:r>
          <a:endParaRPr lang="ja-JP" altLang="en-US" sz="1400">
            <a:latin typeface="+mn-lt"/>
            <a:cs typeface="Times New Roman" panose="02020603050405020304" pitchFamily="18"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0.04193</cdr:x>
      <cdr:y>0.0127</cdr:y>
    </cdr:from>
    <cdr:to>
      <cdr:x>0.97952</cdr:x>
      <cdr:y>0.07727</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306268" y="67420"/>
          <a:ext cx="6848417" cy="342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mn-lt"/>
              <a:ea typeface="+mn-ea"/>
              <a:cs typeface="Times New Roman" panose="02020603050405020304" pitchFamily="18" charset="0"/>
            </a:rPr>
            <a:t>CO</a:t>
          </a:r>
          <a:r>
            <a:rPr kumimoji="1" lang="en-US" altLang="ja-JP" sz="1600" b="1" baseline="-25000">
              <a:solidFill>
                <a:sysClr val="windowText" lastClr="000000"/>
              </a:solidFill>
              <a:effectLst/>
              <a:latin typeface="+mn-lt"/>
              <a:ea typeface="+mn-ea"/>
              <a:cs typeface="Times New Roman" panose="02020603050405020304" pitchFamily="18" charset="0"/>
            </a:rPr>
            <a:t>2</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per </a:t>
          </a:r>
          <a:r>
            <a:rPr kumimoji="1" lang="en-US" altLang="ja-JP" sz="1600" b="1" baseline="0">
              <a:solidFill>
                <a:sysClr val="windowText" lastClr="000000"/>
              </a:solidFill>
              <a:effectLst/>
              <a:latin typeface="+mn-lt"/>
              <a:ea typeface="+mn-ea"/>
              <a:cs typeface="Times New Roman" panose="02020603050405020304" pitchFamily="18" charset="0"/>
            </a:rPr>
            <a:t>capita</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0.92615</cdr:x>
      <cdr:y>0.13599</cdr:y>
    </cdr:from>
    <cdr:to>
      <cdr:x>0.96492</cdr:x>
      <cdr:y>0.89799</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812611" y="2602243"/>
          <a:ext cx="4041988"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Line chart]</a:t>
          </a:r>
          <a:endParaRPr lang="ja-JP" altLang="ja-JP" sz="1400">
            <a:effectLst/>
            <a:latin typeface="+mn-lt"/>
          </a:endParaRPr>
        </a:p>
      </cdr:txBody>
    </cdr:sp>
  </cdr:relSizeAnchor>
  <cdr:relSizeAnchor xmlns:cdr="http://schemas.openxmlformats.org/drawingml/2006/chartDrawing">
    <cdr:from>
      <cdr:x>0.01885</cdr:x>
      <cdr:y>0.11487</cdr:y>
    </cdr:from>
    <cdr:to>
      <cdr:x>0.07354</cdr:x>
      <cdr:y>0.69354</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200905" y="1946451"/>
          <a:ext cx="3069533" cy="3952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Total 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ja-JP" altLang="ja-JP" sz="1200" baseline="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en-US" altLang="ja-JP" sz="1200">
              <a:solidFill>
                <a:sysClr val="windowText" lastClr="000000"/>
              </a:solidFill>
              <a:effectLst/>
              <a:latin typeface="+mn-lt"/>
              <a:ea typeface="+mn-ea"/>
              <a:cs typeface="+mn-cs"/>
            </a:rPr>
            <a:t>]</a:t>
          </a:r>
          <a:endParaRPr lang="ja-JP" altLang="ja-JP" sz="1200">
            <a:effectLst/>
            <a:latin typeface="+mn-lt"/>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0.49142</cdr:x>
      <cdr:y>0.91232</cdr:y>
    </cdr:from>
    <cdr:to>
      <cdr:x>0.6198</cdr:x>
      <cdr:y>0.96514</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551586" y="4839341"/>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4024" y="4156619"/>
          <a:ext cx="5369803" cy="136303"/>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1.xml><?xml version="1.0" encoding="utf-8"?>
<c:userShapes xmlns:c="http://schemas.openxmlformats.org/drawingml/2006/chart">
  <cdr:relSizeAnchor xmlns:cdr="http://schemas.openxmlformats.org/drawingml/2006/chartDrawing">
    <cdr:from>
      <cdr:x>0.36896</cdr:x>
      <cdr:y>0.01686</cdr:y>
    </cdr:from>
    <cdr:to>
      <cdr:x>0.66818</cdr:x>
      <cdr:y>0.08419</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657960" y="89912"/>
          <a:ext cx="215559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一人当</a:t>
          </a:r>
          <a:r>
            <a:rPr kumimoji="1" lang="ja-JP" altLang="en-US" sz="1600" b="1" baseline="0">
              <a:solidFill>
                <a:sysClr val="windowText" lastClr="000000"/>
              </a:solidFill>
              <a:latin typeface="Century" panose="02040604050505020304" pitchFamily="18" charset="0"/>
            </a:rPr>
            <a:t>たり</a:t>
          </a:r>
          <a:r>
            <a:rPr kumimoji="1" lang="en-US" altLang="ja-JP" sz="1600" b="1" baseline="0">
              <a:solidFill>
                <a:sysClr val="windowText" lastClr="000000"/>
              </a:solidFill>
              <a:latin typeface="+mn-lt"/>
            </a:rPr>
            <a:t>GHG</a:t>
          </a:r>
          <a:r>
            <a:rPr kumimoji="1" lang="ja-JP" altLang="en-US" sz="1600" b="1">
              <a:solidFill>
                <a:sysClr val="windowText" lastClr="000000"/>
              </a:solidFill>
              <a:latin typeface="Century" panose="02040604050505020304" pitchFamily="18" charset="0"/>
            </a:rPr>
            <a:t>排出量</a:t>
          </a:r>
          <a:endParaRPr kumimoji="1" lang="en-US" altLang="ja-JP" sz="1600" b="1">
            <a:solidFill>
              <a:sysClr val="windowText" lastClr="000000"/>
            </a:solidFill>
            <a:latin typeface="Century" panose="02040604050505020304" pitchFamily="18" charset="0"/>
          </a:endParaRPr>
        </a:p>
      </cdr:txBody>
    </cdr:sp>
  </cdr:relSizeAnchor>
  <cdr:relSizeAnchor xmlns:cdr="http://schemas.openxmlformats.org/drawingml/2006/chartDrawing">
    <cdr:from>
      <cdr:x>0.92528</cdr:x>
      <cdr:y>0.05378</cdr:y>
    </cdr:from>
    <cdr:to>
      <cdr:x>0.96588</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775457" y="2177005"/>
          <a:ext cx="4072862"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一人当たり</a:t>
          </a:r>
          <a:r>
            <a:rPr kumimoji="1" lang="en-US" altLang="ja-JP" sz="1200">
              <a:latin typeface="+mn-lt"/>
            </a:rPr>
            <a:t>GHG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換算</a:t>
          </a:r>
          <a:r>
            <a:rPr kumimoji="1" lang="en-US" altLang="ja-JP" sz="1200">
              <a:latin typeface="+mn-lt"/>
            </a:rPr>
            <a:t>/</a:t>
          </a:r>
          <a:r>
            <a:rPr kumimoji="1" lang="ja-JP" altLang="en-US" sz="1200">
              <a:latin typeface="+mn-lt"/>
            </a:rPr>
            <a:t>人、折れ線グラフ］</a:t>
          </a:r>
        </a:p>
      </cdr:txBody>
    </cdr:sp>
  </cdr:relSizeAnchor>
  <cdr:relSizeAnchor xmlns:cdr="http://schemas.openxmlformats.org/drawingml/2006/chartDrawing">
    <cdr:from>
      <cdr:x>0.02211</cdr:x>
      <cdr:y>0.19188</cdr:y>
    </cdr:from>
    <cdr:to>
      <cdr:x>0.06482</cdr:x>
      <cdr:y>0.84233</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424970" y="2611033"/>
          <a:ext cx="3478594" cy="308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GHG</a:t>
          </a:r>
          <a:r>
            <a:rPr kumimoji="1" lang="ja-JP" altLang="en-US" sz="1200">
              <a:latin typeface="+mn-lt"/>
            </a:rPr>
            <a:t>総排出量　［百万トン</a:t>
          </a:r>
          <a:r>
            <a:rPr kumimoji="1" lang="en-US" altLang="ja-JP" sz="1200">
              <a:latin typeface="+mn-lt"/>
            </a:rPr>
            <a:t>CO</a:t>
          </a:r>
          <a:r>
            <a:rPr kumimoji="1" lang="en-US" altLang="ja-JP" sz="1200" baseline="-25000">
              <a:latin typeface="+mn-lt"/>
            </a:rPr>
            <a:t>2</a:t>
          </a:r>
          <a:r>
            <a:rPr kumimoji="1" lang="ja-JP" altLang="en-US" sz="1200" baseline="0">
              <a:latin typeface="+mn-lt"/>
            </a:rPr>
            <a:t>換算</a:t>
          </a:r>
          <a:r>
            <a:rPr kumimoji="1" lang="en-US" altLang="ja-JP" sz="1200">
              <a:latin typeface="+mn-lt"/>
            </a:rPr>
            <a:t> </a:t>
          </a:r>
          <a:r>
            <a:rPr kumimoji="1" lang="ja-JP" altLang="en-US" sz="1200">
              <a:latin typeface="+mn-lt"/>
            </a:rPr>
            <a:t>、棒グラフ］</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0.46796</cdr:x>
      <cdr:y>0.91153</cdr:y>
    </cdr:from>
    <cdr:to>
      <cdr:x>0.55767</cdr:x>
      <cdr:y>0.96637</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71115" y="4861059"/>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4884" y="4146070"/>
          <a:ext cx="5408789" cy="123579"/>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2.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mn-lt"/>
              <a:ea typeface="+mn-ea"/>
              <a:cs typeface="Times New Roman" panose="02020603050405020304" pitchFamily="18" charset="0"/>
            </a:rPr>
            <a:t>GHG</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per </a:t>
          </a:r>
          <a:r>
            <a:rPr kumimoji="1" lang="en-US" altLang="ja-JP" sz="1600" b="1" baseline="0">
              <a:solidFill>
                <a:sysClr val="windowText" lastClr="000000"/>
              </a:solidFill>
              <a:effectLst/>
              <a:latin typeface="+mn-lt"/>
              <a:ea typeface="+mn-ea"/>
              <a:cs typeface="Times New Roman" panose="02020603050405020304" pitchFamily="18" charset="0"/>
            </a:rPr>
            <a:t>capita</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0.92345</cdr:x>
      <cdr:y>0.14272</cdr:y>
    </cdr:from>
    <cdr:to>
      <cdr:x>0.96217</cdr:x>
      <cdr:y>0.88713</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831591" y="2612714"/>
          <a:ext cx="3979654"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GHG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baseline="0">
              <a:solidFill>
                <a:sysClr val="windowText" lastClr="000000"/>
              </a:solidFill>
              <a:effectLst/>
              <a:latin typeface="+mn-lt"/>
              <a:ea typeface="+mn-ea"/>
              <a:cs typeface="+mn-cs"/>
            </a:rPr>
            <a:t>eq.</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Line chart]</a:t>
          </a:r>
          <a:endParaRPr lang="ja-JP" altLang="ja-JP" sz="1400">
            <a:effectLst/>
            <a:latin typeface="+mn-lt"/>
          </a:endParaRPr>
        </a:p>
      </cdr:txBody>
    </cdr:sp>
  </cdr:relSizeAnchor>
  <cdr:relSizeAnchor xmlns:cdr="http://schemas.openxmlformats.org/drawingml/2006/chartDrawing">
    <cdr:from>
      <cdr:x>0.02211</cdr:x>
      <cdr:y>0.1252</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312646" y="2141942"/>
          <a:ext cx="3254248" cy="3090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Total GHG emissions</a:t>
          </a:r>
          <a:r>
            <a:rPr kumimoji="1" lang="ja-JP" altLang="ja-JP" sz="1200" baseline="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ja-JP" altLang="en-US" sz="1200" baseline="-2500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eq.</a:t>
          </a:r>
          <a:r>
            <a:rPr kumimoji="1" lang="en-US" altLang="ja-JP" sz="1200" baseline="-2500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ja-JP" altLang="ja-JP" sz="1200">
              <a:solidFill>
                <a:sysClr val="windowText" lastClr="000000"/>
              </a:solidFill>
              <a:effectLst/>
              <a:latin typeface="+mn-lt"/>
              <a:ea typeface="+mn-ea"/>
              <a:cs typeface="+mn-cs"/>
            </a:rPr>
            <a:t> </a:t>
          </a:r>
          <a:endParaRPr lang="ja-JP" altLang="ja-JP" sz="1200">
            <a:effectLst/>
            <a:latin typeface="+mn-lt"/>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0.47904</cdr:x>
      <cdr:y>0.91462</cdr:y>
    </cdr:from>
    <cdr:to>
      <cdr:x>0.60728</cdr:x>
      <cdr:y>0.96703</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465926" y="4889603"/>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5804" y="4177020"/>
          <a:ext cx="5379230" cy="136972"/>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3.xml><?xml version="1.0" encoding="utf-8"?>
<xdr:wsDr xmlns:xdr="http://schemas.openxmlformats.org/drawingml/2006/spreadsheetDrawing" xmlns:a="http://schemas.openxmlformats.org/drawingml/2006/main">
  <xdr:twoCellAnchor editAs="absolute">
    <xdr:from>
      <xdr:col>62</xdr:col>
      <xdr:colOff>29811</xdr:colOff>
      <xdr:row>49</xdr:row>
      <xdr:rowOff>184652</xdr:rowOff>
    </xdr:from>
    <xdr:to>
      <xdr:col>71</xdr:col>
      <xdr:colOff>89530</xdr:colOff>
      <xdr:row>74</xdr:row>
      <xdr:rowOff>97879</xdr:rowOff>
    </xdr:to>
    <xdr:graphicFrame macro="">
      <xdr:nvGraphicFramePr>
        <xdr:cNvPr id="3" name="G_EnergyCO2_J">
          <a:extLst>
            <a:ext uri="{FF2B5EF4-FFF2-40B4-BE49-F238E27FC236}">
              <a16:creationId xmlns:a16="http://schemas.microsoft.com/office/drawing/2014/main" id="{CD722E88-4A5F-4DC1-95E2-EA7895BA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71</xdr:col>
      <xdr:colOff>157942</xdr:colOff>
      <xdr:row>49</xdr:row>
      <xdr:rowOff>185849</xdr:rowOff>
    </xdr:from>
    <xdr:to>
      <xdr:col>80</xdr:col>
      <xdr:colOff>326520</xdr:colOff>
      <xdr:row>74</xdr:row>
      <xdr:rowOff>54221</xdr:rowOff>
    </xdr:to>
    <xdr:graphicFrame macro="">
      <xdr:nvGraphicFramePr>
        <xdr:cNvPr id="5" name="G_EnergyCO2_E">
          <a:extLst>
            <a:ext uri="{FF2B5EF4-FFF2-40B4-BE49-F238E27FC236}">
              <a16:creationId xmlns:a16="http://schemas.microsoft.com/office/drawing/2014/main" id="{CA981814-BFBE-4770-88EA-2BF46C923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62</xdr:col>
      <xdr:colOff>86868</xdr:colOff>
      <xdr:row>25</xdr:row>
      <xdr:rowOff>94616</xdr:rowOff>
    </xdr:from>
    <xdr:to>
      <xdr:col>70</xdr:col>
      <xdr:colOff>497738</xdr:colOff>
      <xdr:row>47</xdr:row>
      <xdr:rowOff>24327</xdr:rowOff>
    </xdr:to>
    <xdr:graphicFrame macro="">
      <xdr:nvGraphicFramePr>
        <xdr:cNvPr id="2" name="G_CO2_J">
          <a:extLst>
            <a:ext uri="{FF2B5EF4-FFF2-40B4-BE49-F238E27FC236}">
              <a16:creationId xmlns:a16="http://schemas.microsoft.com/office/drawing/2014/main" id="{599020F2-C0F9-4CB6-8C96-E5EC4241D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71</xdr:col>
      <xdr:colOff>95650</xdr:colOff>
      <xdr:row>25</xdr:row>
      <xdr:rowOff>125648</xdr:rowOff>
    </xdr:from>
    <xdr:to>
      <xdr:col>80</xdr:col>
      <xdr:colOff>276400</xdr:colOff>
      <xdr:row>47</xdr:row>
      <xdr:rowOff>91196</xdr:rowOff>
    </xdr:to>
    <xdr:graphicFrame macro="">
      <xdr:nvGraphicFramePr>
        <xdr:cNvPr id="4" name="G_CO2_E">
          <a:extLst>
            <a:ext uri="{FF2B5EF4-FFF2-40B4-BE49-F238E27FC236}">
              <a16:creationId xmlns:a16="http://schemas.microsoft.com/office/drawing/2014/main" id="{EC47DD3C-F268-4F38-B81F-9FBF66A50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62</xdr:col>
      <xdr:colOff>55266</xdr:colOff>
      <xdr:row>4</xdr:row>
      <xdr:rowOff>142866</xdr:rowOff>
    </xdr:from>
    <xdr:to>
      <xdr:col>70</xdr:col>
      <xdr:colOff>447085</xdr:colOff>
      <xdr:row>22</xdr:row>
      <xdr:rowOff>132480</xdr:rowOff>
    </xdr:to>
    <xdr:graphicFrame macro="">
      <xdr:nvGraphicFramePr>
        <xdr:cNvPr id="6" name="G_GHG_J">
          <a:extLst>
            <a:ext uri="{FF2B5EF4-FFF2-40B4-BE49-F238E27FC236}">
              <a16:creationId xmlns:a16="http://schemas.microsoft.com/office/drawing/2014/main" id="{5C306A72-C8B1-4743-96EC-7530421B4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71</xdr:col>
      <xdr:colOff>90444</xdr:colOff>
      <xdr:row>4</xdr:row>
      <xdr:rowOff>155360</xdr:rowOff>
    </xdr:from>
    <xdr:to>
      <xdr:col>80</xdr:col>
      <xdr:colOff>271195</xdr:colOff>
      <xdr:row>22</xdr:row>
      <xdr:rowOff>184107</xdr:rowOff>
    </xdr:to>
    <xdr:graphicFrame macro="">
      <xdr:nvGraphicFramePr>
        <xdr:cNvPr id="7" name="G_GHG_E">
          <a:extLst>
            <a:ext uri="{FF2B5EF4-FFF2-40B4-BE49-F238E27FC236}">
              <a16:creationId xmlns:a16="http://schemas.microsoft.com/office/drawing/2014/main" id="{6C8F14BC-51A6-4155-9AA2-DEBCE30B1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GDP</a:t>
          </a:r>
          <a:r>
            <a:rPr kumimoji="1" lang="ja-JP" altLang="en-US" sz="1200">
              <a:latin typeface="+mn-lt"/>
            </a:rPr>
            <a:t>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 </a:t>
          </a:r>
          <a:r>
            <a:rPr kumimoji="1" lang="ja-JP" altLang="en-US" sz="1200">
              <a:latin typeface="+mn-lt"/>
            </a:rPr>
            <a:t>百万円］ </a:t>
          </a:r>
        </a:p>
      </cdr:txBody>
    </cdr:sp>
  </cdr:relSizeAnchor>
  <cdr:relSizeAnchor xmlns:cdr="http://schemas.openxmlformats.org/drawingml/2006/chartDrawing">
    <cdr:from>
      <cdr:x>0.48012</cdr:x>
      <cdr:y>0.93631</cdr:y>
    </cdr:from>
    <cdr:to>
      <cdr:x>0.58387</cdr:x>
      <cdr:y>0.99886</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90926" y="4377930"/>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0.02759</cdr:x>
      <cdr:y>0.11367</cdr:y>
    </cdr:from>
    <cdr:to>
      <cdr:x>0.08293</cdr:x>
      <cdr:y>0.82659</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300296" y="2001661"/>
          <a:ext cx="3301405" cy="350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baseline="0">
              <a:solidFill>
                <a:sysClr val="windowText" lastClr="000000"/>
              </a:solidFill>
              <a:effectLst/>
              <a:latin typeface="+mn-lt"/>
              <a:ea typeface="+mn-ea"/>
              <a:cs typeface="+mn-cs"/>
            </a:rPr>
            <a:t> emissions</a:t>
          </a:r>
          <a:r>
            <a:rPr kumimoji="1" lang="en-US" altLang="ja-JP" sz="1200">
              <a:solidFill>
                <a:sysClr val="windowText" lastClr="000000"/>
              </a:solidFill>
              <a:effectLst/>
              <a:latin typeface="+mn-lt"/>
              <a:ea typeface="+mn-ea"/>
              <a:cs typeface="+mn-cs"/>
            </a:rPr>
            <a:t> per GDP </a:t>
          </a:r>
          <a:r>
            <a:rPr kumimoji="1" lang="en-US" altLang="ja-JP" sz="1200" baseline="0">
              <a:solidFill>
                <a:sysClr val="windowText" lastClr="000000"/>
              </a:solidFill>
              <a:effectLst/>
              <a:latin typeface="+mn-lt"/>
              <a:ea typeface="+mn-ea"/>
              <a:cs typeface="+mn-cs"/>
            </a:rPr>
            <a:t> [t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0.48147</cdr:x>
      <cdr:y>0.93538</cdr:y>
    </cdr:from>
    <cdr:to>
      <cdr:x>0.6278</cdr:x>
      <cdr:y>0.99589</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052866" y="4331617"/>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0.03248</cdr:x>
      <cdr:y>0.08182</cdr:y>
    </cdr:from>
    <cdr:to>
      <cdr:x>0.08535</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268751" y="1796515"/>
          <a:ext cx="3228822" cy="3101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GDP</a:t>
          </a:r>
          <a:r>
            <a:rPr kumimoji="1" lang="ja-JP" altLang="en-US" sz="1200">
              <a:latin typeface="+mn-lt"/>
            </a:rPr>
            <a:t>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 </a:t>
          </a:r>
          <a:r>
            <a:rPr kumimoji="1" lang="ja-JP" altLang="en-US" sz="1200">
              <a:latin typeface="+mn-lt"/>
            </a:rPr>
            <a:t>百万円］</a:t>
          </a:r>
        </a:p>
      </cdr:txBody>
    </cdr:sp>
  </cdr:relSizeAnchor>
  <cdr:relSizeAnchor xmlns:cdr="http://schemas.openxmlformats.org/drawingml/2006/chartDrawing">
    <cdr:from>
      <cdr:x>0.50402</cdr:x>
      <cdr:y>0.93018</cdr:y>
    </cdr:from>
    <cdr:to>
      <cdr:x>0.61366</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71142" y="3895992"/>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0.04628</cdr:x>
      <cdr:y>0.04585</cdr:y>
    </cdr:from>
    <cdr:to>
      <cdr:x>0.09074</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21700" y="1705345"/>
          <a:ext cx="3311106" cy="281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 per GDP [t-CO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0.47329</cdr:x>
      <cdr:y>0.93365</cdr:y>
    </cdr:from>
    <cdr:to>
      <cdr:x>0.61935</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006817" y="3943018"/>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0.03248</cdr:x>
      <cdr:y>0.00876</cdr:y>
    </cdr:from>
    <cdr:to>
      <cdr:x>0.07831</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439956" y="1666601"/>
          <a:ext cx="3529911" cy="2688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ea typeface="+mj-ea"/>
            </a:rPr>
            <a:t>GDP</a:t>
          </a:r>
          <a:r>
            <a:rPr kumimoji="1" lang="ja-JP" altLang="en-US" sz="1200">
              <a:latin typeface="+mn-lt"/>
              <a:ea typeface="+mj-ea"/>
            </a:rPr>
            <a:t>当たり</a:t>
          </a:r>
          <a:r>
            <a:rPr kumimoji="1" lang="en-US" altLang="ja-JP" sz="1200">
              <a:latin typeface="+mn-lt"/>
              <a:ea typeface="+mj-ea"/>
            </a:rPr>
            <a:t>GHG </a:t>
          </a:r>
          <a:r>
            <a:rPr kumimoji="1" lang="ja-JP" altLang="en-US" sz="1200">
              <a:latin typeface="+mn-lt"/>
              <a:ea typeface="+mj-ea"/>
            </a:rPr>
            <a:t>排出量　［トン</a:t>
          </a:r>
          <a:r>
            <a:rPr kumimoji="1" lang="en-US" altLang="ja-JP" sz="1200">
              <a:latin typeface="+mn-lt"/>
              <a:ea typeface="+mj-ea"/>
            </a:rPr>
            <a:t>CO</a:t>
          </a:r>
          <a:r>
            <a:rPr kumimoji="1" lang="en-US" altLang="ja-JP" sz="1200" baseline="-25000">
              <a:latin typeface="+mn-lt"/>
              <a:ea typeface="+mj-ea"/>
            </a:rPr>
            <a:t>2</a:t>
          </a:r>
          <a:r>
            <a:rPr kumimoji="1" lang="en-US" altLang="ja-JP" sz="1200">
              <a:latin typeface="+mn-lt"/>
              <a:ea typeface="+mj-ea"/>
            </a:rPr>
            <a:t> </a:t>
          </a:r>
          <a:r>
            <a:rPr kumimoji="1" lang="ja-JP" altLang="en-US" sz="1200">
              <a:latin typeface="+mn-lt"/>
              <a:ea typeface="+mj-ea"/>
            </a:rPr>
            <a:t>換算</a:t>
          </a:r>
          <a:r>
            <a:rPr kumimoji="1" lang="en-US" altLang="ja-JP" sz="1200">
              <a:latin typeface="+mn-lt"/>
              <a:ea typeface="+mj-ea"/>
            </a:rPr>
            <a:t>/ </a:t>
          </a:r>
          <a:r>
            <a:rPr kumimoji="1" lang="ja-JP" altLang="en-US" sz="1200">
              <a:latin typeface="+mn-lt"/>
              <a:ea typeface="+mj-ea"/>
            </a:rPr>
            <a:t>百万円］</a:t>
          </a:r>
        </a:p>
      </cdr:txBody>
    </cdr:sp>
  </cdr:relSizeAnchor>
  <cdr:relSizeAnchor xmlns:cdr="http://schemas.openxmlformats.org/drawingml/2006/chartDrawing">
    <cdr:from>
      <cdr:x>0.50402</cdr:x>
      <cdr:y>0.92976</cdr:y>
    </cdr:from>
    <cdr:to>
      <cdr:x>0.61402</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61540" y="3871229"/>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0.04028</cdr:x>
      <cdr:y>0.09901</cdr:y>
    </cdr:from>
    <cdr:to>
      <cdr:x>0.08474</cdr:x>
      <cdr:y>0.86052</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03102" y="1875157"/>
          <a:ext cx="3200487" cy="28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GHG emissions per GDP [t-CO</a:t>
          </a:r>
          <a:r>
            <a:rPr kumimoji="1" lang="en-US" altLang="ja-JP" sz="1200" baseline="-25000">
              <a:solidFill>
                <a:sysClr val="windowText" lastClr="000000"/>
              </a:solidFill>
              <a:effectLst/>
              <a:latin typeface="+mn-lt"/>
              <a:ea typeface="+mn-ea"/>
              <a:cs typeface="+mn-cs"/>
            </a:rPr>
            <a:t>2</a:t>
          </a:r>
          <a:r>
            <a:rPr kumimoji="1" lang="en-US" altLang="ja-JP" sz="1200" baseline="0">
              <a:solidFill>
                <a:sysClr val="windowText" lastClr="000000"/>
              </a:solidFill>
              <a:effectLst/>
              <a:latin typeface="+mn-lt"/>
              <a:ea typeface="+mn-ea"/>
              <a:cs typeface="+mn-cs"/>
            </a:rPr>
            <a:t> eq.</a:t>
          </a:r>
          <a:r>
            <a:rPr kumimoji="1" lang="en-US" altLang="ja-JP" sz="1200">
              <a:solidFill>
                <a:sysClr val="windowText" lastClr="000000"/>
              </a:solidFill>
              <a:effectLst/>
              <a:latin typeface="+mn-lt"/>
              <a:ea typeface="+mn-ea"/>
              <a:cs typeface="+mn-cs"/>
            </a:rPr>
            <a:t>/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0.4643</cdr:x>
      <cdr:y>0.93333</cdr:y>
    </cdr:from>
    <cdr:to>
      <cdr:x>0.61035</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2949668" y="3922609"/>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0.03047</cdr:x>
      <cdr:y>0.14666</cdr:y>
    </cdr:from>
    <cdr:to>
      <cdr:x>0.06371</cdr:x>
      <cdr:y>0.73209</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047938" y="2095566"/>
          <a:ext cx="3006216" cy="32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a:t>Emissions [Mt CO</a:t>
          </a:r>
          <a:r>
            <a:rPr lang="en-US" altLang="ja-JP" sz="1400" baseline="-25000"/>
            <a:t>2</a:t>
          </a:r>
          <a:r>
            <a:rPr lang="en-US" altLang="ja-JP" sz="1400"/>
            <a:t> eq.]</a:t>
          </a:r>
          <a:endParaRPr lang="ja-JP" altLang="en-US" sz="1400"/>
        </a:p>
      </cdr:txBody>
    </cdr:sp>
  </cdr:relSizeAnchor>
</c:userShapes>
</file>

<file path=xl/drawings/drawing60.xml><?xml version="1.0" encoding="utf-8"?>
<xdr:wsDr xmlns:xdr="http://schemas.openxmlformats.org/drawingml/2006/spreadsheetDrawing" xmlns:a="http://schemas.openxmlformats.org/drawingml/2006/main">
  <xdr:twoCellAnchor>
    <xdr:from>
      <xdr:col>61</xdr:col>
      <xdr:colOff>419815</xdr:colOff>
      <xdr:row>3</xdr:row>
      <xdr:rowOff>86796</xdr:rowOff>
    </xdr:from>
    <xdr:to>
      <xdr:col>69</xdr:col>
      <xdr:colOff>271665</xdr:colOff>
      <xdr:row>41</xdr:row>
      <xdr:rowOff>65163</xdr:rowOff>
    </xdr:to>
    <xdr:graphicFrame macro="">
      <xdr:nvGraphicFramePr>
        <xdr:cNvPr id="13902449" name="G_Fuel_J">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462289</xdr:colOff>
      <xdr:row>46</xdr:row>
      <xdr:rowOff>115373</xdr:rowOff>
    </xdr:from>
    <xdr:to>
      <xdr:col>69</xdr:col>
      <xdr:colOff>228865</xdr:colOff>
      <xdr:row>86</xdr:row>
      <xdr:rowOff>92604</xdr:rowOff>
    </xdr:to>
    <xdr:graphicFrame macro="">
      <xdr:nvGraphicFramePr>
        <xdr:cNvPr id="13902450" name="G_Purpose_J">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69</xdr:col>
      <xdr:colOff>541436</xdr:colOff>
      <xdr:row>6</xdr:row>
      <xdr:rowOff>68223</xdr:rowOff>
    </xdr:from>
    <xdr:to>
      <xdr:col>80</xdr:col>
      <xdr:colOff>191530</xdr:colOff>
      <xdr:row>35</xdr:row>
      <xdr:rowOff>155007</xdr:rowOff>
    </xdr:to>
    <xdr:graphicFrame macro="">
      <xdr:nvGraphicFramePr>
        <xdr:cNvPr id="13902451" name="G_Trends_Fuel_J">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69</xdr:col>
      <xdr:colOff>593666</xdr:colOff>
      <xdr:row>46</xdr:row>
      <xdr:rowOff>109474</xdr:rowOff>
    </xdr:from>
    <xdr:to>
      <xdr:col>80</xdr:col>
      <xdr:colOff>250762</xdr:colOff>
      <xdr:row>75</xdr:row>
      <xdr:rowOff>143076</xdr:rowOff>
    </xdr:to>
    <xdr:graphicFrame macro="">
      <xdr:nvGraphicFramePr>
        <xdr:cNvPr id="13902452" name="G_Trends_Purpose_J">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80</xdr:col>
      <xdr:colOff>636876</xdr:colOff>
      <xdr:row>6</xdr:row>
      <xdr:rowOff>6240</xdr:rowOff>
    </xdr:from>
    <xdr:to>
      <xdr:col>88</xdr:col>
      <xdr:colOff>637950</xdr:colOff>
      <xdr:row>44</xdr:row>
      <xdr:rowOff>137151</xdr:rowOff>
    </xdr:to>
    <xdr:graphicFrame macro="">
      <xdr:nvGraphicFramePr>
        <xdr:cNvPr id="7" name="G_Fuel_E">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80</xdr:col>
      <xdr:colOff>516685</xdr:colOff>
      <xdr:row>45</xdr:row>
      <xdr:rowOff>76727</xdr:rowOff>
    </xdr:from>
    <xdr:to>
      <xdr:col>88</xdr:col>
      <xdr:colOff>516744</xdr:colOff>
      <xdr:row>92</xdr:row>
      <xdr:rowOff>52387</xdr:rowOff>
    </xdr:to>
    <xdr:graphicFrame macro="">
      <xdr:nvGraphicFramePr>
        <xdr:cNvPr id="17" name="G_Purpose_E">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89</xdr:col>
      <xdr:colOff>382821</xdr:colOff>
      <xdr:row>6</xdr:row>
      <xdr:rowOff>63454</xdr:rowOff>
    </xdr:from>
    <xdr:to>
      <xdr:col>100</xdr:col>
      <xdr:colOff>128586</xdr:colOff>
      <xdr:row>35</xdr:row>
      <xdr:rowOff>125647</xdr:rowOff>
    </xdr:to>
    <xdr:graphicFrame macro="">
      <xdr:nvGraphicFramePr>
        <xdr:cNvPr id="20" name="G_Trends_Fuel_E">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89</xdr:col>
      <xdr:colOff>640088</xdr:colOff>
      <xdr:row>46</xdr:row>
      <xdr:rowOff>25494</xdr:rowOff>
    </xdr:from>
    <xdr:to>
      <xdr:col>100</xdr:col>
      <xdr:colOff>227679</xdr:colOff>
      <xdr:row>75</xdr:row>
      <xdr:rowOff>2729</xdr:rowOff>
    </xdr:to>
    <xdr:graphicFrame macro="">
      <xdr:nvGraphicFramePr>
        <xdr:cNvPr id="21" name="G_Trends_Purpose_E">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0.33904</cdr:x>
      <cdr:y>0.41869</cdr:y>
    </cdr:from>
    <cdr:to>
      <cdr:x>0.68826</cdr:x>
      <cdr:y>0.576</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647474" y="3258073"/>
          <a:ext cx="1696991" cy="12241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1" i="0" strike="noStrike">
              <a:solidFill>
                <a:sysClr val="windowText" lastClr="000000"/>
              </a:solidFill>
              <a:latin typeface="+mn-lt"/>
              <a:ea typeface="ＭＳ Ｐゴシック"/>
            </a:rPr>
            <a:t>世帯当たり</a:t>
          </a:r>
          <a:r>
            <a:rPr lang="en-US" altLang="ja-JP" sz="1200" b="1" i="0" strike="noStrike">
              <a:solidFill>
                <a:sysClr val="windowText" lastClr="000000"/>
              </a:solidFill>
              <a:latin typeface="+mn-lt"/>
              <a:cs typeface="Arial"/>
            </a:rPr>
            <a:t>CO</a:t>
          </a:r>
          <a:r>
            <a:rPr lang="en-US" altLang="ja-JP" sz="1200" b="1" i="0" strike="noStrike" baseline="-25000">
              <a:solidFill>
                <a:sysClr val="windowText" lastClr="000000"/>
              </a:solidFill>
              <a:latin typeface="+mn-lt"/>
              <a:cs typeface="Arial"/>
            </a:rPr>
            <a:t>2</a:t>
          </a:r>
          <a:r>
            <a:rPr lang="ja-JP" altLang="en-US" sz="1200" b="1" i="0" strike="noStrike">
              <a:solidFill>
                <a:sysClr val="windowText" lastClr="000000"/>
              </a:solidFill>
              <a:latin typeface="+mn-lt"/>
              <a:ea typeface="ＭＳ Ｐゴシック"/>
            </a:rPr>
            <a:t>排出量</a:t>
          </a:r>
          <a:endParaRPr lang="en-US" altLang="ja-JP" sz="1200" b="1" i="0" strike="noStrike">
            <a:solidFill>
              <a:sysClr val="windowText" lastClr="000000"/>
            </a:solidFill>
            <a:latin typeface="+mn-lt"/>
            <a:ea typeface="ＭＳ Ｐゴシック"/>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200" b="0" i="0" strike="noStrike">
              <a:solidFill>
                <a:sysClr val="windowText" lastClr="000000"/>
              </a:solidFill>
              <a:latin typeface="+mn-lt"/>
              <a:cs typeface="Arial"/>
            </a:rPr>
            <a:t>[kg CO</a:t>
          </a:r>
          <a:r>
            <a:rPr lang="en-US" altLang="ja-JP" sz="1200" b="0" i="0" strike="noStrike" baseline="-25000">
              <a:solidFill>
                <a:sysClr val="windowText" lastClr="000000"/>
              </a:solidFill>
              <a:latin typeface="+mn-lt"/>
              <a:cs typeface="Arial"/>
            </a:rPr>
            <a:t>2</a:t>
          </a:r>
          <a:r>
            <a:rPr lang="en-US" altLang="ja-JP" sz="1200" b="0" i="0" strike="noStrike">
              <a:solidFill>
                <a:sysClr val="windowText" lastClr="000000"/>
              </a:solidFill>
              <a:latin typeface="+mn-lt"/>
              <a:cs typeface="Arial"/>
            </a:rPr>
            <a:t>/</a:t>
          </a:r>
          <a:r>
            <a:rPr lang="ja-JP" altLang="en-US" sz="12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0.68706</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4465" y="4832991"/>
          <a:ext cx="5260719" cy="218930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本シートにおける家庭からの</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 </a:t>
          </a:r>
          <a:r>
            <a:rPr lang="ja-JP" altLang="en-US" sz="900" b="0" i="0" strike="noStrike">
              <a:solidFill>
                <a:srgbClr val="000000"/>
              </a:solidFill>
              <a:latin typeface="+mn-lt"/>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mn-lt"/>
              <a:ea typeface="+mj-ea"/>
              <a:cs typeface="+mn-cs"/>
            </a:rPr>
            <a:t>※</a:t>
          </a:r>
          <a:r>
            <a:rPr lang="ja-JP" altLang="ja-JP" sz="900" b="0" i="0">
              <a:latin typeface="+mn-lt"/>
              <a:ea typeface="+mj-ea"/>
              <a:cs typeface="+mn-cs"/>
            </a:rPr>
            <a:t>　電力及び熱</a:t>
          </a:r>
          <a:r>
            <a:rPr lang="ja-JP" altLang="en-US" sz="900" b="0" i="0">
              <a:latin typeface="+mn-lt"/>
              <a:ea typeface="+mj-ea"/>
              <a:cs typeface="+mn-cs"/>
            </a:rPr>
            <a:t>の</a:t>
          </a:r>
          <a:r>
            <a:rPr lang="en-US" altLang="ja-JP" sz="900" b="0" i="0">
              <a:latin typeface="+mn-lt"/>
              <a:ea typeface="+mj-ea"/>
              <a:cs typeface="+mn-cs"/>
            </a:rPr>
            <a:t>CO</a:t>
          </a:r>
          <a:r>
            <a:rPr lang="en-US" altLang="ja-JP" sz="900" b="0" i="0" baseline="-25000">
              <a:latin typeface="+mn-lt"/>
              <a:ea typeface="+mj-ea"/>
              <a:cs typeface="+mn-cs"/>
            </a:rPr>
            <a:t>2 </a:t>
          </a:r>
          <a:r>
            <a:rPr lang="ja-JP" altLang="en-US" sz="900" b="0" i="0">
              <a:latin typeface="+mn-lt"/>
              <a:ea typeface="+mj-ea"/>
              <a:cs typeface="+mn-cs"/>
            </a:rPr>
            <a:t>排出量</a:t>
          </a:r>
          <a:r>
            <a:rPr lang="ja-JP" altLang="ja-JP" sz="900" b="0" i="0">
              <a:latin typeface="+mn-lt"/>
              <a:ea typeface="+mj-ea"/>
              <a:cs typeface="+mn-cs"/>
            </a:rPr>
            <a:t>は、自家発電を含まない、電力会社等から購入する電力や熱に由来する</a:t>
          </a:r>
          <a:r>
            <a:rPr lang="ja-JP" altLang="en-US" sz="900" b="0" i="0">
              <a:latin typeface="+mn-lt"/>
              <a:ea typeface="+mj-ea"/>
              <a:cs typeface="+mn-cs"/>
            </a:rPr>
            <a:t>もの</a:t>
          </a:r>
          <a:r>
            <a:rPr lang="ja-JP" altLang="ja-JP" sz="900" b="0" i="0">
              <a:latin typeface="+mn-lt"/>
              <a:ea typeface="+mj-ea"/>
              <a:cs typeface="+mn-cs"/>
            </a:rPr>
            <a:t>。</a:t>
          </a:r>
          <a:endParaRPr lang="en-US" altLang="ja-JP" sz="900" b="0" i="0">
            <a:latin typeface="+mn-lt"/>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自家用乗用車は、運輸（旅客）部門の自家用乗用車（家計寄与分）。</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mn-lt"/>
              <a:ea typeface="+mj-ea"/>
            </a:rPr>
            <a:t>　</a:t>
          </a:r>
          <a:r>
            <a:rPr lang="en-US" altLang="ja-JP" sz="900" b="0" i="0" strike="noStrike">
              <a:solidFill>
                <a:srgbClr val="000000"/>
              </a:solidFill>
              <a:latin typeface="+mn-lt"/>
              <a:ea typeface="+mj-ea"/>
            </a:rPr>
            <a:t>- </a:t>
          </a:r>
          <a:r>
            <a:rPr lang="ja-JP" altLang="en-US" sz="900" b="0" i="0" strike="noStrike">
              <a:solidFill>
                <a:srgbClr val="000000"/>
              </a:solidFill>
              <a:latin typeface="+mn-lt"/>
              <a:ea typeface="+mj-ea"/>
            </a:rPr>
            <a:t>石油由来 の一般廃棄物（プラスチック等）の焼却による</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（非エネルギー起源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mn-lt"/>
              <a:ea typeface="+mj-ea"/>
            </a:rPr>
            <a:t>　</a:t>
          </a:r>
          <a:r>
            <a:rPr lang="en-US" altLang="ja-JP" sz="900" b="0" i="0" strike="noStrike">
              <a:solidFill>
                <a:srgbClr val="000000"/>
              </a:solidFill>
              <a:latin typeface="+mn-lt"/>
              <a:ea typeface="+mj-ea"/>
            </a:rPr>
            <a:t>- </a:t>
          </a:r>
          <a:r>
            <a:rPr lang="ja-JP" altLang="en-US" sz="900" b="0" i="0" strike="noStrike">
              <a:solidFill>
                <a:srgbClr val="000000"/>
              </a:solidFill>
              <a:latin typeface="+mn-lt"/>
              <a:ea typeface="+mj-ea"/>
            </a:rPr>
            <a:t>廃棄物処理施設で使用するエネルギー起源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（業務その他部門－他サービス業の一部）</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水道は、上下水道施設で使用するエネルギー起源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（業務その他部門－電気ガス熱供給水道業の一部）のうち、家庭寄与分を推計したもの。</a:t>
          </a:r>
        </a:p>
        <a:p xmlns:a="http://schemas.openxmlformats.org/drawingml/2006/main">
          <a:endParaRPr lang="ja-JP" altLang="en-US" sz="900" b="0" i="0" strike="noStrike">
            <a:solidFill>
              <a:srgbClr val="FF0000"/>
            </a:solidFill>
            <a:latin typeface="+mn-lt"/>
            <a:ea typeface="+mj-ea"/>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0.28098</cdr:x>
      <cdr:y>0.32422</cdr:y>
    </cdr:from>
    <cdr:to>
      <cdr:x>0.6422</cdr:x>
      <cdr:y>0.49158</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343496" y="2756912"/>
          <a:ext cx="1727173" cy="142309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1" i="0" strike="noStrike">
              <a:solidFill>
                <a:srgbClr val="000000"/>
              </a:solidFill>
              <a:latin typeface="+mn-lt"/>
              <a:ea typeface="ＭＳ Ｐゴシック"/>
            </a:rPr>
            <a:t>世帯当たり</a:t>
          </a: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1" i="0" strike="noStrike">
              <a:solidFill>
                <a:sysClr val="windowText" lastClr="000000"/>
              </a:solidFill>
              <a:latin typeface="+mn-lt"/>
              <a:cs typeface="Arial"/>
            </a:rPr>
            <a:t> </a:t>
          </a:r>
          <a:r>
            <a:rPr lang="en-US" altLang="ja-JP" sz="1200" b="0" i="0" strike="noStrike">
              <a:solidFill>
                <a:sysClr val="windowText" lastClr="000000"/>
              </a:solidFill>
              <a:latin typeface="+mn-lt"/>
              <a:cs typeface="Arial"/>
            </a:rPr>
            <a:t>[kg CO</a:t>
          </a:r>
          <a:r>
            <a:rPr lang="en-US" altLang="ja-JP" sz="1200" b="0" i="0" strike="noStrike" baseline="-25000">
              <a:solidFill>
                <a:sysClr val="windowText" lastClr="000000"/>
              </a:solidFill>
              <a:latin typeface="+mn-lt"/>
              <a:cs typeface="Arial"/>
            </a:rPr>
            <a:t>2</a:t>
          </a:r>
          <a:r>
            <a:rPr lang="en-US" altLang="ja-JP" sz="1200" b="0" i="0" strike="noStrike">
              <a:solidFill>
                <a:sysClr val="windowText" lastClr="000000"/>
              </a:solidFill>
              <a:latin typeface="+mn-lt"/>
              <a:cs typeface="Arial"/>
            </a:rPr>
            <a:t>/</a:t>
          </a:r>
          <a:r>
            <a:rPr lang="ja-JP" altLang="en-US" sz="12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200" b="0" i="0" strike="noStrike">
            <a:solidFill>
              <a:srgbClr val="000000"/>
            </a:solidFill>
            <a:latin typeface="+mn-lt"/>
            <a:ea typeface="ＭＳ Ｐゴシック"/>
          </a:endParaRPr>
        </a:p>
      </cdr:txBody>
    </cdr:sp>
  </cdr:relSizeAnchor>
  <cdr:relSizeAnchor xmlns:cdr="http://schemas.openxmlformats.org/drawingml/2006/chartDrawing">
    <cdr:from>
      <cdr:x>0</cdr:x>
      <cdr:y>0.63847</cdr:y>
    </cdr:from>
    <cdr:to>
      <cdr:x>0.99523</cdr:x>
      <cdr:y>0.95156</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5161419"/>
          <a:ext cx="5247420" cy="253106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tx1"/>
              </a:solidFill>
              <a:effectLst/>
              <a:latin typeface="Times New Roman" panose="02020603050405020304" pitchFamily="18" charset="0"/>
              <a:ea typeface="ＭＳ ゴシック" panose="020B0609070205080204" pitchFamily="49" charset="-128"/>
              <a:cs typeface="Times New Roman" panose="02020603050405020304" pitchFamily="18" charset="0"/>
            </a:rPr>
            <a:t>1)</a:t>
          </a:r>
          <a:r>
            <a:rPr kumimoji="1" lang="ja-JP" altLang="ja-JP" sz="900">
              <a:solidFill>
                <a:schemeClr val="tx1"/>
              </a:solidFill>
              <a:effectLst/>
              <a:latin typeface="Times New Roman" panose="02020603050405020304" pitchFamily="18" charset="0"/>
              <a:ea typeface="ＭＳ ゴシック" panose="020B0609070205080204" pitchFamily="49" charset="-128"/>
              <a:cs typeface="Times New Roman" panose="02020603050405020304" pitchFamily="18" charset="0"/>
            </a:rPr>
            <a:t>　電気を使用し、他の用途に含まれないものが含まれる。例：照明、冷蔵庫、掃除機、テレビ</a:t>
          </a:r>
          <a:r>
            <a:rPr kumimoji="1" lang="ja-JP" altLang="en-US" sz="900">
              <a:solidFill>
                <a:schemeClr val="tx1"/>
              </a:solidFill>
              <a:effectLst/>
              <a:latin typeface="Times New Roman" panose="02020603050405020304" pitchFamily="18" charset="0"/>
              <a:ea typeface="ＭＳ ゴシック" panose="020B0609070205080204" pitchFamily="49" charset="-128"/>
              <a:cs typeface="Times New Roman" panose="02020603050405020304" pitchFamily="18" charset="0"/>
            </a:rPr>
            <a:t>など。</a:t>
          </a:r>
          <a:endPar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本シートにおける家庭からの</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排出量は、インベントリの家庭部門に加え、自家用乗用車、ごみ処理及び水道からの排出量を足し合わせたもの。 </a:t>
          </a:r>
          <a:endPar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電力及び熱の</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排出量は、自家発電を含まない、電力会社等から購入する電力や熱に由来するもの。</a:t>
          </a: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自家用乗用車は、運輸（旅客）部門の自家用乗用車（家計寄与分）。</a:t>
          </a: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ごみ処理は、以下の排出源のうち、生活系ごみ由来分を推計したもの。</a:t>
          </a:r>
        </a:p>
        <a:p xmlns:a="http://schemas.openxmlformats.org/drawingml/2006/main">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石油由来 の一般廃棄物（プラスチック等）の焼却による</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（非エネルギー起源</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－廃棄物の一部） </a:t>
          </a:r>
        </a:p>
        <a:p xmlns:a="http://schemas.openxmlformats.org/drawingml/2006/main">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廃棄物処理施設で使用するエネルギー起源</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（業務その他部門－他サービス業の一部）</a:t>
          </a: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水道は、上下水道施設で使用するエネルギー起源</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（業務その他部門－電気ガス熱供給水道業の一部）のうち、家庭寄与分を推計したもの。</a:t>
          </a:r>
          <a:endPar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64.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0.43162</cdr:x>
      <cdr:y>0.89933</cdr:y>
    </cdr:from>
    <cdr:to>
      <cdr:x>0.57053</cdr:x>
      <cdr:y>0.95387</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3082220" y="6112174"/>
          <a:ext cx="991960" cy="370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0.12146</cdr:x>
      <cdr:y>0.95803</cdr:y>
    </cdr:from>
    <cdr:to>
      <cdr:x>0.88374</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877418" y="6541527"/>
          <a:ext cx="5506885" cy="286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Times New Roman" panose="02020603050405020304" pitchFamily="18" charset="0"/>
              <a:ea typeface="ＭＳ 明朝" panose="02020609040205080304" pitchFamily="17" charset="-128"/>
              <a:cs typeface="Times New Roman" panose="02020603050405020304" pitchFamily="18" charset="0"/>
            </a:rPr>
            <a:t>1) </a:t>
          </a:r>
          <a:r>
            <a:rPr lang="ja-JP" altLang="en-US" sz="900" baseline="0">
              <a:latin typeface="Times New Roman" panose="02020603050405020304" pitchFamily="18" charset="0"/>
              <a:ea typeface="ＭＳ 明朝" panose="02020609040205080304" pitchFamily="17" charset="-128"/>
              <a:cs typeface="Times New Roman" panose="02020603050405020304" pitchFamily="18" charset="0"/>
            </a:rPr>
            <a:t> </a:t>
          </a:r>
          <a:r>
            <a:rPr lang="ja-JP" altLang="en-US" sz="900">
              <a:latin typeface="ＭＳ 明朝" panose="02020609040205080304" pitchFamily="17" charset="-128"/>
              <a:ea typeface="ＭＳ 明朝" panose="02020609040205080304" pitchFamily="17" charset="-128"/>
            </a:rPr>
            <a:t>電気を使用し、他の用途に含まれないものが含まれる。例：照明、冷蔵庫、掃除機、テレビなど</a:t>
          </a:r>
          <a:endParaRPr lang="en-US" altLang="ja-JP" sz="900">
            <a:latin typeface="ＭＳ 明朝" panose="02020609040205080304" pitchFamily="17" charset="-128"/>
            <a:ea typeface="ＭＳ 明朝" panose="02020609040205080304" pitchFamily="17" charset="-128"/>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0.38296</cdr:x>
      <cdr:y>0.32724</cdr:y>
    </cdr:from>
    <cdr:to>
      <cdr:x>0.6962</cdr:x>
      <cdr:y>0.50612</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2101475" y="2608074"/>
          <a:ext cx="1718896" cy="142567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Household CO</a:t>
          </a:r>
          <a:r>
            <a:rPr lang="en-US" altLang="ja-JP" sz="1100" b="1" i="0" baseline="-25000">
              <a:effectLst/>
              <a:latin typeface="+mn-lt"/>
              <a:ea typeface="+mn-ea"/>
              <a:cs typeface="+mn-cs"/>
            </a:rPr>
            <a:t>2</a:t>
          </a:r>
          <a:r>
            <a:rPr lang="en-US" altLang="ja-JP" sz="1100" b="1" i="0">
              <a:effectLst/>
              <a:latin typeface="+mn-lt"/>
              <a:ea typeface="+mn-ea"/>
              <a:cs typeface="+mn-cs"/>
            </a:rPr>
            <a:t> </a:t>
          </a:r>
        </a:p>
        <a:p xmlns:a="http://schemas.openxmlformats.org/drawingml/2006/main">
          <a:pPr algn="ctr" rtl="0"/>
          <a:r>
            <a:rPr lang="en-US" altLang="ja-JP" sz="1100" b="1" i="0">
              <a:effectLst/>
              <a:latin typeface="+mn-lt"/>
              <a:ea typeface="+mn-ea"/>
              <a:cs typeface="+mn-cs"/>
            </a:rPr>
            <a:t>emissions </a:t>
          </a:r>
          <a:endParaRPr lang="ja-JP" altLang="ja-JP" b="1">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cdr:x>
      <cdr:y>0.64658</cdr:y>
    </cdr:from>
    <cdr:to>
      <cdr:x>0.98998</cdr:x>
      <cdr:y>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0" y="4799452"/>
          <a:ext cx="5449253" cy="262337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in the inventory and the emissions from car, municipal solid waste, and water and wastewater categories.</a:t>
          </a:r>
        </a:p>
        <a:p xmlns:a="http://schemas.openxmlformats.org/drawingml/2006/main">
          <a:pPr rtl="0"/>
          <a:r>
            <a:rPr lang="en-US" altLang="ja-JP" sz="1100" b="0" i="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cdr:txBody>
    </cdr:sp>
  </cdr:relSizeAnchor>
  <cdr:relSizeAnchor xmlns:cdr="http://schemas.openxmlformats.org/drawingml/2006/chartDrawing">
    <cdr:from>
      <cdr:x>0.13365</cdr:x>
      <cdr:y>0.01306</cdr:y>
    </cdr:from>
    <cdr:to>
      <cdr:x>0.86962</cdr:x>
      <cdr:y>0.08728</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733425" y="105094"/>
          <a:ext cx="4038600" cy="5971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mn-lt"/>
              <a:ea typeface="+mn-ea"/>
              <a:cs typeface="Times New Roman" panose="02020603050405020304" pitchFamily="18" charset="0"/>
            </a:rPr>
            <a:t>Household CO</a:t>
          </a:r>
          <a:r>
            <a:rPr lang="en-US" altLang="ja-JP" sz="1800" b="1" i="0" baseline="-25000">
              <a:solidFill>
                <a:schemeClr val="dk1"/>
              </a:solidFill>
              <a:effectLst/>
              <a:latin typeface="+mn-lt"/>
              <a:ea typeface="+mn-ea"/>
              <a:cs typeface="Times New Roman" panose="02020603050405020304" pitchFamily="18" charset="0"/>
            </a:rPr>
            <a:t>2</a:t>
          </a:r>
          <a:r>
            <a:rPr lang="en-US" altLang="ja-JP" sz="1800" b="1" i="0" baseline="0">
              <a:solidFill>
                <a:schemeClr val="dk1"/>
              </a:solidFill>
              <a:effectLst/>
              <a:latin typeface="+mn-lt"/>
              <a:ea typeface="+mn-ea"/>
              <a:cs typeface="Times New Roman" panose="02020603050405020304" pitchFamily="18" charset="0"/>
            </a:rPr>
            <a:t> emissions (</a:t>
          </a:r>
          <a:r>
            <a:rPr lang="en-US" altLang="ja-JP" sz="1800" b="1" i="0" baseline="0">
              <a:effectLst/>
              <a:latin typeface="+mn-lt"/>
              <a:cs typeface="Times New Roman" panose="02020603050405020304" pitchFamily="18" charset="0"/>
            </a:rPr>
            <a:t>by fuel type</a:t>
          </a:r>
          <a:r>
            <a:rPr lang="en-US" altLang="ja-JP" sz="1800" b="1" i="0" baseline="0">
              <a:solidFill>
                <a:schemeClr val="dk1"/>
              </a:solidFill>
              <a:effectLst/>
              <a:latin typeface="+mn-lt"/>
              <a:ea typeface="+mn-ea"/>
              <a:cs typeface="Times New Roman" panose="02020603050405020304" pitchFamily="18" charset="0"/>
            </a:rPr>
            <a:t>)</a:t>
          </a:r>
          <a:r>
            <a:rPr lang="ja-JP" altLang="en-US" sz="1800" b="1" i="0" baseline="0">
              <a:solidFill>
                <a:schemeClr val="dk1"/>
              </a:solidFill>
              <a:effectLst/>
              <a:latin typeface="+mn-lt"/>
              <a:ea typeface="+mn-ea"/>
              <a:cs typeface="Times New Roman" panose="02020603050405020304" pitchFamily="18" charset="0"/>
            </a:rPr>
            <a:t> </a:t>
          </a:r>
          <a:endParaRPr lang="ja-JP" altLang="ja-JP" sz="1800">
            <a:effectLst/>
            <a:latin typeface="+mn-lt"/>
            <a:cs typeface="Times New Roman" panose="02020603050405020304" pitchFamily="18" charset="0"/>
          </a:endParaRPr>
        </a:p>
        <a:p xmlns:a="http://schemas.openxmlformats.org/drawingml/2006/main">
          <a:pPr algn="ctr" rtl="0"/>
          <a:endParaRPr lang="ja-JP" altLang="ja-JP">
            <a:effectLst/>
            <a:latin typeface="+mn-lt"/>
            <a:cs typeface="Times New Roman" panose="02020603050405020304" pitchFamily="18"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0.38541</cdr:x>
      <cdr:y>0.3313</cdr:y>
    </cdr:from>
    <cdr:to>
      <cdr:x>0.67202</cdr:x>
      <cdr:y>0.47066</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2114541" y="3377907"/>
          <a:ext cx="1572474" cy="142091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Household CO</a:t>
          </a:r>
          <a:r>
            <a:rPr lang="en-US" altLang="ja-JP" sz="1100" b="1" i="0" baseline="-25000">
              <a:effectLst/>
              <a:latin typeface="+mn-lt"/>
              <a:ea typeface="+mn-ea"/>
              <a:cs typeface="+mn-cs"/>
            </a:rPr>
            <a:t>2</a:t>
          </a:r>
          <a:r>
            <a:rPr lang="en-US" altLang="ja-JP" sz="1100" b="1" i="0">
              <a:effectLst/>
              <a:latin typeface="+mn-lt"/>
              <a:ea typeface="+mn-ea"/>
              <a:cs typeface="+mn-cs"/>
            </a:rPr>
            <a:t> emissions </a:t>
          </a:r>
          <a:endParaRPr lang="ja-JP" altLang="ja-JP" b="1">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0.58775</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6112" y="5404910"/>
          <a:ext cx="5420347" cy="37909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1) Includes lighting, refrigerators, vacuum cleaners, and TVs which use electricity, and which are not included in other uses.</a:t>
          </a:r>
          <a:endParaRPr lang="en-US" altLang="ja-JP" sz="1100" b="0" i="0">
            <a:solidFill>
              <a:sysClr val="windowText" lastClr="000000"/>
            </a:solidFill>
            <a:effectLst/>
            <a:latin typeface="+mn-lt"/>
            <a:ea typeface="+mn-ea"/>
            <a:cs typeface="+mn-cs"/>
          </a:endParaRPr>
        </a:p>
        <a:p xmlns:a="http://schemas.openxmlformats.org/drawingml/2006/main">
          <a:pPr rtl="0"/>
          <a:r>
            <a:rPr lang="en-US" altLang="ja-JP" sz="1100" b="0" i="0">
              <a:solidFill>
                <a:sysClr val="windowText" lastClr="000000"/>
              </a:solidFill>
              <a:effectLst/>
              <a:latin typeface="+mn-lt"/>
              <a:ea typeface="+mn-ea"/>
              <a:cs typeface="+mn-cs"/>
            </a:rPr>
            <a:t>2)</a:t>
          </a:r>
          <a:r>
            <a:rPr lang="en-US"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a:t>
          </a:r>
          <a:r>
            <a:rPr lang="en-US" altLang="ja-JP" sz="1100">
              <a:solidFill>
                <a:sysClr val="windowText" lastClr="000000"/>
              </a:solidFill>
              <a:effectLst/>
              <a:latin typeface="+mn-lt"/>
              <a:ea typeface="+mn-ea"/>
              <a:cs typeface="+mn-cs"/>
            </a:rPr>
            <a:t>in the inventory and the emissions from car, municipal solid waste, and water and wastewater categories</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a:p xmlns:a="http://schemas.openxmlformats.org/drawingml/2006/main">
          <a:pPr rtl="0"/>
          <a:endParaRPr lang="en-US" altLang="ja-JP" sz="1100" b="0" i="0">
            <a:solidFill>
              <a:sysClr val="windowText" lastClr="000000"/>
            </a:solidFill>
            <a:effectLst/>
            <a:latin typeface="+mn-lt"/>
            <a:ea typeface="+mn-ea"/>
            <a:cs typeface="+mn-cs"/>
          </a:endParaRPr>
        </a:p>
        <a:p xmlns:a="http://schemas.openxmlformats.org/drawingml/2006/main">
          <a:pPr rtl="0"/>
          <a:endParaRPr lang="ja-JP" altLang="ja-JP">
            <a:solidFill>
              <a:sysClr val="windowText" lastClr="000000"/>
            </a:solidFill>
            <a:effectLst/>
          </a:endParaRPr>
        </a:p>
        <a:p xmlns:a="http://schemas.openxmlformats.org/drawingml/2006/main">
          <a:r>
            <a:rPr lang="en-US" altLang="ja-JP" sz="1100" b="0" i="0">
              <a:solidFill>
                <a:sysClr val="windowText" lastClr="000000"/>
              </a:solidFill>
              <a:effectLst/>
              <a:latin typeface="+mn-lt"/>
              <a:ea typeface="+mn-ea"/>
              <a:cs typeface="+mn-cs"/>
            </a:rPr>
            <a:t>* </a:t>
          </a:r>
          <a:r>
            <a:rPr lang="en-US" altLang="ja-JP" sz="1100">
              <a:solidFill>
                <a:sysClr val="windowText" lastClr="000000"/>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dr:relSizeAnchor xmlns:cdr="http://schemas.openxmlformats.org/drawingml/2006/chartDrawing">
    <cdr:from>
      <cdr:x>0.17014</cdr:x>
      <cdr:y>0.018</cdr:y>
    </cdr:from>
    <cdr:to>
      <cdr:x>0.88585</cdr:x>
      <cdr:y>0.08664</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933451" y="182986"/>
          <a:ext cx="3926728" cy="69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mn-lt"/>
              <a:cs typeface="Times New Roman" panose="02020603050405020304" pitchFamily="18" charset="0"/>
            </a:rPr>
            <a:t>Household CO</a:t>
          </a:r>
          <a:r>
            <a:rPr lang="en-US" altLang="ja-JP" sz="1800" b="1" baseline="-25000">
              <a:latin typeface="+mn-lt"/>
              <a:cs typeface="Times New Roman" panose="02020603050405020304" pitchFamily="18" charset="0"/>
            </a:rPr>
            <a:t>2</a:t>
          </a:r>
          <a:r>
            <a:rPr lang="en-US" altLang="ja-JP" sz="1800" b="1">
              <a:latin typeface="+mn-lt"/>
              <a:cs typeface="Times New Roman" panose="02020603050405020304" pitchFamily="18" charset="0"/>
            </a:rPr>
            <a:t> emissions (by purpose) </a:t>
          </a:r>
          <a:endParaRPr lang="ja-JP" altLang="en-US" sz="1800" b="1">
            <a:latin typeface="+mn-lt"/>
            <a:cs typeface="Times New Roman" panose="02020603050405020304" pitchFamily="18"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200">
              <a:effectLst/>
              <a:latin typeface="+mn-lt"/>
              <a:ea typeface="+mn-ea"/>
              <a:cs typeface="+mn-cs"/>
            </a:rPr>
            <a:t>Household CO</a:t>
          </a:r>
          <a:r>
            <a:rPr lang="en-US" altLang="ja-JP" sz="1200" baseline="-25000">
              <a:effectLst/>
              <a:latin typeface="+mn-lt"/>
              <a:ea typeface="+mn-ea"/>
              <a:cs typeface="+mn-cs"/>
            </a:rPr>
            <a:t>2</a:t>
          </a:r>
          <a:r>
            <a:rPr lang="en-US" altLang="ja-JP" sz="1200">
              <a:effectLst/>
              <a:latin typeface="+mn-lt"/>
              <a:ea typeface="+mn-ea"/>
              <a:cs typeface="+mn-cs"/>
            </a:rPr>
            <a:t> emissions   [kg</a:t>
          </a:r>
          <a:r>
            <a:rPr lang="en-US" altLang="ja-JP" sz="1200" baseline="0">
              <a:effectLst/>
              <a:latin typeface="+mn-lt"/>
              <a:ea typeface="+mn-ea"/>
              <a:cs typeface="+mn-cs"/>
            </a:rPr>
            <a:t> </a:t>
          </a:r>
          <a:r>
            <a:rPr lang="en-US" altLang="ja-JP" sz="1200">
              <a:effectLst/>
              <a:latin typeface="+mn-lt"/>
              <a:ea typeface="+mn-ea"/>
              <a:cs typeface="+mn-cs"/>
            </a:rPr>
            <a:t>CO</a:t>
          </a:r>
          <a:r>
            <a:rPr lang="en-US" altLang="ja-JP" sz="1200" baseline="-25000">
              <a:effectLst/>
              <a:latin typeface="+mn-lt"/>
              <a:ea typeface="+mn-ea"/>
              <a:cs typeface="+mn-cs"/>
            </a:rPr>
            <a:t>2</a:t>
          </a:r>
          <a:r>
            <a:rPr lang="en-US" altLang="ja-JP" sz="12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0.39512</cdr:x>
      <cdr:y>0.90072</cdr:y>
    </cdr:from>
    <cdr:to>
      <cdr:x>0.5807</cdr:x>
      <cdr:y>0.95837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856612" y="5595821"/>
          <a:ext cx="1341686" cy="35815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endParaRPr lang="ja-JP" altLang="ja-JP" sz="1200">
            <a:effectLst/>
          </a:endParaRP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endParaRPr lang="ja-JP" altLang="ja-JP"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200">
              <a:effectLst/>
              <a:latin typeface="+mn-lt"/>
              <a:ea typeface="+mn-ea"/>
              <a:cs typeface="+mn-cs"/>
            </a:rPr>
            <a:t>Household CO</a:t>
          </a:r>
          <a:r>
            <a:rPr lang="en-US" altLang="ja-JP" sz="1200" baseline="-25000">
              <a:effectLst/>
              <a:latin typeface="+mn-lt"/>
              <a:ea typeface="+mn-ea"/>
              <a:cs typeface="+mn-cs"/>
            </a:rPr>
            <a:t>2</a:t>
          </a:r>
          <a:r>
            <a:rPr lang="en-US" altLang="ja-JP" sz="1200">
              <a:effectLst/>
              <a:latin typeface="+mn-lt"/>
              <a:ea typeface="+mn-ea"/>
              <a:cs typeface="+mn-cs"/>
            </a:rPr>
            <a:t> emissions   [kg</a:t>
          </a:r>
          <a:r>
            <a:rPr lang="en-US" altLang="ja-JP" sz="1200" baseline="0">
              <a:effectLst/>
              <a:latin typeface="+mn-lt"/>
              <a:ea typeface="+mn-ea"/>
              <a:cs typeface="+mn-cs"/>
            </a:rPr>
            <a:t> </a:t>
          </a:r>
          <a:r>
            <a:rPr lang="en-US" altLang="ja-JP" sz="1200">
              <a:effectLst/>
              <a:latin typeface="+mn-lt"/>
              <a:ea typeface="+mn-ea"/>
              <a:cs typeface="+mn-cs"/>
            </a:rPr>
            <a:t>CO</a:t>
          </a:r>
          <a:r>
            <a:rPr lang="en-US" altLang="ja-JP" sz="1200" baseline="-25000">
              <a:effectLst/>
              <a:latin typeface="+mn-lt"/>
              <a:ea typeface="+mn-ea"/>
              <a:cs typeface="+mn-cs"/>
            </a:rPr>
            <a:t>2</a:t>
          </a:r>
          <a:r>
            <a:rPr lang="en-US" altLang="ja-JP" sz="12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0.43783</cdr:x>
      <cdr:y>0.88756</cdr:y>
    </cdr:from>
    <cdr:to>
      <cdr:x>0.62342</cdr:x>
      <cdr:y>0.94545</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3100605" y="5982135"/>
          <a:ext cx="1314297" cy="39017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mn-lt"/>
              <a:ea typeface="+mn-ea"/>
              <a:cs typeface="+mn-cs"/>
            </a:rPr>
            <a:t>[Fiscal</a:t>
          </a:r>
          <a:r>
            <a:rPr lang="en-US" altLang="ja-JP" sz="1200" baseline="0">
              <a:effectLst/>
              <a:latin typeface="+mn-lt"/>
              <a:ea typeface="+mn-ea"/>
              <a:cs typeface="+mn-cs"/>
            </a:rPr>
            <a:t> year</a:t>
          </a:r>
          <a:r>
            <a:rPr lang="en-US" altLang="ja-JP" sz="1200">
              <a:effectLst/>
              <a:latin typeface="+mn-lt"/>
              <a:ea typeface="+mn-ea"/>
              <a:cs typeface="+mn-cs"/>
            </a:rPr>
            <a:t>]</a:t>
          </a:r>
          <a:endParaRPr lang="ja-JP" altLang="ja-JP" sz="1200">
            <a:effectLst/>
          </a:endParaRPr>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1)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61</xdr:col>
      <xdr:colOff>680834</xdr:colOff>
      <xdr:row>6</xdr:row>
      <xdr:rowOff>826836</xdr:rowOff>
    </xdr:from>
    <xdr:to>
      <xdr:col>69</xdr:col>
      <xdr:colOff>559278</xdr:colOff>
      <xdr:row>46</xdr:row>
      <xdr:rowOff>41274</xdr:rowOff>
    </xdr:to>
    <xdr:graphicFrame macro="">
      <xdr:nvGraphicFramePr>
        <xdr:cNvPr id="12705596" name="G_Fuel_J">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70</xdr:col>
      <xdr:colOff>226219</xdr:colOff>
      <xdr:row>6</xdr:row>
      <xdr:rowOff>850900</xdr:rowOff>
    </xdr:from>
    <xdr:to>
      <xdr:col>80</xdr:col>
      <xdr:colOff>573881</xdr:colOff>
      <xdr:row>39</xdr:row>
      <xdr:rowOff>135731</xdr:rowOff>
    </xdr:to>
    <xdr:graphicFrame macro="">
      <xdr:nvGraphicFramePr>
        <xdr:cNvPr id="12705597" name="G_Trends_Fuel_J">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307606</xdr:colOff>
      <xdr:row>44</xdr:row>
      <xdr:rowOff>147213</xdr:rowOff>
    </xdr:from>
    <xdr:to>
      <xdr:col>69</xdr:col>
      <xdr:colOff>53155</xdr:colOff>
      <xdr:row>93</xdr:row>
      <xdr:rowOff>68771</xdr:rowOff>
    </xdr:to>
    <xdr:graphicFrame macro="">
      <xdr:nvGraphicFramePr>
        <xdr:cNvPr id="12705598" name="G_Purpose_J">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70</xdr:col>
      <xdr:colOff>84006</xdr:colOff>
      <xdr:row>57</xdr:row>
      <xdr:rowOff>45436</xdr:rowOff>
    </xdr:from>
    <xdr:to>
      <xdr:col>80</xdr:col>
      <xdr:colOff>631975</xdr:colOff>
      <xdr:row>87</xdr:row>
      <xdr:rowOff>137583</xdr:rowOff>
    </xdr:to>
    <xdr:graphicFrame macro="">
      <xdr:nvGraphicFramePr>
        <xdr:cNvPr id="12705599" name="G_Trends_Purpose_J">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81</xdr:col>
      <xdr:colOff>21864</xdr:colOff>
      <xdr:row>6</xdr:row>
      <xdr:rowOff>397451</xdr:rowOff>
    </xdr:from>
    <xdr:to>
      <xdr:col>89</xdr:col>
      <xdr:colOff>292532</xdr:colOff>
      <xdr:row>50</xdr:row>
      <xdr:rowOff>186169</xdr:rowOff>
    </xdr:to>
    <xdr:graphicFrame macro="">
      <xdr:nvGraphicFramePr>
        <xdr:cNvPr id="10" name="G_Fuel_E">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81</xdr:col>
      <xdr:colOff>53060</xdr:colOff>
      <xdr:row>51</xdr:row>
      <xdr:rowOff>10948</xdr:rowOff>
    </xdr:from>
    <xdr:to>
      <xdr:col>89</xdr:col>
      <xdr:colOff>303091</xdr:colOff>
      <xdr:row>100</xdr:row>
      <xdr:rowOff>111578</xdr:rowOff>
    </xdr:to>
    <xdr:graphicFrame macro="">
      <xdr:nvGraphicFramePr>
        <xdr:cNvPr id="12" name="G_Purpose_E">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74611</xdr:colOff>
      <xdr:row>6</xdr:row>
      <xdr:rowOff>935039</xdr:rowOff>
    </xdr:from>
    <xdr:to>
      <xdr:col>101</xdr:col>
      <xdr:colOff>31750</xdr:colOff>
      <xdr:row>39</xdr:row>
      <xdr:rowOff>168464</xdr:rowOff>
    </xdr:to>
    <xdr:graphicFrame macro="">
      <xdr:nvGraphicFramePr>
        <xdr:cNvPr id="14" name="G_Trends_Fuel_E">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209315</xdr:colOff>
      <xdr:row>54</xdr:row>
      <xdr:rowOff>148195</xdr:rowOff>
    </xdr:from>
    <xdr:to>
      <xdr:col>101</xdr:col>
      <xdr:colOff>136525</xdr:colOff>
      <xdr:row>84</xdr:row>
      <xdr:rowOff>100010</xdr:rowOff>
    </xdr:to>
    <xdr:graphicFrame macro="">
      <xdr:nvGraphicFramePr>
        <xdr:cNvPr id="16" name="G_Trends_Purpose_E">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0.04981</cdr:x>
      <cdr:y>0.10843</cdr:y>
    </cdr:from>
    <cdr:to>
      <cdr:x>0.08422</cdr:x>
      <cdr:y>0.69694</cdr:y>
    </cdr:to>
    <cdr:sp macro="" textlink="">
      <cdr:nvSpPr>
        <cdr:cNvPr id="3" name="テキスト ボックス 1">
          <a:extLst xmlns:a="http://schemas.openxmlformats.org/drawingml/2006/main">
            <a:ext uri="{FF2B5EF4-FFF2-40B4-BE49-F238E27FC236}">
              <a16:creationId xmlns:a16="http://schemas.microsoft.com/office/drawing/2014/main" id="{4947FC83-1673-72D5-64BC-37A89004966D}"/>
            </a:ext>
          </a:extLst>
        </cdr:cNvPr>
        <cdr:cNvSpPr txBox="1"/>
      </cdr:nvSpPr>
      <cdr:spPr>
        <a:xfrm xmlns:a="http://schemas.openxmlformats.org/drawingml/2006/main" rot="16200000">
          <a:off x="-862774" y="1897825"/>
          <a:ext cx="3015616" cy="3312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ea typeface="+mn-ea"/>
              <a:cs typeface="+mn-cs"/>
            </a:defRPr>
          </a:lvl1pPr>
          <a:lvl2pPr marL="457200" indent="0">
            <a:defRPr sz="1100">
              <a:latin typeface="Calibri"/>
              <a:ea typeface="+mn-ea"/>
              <a:cs typeface="+mn-cs"/>
            </a:defRPr>
          </a:lvl2pPr>
          <a:lvl3pPr marL="914400" indent="0">
            <a:defRPr sz="1100">
              <a:latin typeface="Calibri"/>
              <a:ea typeface="+mn-ea"/>
              <a:cs typeface="+mn-cs"/>
            </a:defRPr>
          </a:lvl3pPr>
          <a:lvl4pPr marL="1371600" indent="0">
            <a:defRPr sz="1100">
              <a:latin typeface="Calibri"/>
              <a:ea typeface="+mn-ea"/>
              <a:cs typeface="+mn-cs"/>
            </a:defRPr>
          </a:lvl4pPr>
          <a:lvl5pPr marL="1828800" indent="0">
            <a:defRPr sz="1100">
              <a:latin typeface="Calibri"/>
              <a:ea typeface="+mn-ea"/>
              <a:cs typeface="+mn-cs"/>
            </a:defRPr>
          </a:lvl5pPr>
          <a:lvl6pPr marL="2286000" indent="0">
            <a:defRPr sz="1100">
              <a:latin typeface="Calibri"/>
              <a:ea typeface="+mn-ea"/>
              <a:cs typeface="+mn-cs"/>
            </a:defRPr>
          </a:lvl6pPr>
          <a:lvl7pPr marL="2743200" indent="0">
            <a:defRPr sz="1100">
              <a:latin typeface="Calibri"/>
              <a:ea typeface="+mn-ea"/>
              <a:cs typeface="+mn-cs"/>
            </a:defRPr>
          </a:lvl7pPr>
          <a:lvl8pPr marL="3200400" indent="0">
            <a:defRPr sz="1100">
              <a:latin typeface="Calibri"/>
              <a:ea typeface="+mn-ea"/>
              <a:cs typeface="+mn-cs"/>
            </a:defRPr>
          </a:lvl8pPr>
          <a:lvl9pPr marL="3657600" indent="0">
            <a:defRPr sz="1100">
              <a:latin typeface="Calibri"/>
              <a:ea typeface="+mn-ea"/>
              <a:cs typeface="+mn-cs"/>
            </a:defRPr>
          </a:lvl9pPr>
        </a:lstStyle>
        <a:p xmlns:a="http://schemas.openxmlformats.org/drawingml/2006/main">
          <a:pPr algn="ctr"/>
          <a:r>
            <a:rPr lang="ja-JP" altLang="en-US" sz="1200"/>
            <a:t>排出量　［百万トン</a:t>
          </a:r>
          <a:r>
            <a:rPr lang="en-US" altLang="ja-JP" sz="1200"/>
            <a:t>CO</a:t>
          </a:r>
          <a:r>
            <a:rPr lang="en-US" altLang="ja-JP" sz="1200" baseline="-25000"/>
            <a:t>2 </a:t>
          </a:r>
          <a:r>
            <a:rPr lang="ja-JP" altLang="en-US" sz="1200" baseline="0"/>
            <a:t>換算］</a:t>
          </a:r>
          <a:endParaRPr lang="ja-JP" altLang="en-US" sz="1200"/>
        </a:p>
      </cdr:txBody>
    </cdr:sp>
  </cdr:relSizeAnchor>
</c:userShapes>
</file>

<file path=xl/drawings/drawing70.xml><?xml version="1.0" encoding="utf-8"?>
<c:userShapes xmlns:c="http://schemas.openxmlformats.org/drawingml/2006/chart">
  <cdr:relSizeAnchor xmlns:cdr="http://schemas.openxmlformats.org/drawingml/2006/chartDrawing">
    <cdr:from>
      <cdr:x>0.3289</cdr:x>
      <cdr:y>0.36601</cdr:y>
    </cdr:from>
    <cdr:to>
      <cdr:x>0.68798</cdr:x>
      <cdr:y>0.5404</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770063" y="2958574"/>
          <a:ext cx="1932488" cy="1409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1" i="0" strike="noStrike">
              <a:solidFill>
                <a:srgbClr val="000000"/>
              </a:solidFill>
              <a:latin typeface="+mn-lt"/>
              <a:ea typeface="ＭＳ Ｐゴシック"/>
            </a:rPr>
            <a:t>一人当たり</a:t>
          </a:r>
          <a:endParaRPr lang="en-US" altLang="ja-JP" sz="1200" b="1" i="0" strike="noStrike">
            <a:solidFill>
              <a:srgbClr val="000000"/>
            </a:solidFill>
            <a:latin typeface="+mn-lt"/>
            <a:ea typeface="ＭＳ Ｐゴシック"/>
          </a:endParaRPr>
        </a:p>
        <a:p xmlns:a="http://schemas.openxmlformats.org/drawingml/2006/main">
          <a:pPr algn="ctr" rtl="0">
            <a:defRPr sz="1000"/>
          </a:pP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0.025</cdr:x>
      <cdr:y>0.72282</cdr:y>
    </cdr:from>
    <cdr:to>
      <cdr:x>0.97505</cdr:x>
      <cdr:y>0.97179</cdr:y>
    </cdr:to>
    <cdr:sp macro="" textlink="">
      <cdr:nvSpPr>
        <cdr:cNvPr id="4" name="Text Box 5">
          <a:extLst xmlns:a="http://schemas.openxmlformats.org/drawingml/2006/main">
            <a:ext uri="{FF2B5EF4-FFF2-40B4-BE49-F238E27FC236}">
              <a16:creationId xmlns:a16="http://schemas.microsoft.com/office/drawing/2014/main" id="{876AA32E-A6DC-4BCD-8415-0C42708D80E6}"/>
            </a:ext>
          </a:extLst>
        </cdr:cNvPr>
        <cdr:cNvSpPr txBox="1">
          <a:spLocks xmlns:a="http://schemas.openxmlformats.org/drawingml/2006/main" noChangeArrowheads="1"/>
        </cdr:cNvSpPr>
      </cdr:nvSpPr>
      <cdr:spPr bwMode="auto">
        <a:xfrm xmlns:a="http://schemas.openxmlformats.org/drawingml/2006/main">
          <a:off x="134107" y="5125936"/>
          <a:ext cx="5096910" cy="1765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18288" rIns="0"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rPr>
            <a:t>家庭からの</a:t>
          </a:r>
          <a:r>
            <a:rPr lang="en-US" altLang="ja-JP" sz="1200">
              <a:latin typeface="+mn-lt"/>
            </a:rPr>
            <a:t>CO</a:t>
          </a:r>
          <a:r>
            <a:rPr lang="en-US" altLang="ja-JP" sz="1200" baseline="-25000">
              <a:latin typeface="+mn-lt"/>
            </a:rPr>
            <a:t>2</a:t>
          </a:r>
          <a:r>
            <a:rPr lang="en-US" altLang="ja-JP" sz="1200">
              <a:latin typeface="+mn-lt"/>
            </a:rPr>
            <a:t> </a:t>
          </a:r>
          <a:r>
            <a:rPr lang="ja-JP" altLang="en-US" sz="1200">
              <a:latin typeface="+mn-lt"/>
            </a:rPr>
            <a:t>排出量　［</a:t>
          </a:r>
          <a:r>
            <a:rPr lang="en-US" altLang="ja-JP" sz="1200">
              <a:latin typeface="+mn-lt"/>
            </a:rPr>
            <a:t>kg-CO</a:t>
          </a:r>
          <a:r>
            <a:rPr lang="en-US" altLang="ja-JP" sz="1200" baseline="-25000">
              <a:latin typeface="+mn-lt"/>
            </a:rPr>
            <a:t>2</a:t>
          </a:r>
          <a:r>
            <a:rPr lang="en-US" altLang="ja-JP" sz="1200">
              <a:latin typeface="+mn-lt"/>
            </a:rPr>
            <a:t> /</a:t>
          </a:r>
          <a:r>
            <a:rPr lang="ja-JP" altLang="en-US" sz="1200">
              <a:latin typeface="+mn-lt"/>
            </a:rPr>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0.43948</cdr:x>
      <cdr:y>0.88003</cdr:y>
    </cdr:from>
    <cdr:to>
      <cdr:x>0.54002</cdr:x>
      <cdr:y>0.94464</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197199" y="5098540"/>
          <a:ext cx="731422" cy="3743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2.xml><?xml version="1.0" encoding="utf-8"?>
<c:userShapes xmlns:c="http://schemas.openxmlformats.org/drawingml/2006/chart">
  <cdr:relSizeAnchor xmlns:cdr="http://schemas.openxmlformats.org/drawingml/2006/chartDrawing">
    <cdr:from>
      <cdr:x>0.32616</cdr:x>
      <cdr:y>0.44869</cdr:y>
    </cdr:from>
    <cdr:to>
      <cdr:x>0.66554</cdr:x>
      <cdr:y>0.58143</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706452" y="4858283"/>
          <a:ext cx="1775619" cy="143726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1" i="0" strike="noStrike">
              <a:solidFill>
                <a:srgbClr val="000000"/>
              </a:solidFill>
              <a:latin typeface="+mn-lt"/>
              <a:ea typeface="ＭＳ Ｐゴシック"/>
            </a:rPr>
            <a:t>一人当たり</a:t>
          </a:r>
          <a:endParaRPr lang="en-US" altLang="ja-JP" sz="1200" b="1" i="0" strike="noStrike">
            <a:solidFill>
              <a:srgbClr val="000000"/>
            </a:solidFill>
            <a:latin typeface="+mn-lt"/>
            <a:ea typeface="ＭＳ Ｐゴシック"/>
          </a:endParaRPr>
        </a:p>
        <a:p xmlns:a="http://schemas.openxmlformats.org/drawingml/2006/main">
          <a:pPr algn="ctr" rtl="1">
            <a:defRPr sz="1000"/>
          </a:pP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0.71934</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580CA45-1BDB-4E9E-9DBB-24438638AD28}"/>
            </a:ext>
          </a:extLst>
        </cdr:cNvPr>
        <cdr:cNvSpPr txBox="1"/>
      </cdr:nvSpPr>
      <cdr:spPr>
        <a:xfrm xmlns:a="http://schemas.openxmlformats.org/drawingml/2006/main">
          <a:off x="0" y="6190562"/>
          <a:ext cx="5231949" cy="2415329"/>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※1 </a:t>
          </a:r>
          <a:r>
            <a:rPr kumimoji="1" lang="ja-JP" altLang="en-US" sz="900">
              <a:latin typeface="Century" panose="02040604050505020304" pitchFamily="18" charset="0"/>
            </a:rPr>
            <a:t>　電気を使用し、他の用途に含まれないものが含まれる。例：照明、冷蔵庫、掃除機、テレビなど。</a:t>
          </a:r>
          <a:endParaRPr kumimoji="1" lang="en-US" altLang="ja-JP" sz="900">
            <a:latin typeface="Century" panose="02040604050505020304" pitchFamily="18" charset="0"/>
          </a:endParaRPr>
        </a:p>
        <a:p xmlns:a="http://schemas.openxmlformats.org/drawingml/2006/main">
          <a:r>
            <a:rPr kumimoji="1" lang="en-US" altLang="ja-JP" sz="900">
              <a:latin typeface="Century" panose="02040604050505020304" pitchFamily="18" charset="0"/>
            </a:rPr>
            <a:t>※2 </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排出量は、インベントリの家庭部門に加え、自家用乗用車、ごみ処理及び水道からの排出量を足し合わせたもの。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0.45213</cdr:x>
      <cdr:y>0.8575</cdr:y>
    </cdr:from>
    <cdr:to>
      <cdr:x>0.55267</cdr:x>
      <cdr:y>0.92211</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358027" y="6304620"/>
          <a:ext cx="746725" cy="47503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0.16435</cdr:x>
      <cdr:y>0.92893</cdr:y>
    </cdr:from>
    <cdr:to>
      <cdr:x>0.83654</cdr:x>
      <cdr:y>0.99597</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1220614" y="6829768"/>
          <a:ext cx="4992464" cy="4929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effectLst/>
              <a:latin typeface="+mn-lt"/>
              <a:ea typeface="+mn-ea"/>
              <a:cs typeface="+mn-cs"/>
            </a:rPr>
            <a:t>※1 </a:t>
          </a:r>
          <a:r>
            <a:rPr kumimoji="1" lang="ja-JP" altLang="ja-JP" sz="900">
              <a:effectLst/>
              <a:latin typeface="+mn-lt"/>
              <a:ea typeface="+mn-ea"/>
              <a:cs typeface="+mn-cs"/>
            </a:rPr>
            <a:t>　電気を使用し、他の用途に含まれないものが含まれる。例：照明、冷蔵庫、掃除機、テレビなど。</a:t>
          </a:r>
          <a:endParaRPr lang="en-US" altLang="ja-JP" sz="900"/>
        </a:p>
      </cdr:txBody>
    </cdr:sp>
  </cdr:relSizeAnchor>
</c:userShapes>
</file>

<file path=xl/drawings/drawing74.xml><?xml version="1.0" encoding="utf-8"?>
<c:userShapes xmlns:c="http://schemas.openxmlformats.org/drawingml/2006/chart">
  <cdr:relSizeAnchor xmlns:cdr="http://schemas.openxmlformats.org/drawingml/2006/chartDrawing">
    <cdr:from>
      <cdr:x>0.34696</cdr:x>
      <cdr:y>0.37409</cdr:y>
    </cdr:from>
    <cdr:to>
      <cdr:x>0.65382</cdr:x>
      <cdr:y>0.51678</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778768" y="3092214"/>
          <a:ext cx="1573179" cy="11793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CO</a:t>
          </a:r>
          <a:r>
            <a:rPr lang="en-US" altLang="ja-JP" sz="1100" b="1" i="0" baseline="-25000">
              <a:effectLst/>
              <a:latin typeface="+mn-lt"/>
              <a:ea typeface="+mn-ea"/>
              <a:cs typeface="+mn-cs"/>
            </a:rPr>
            <a:t>2</a:t>
          </a:r>
          <a:r>
            <a:rPr lang="en-US" altLang="ja-JP" sz="1100" b="1" i="0">
              <a:effectLst/>
              <a:latin typeface="+mn-lt"/>
              <a:ea typeface="+mn-ea"/>
              <a:cs typeface="+mn-cs"/>
            </a:rPr>
            <a:t> emissions </a:t>
          </a:r>
        </a:p>
        <a:p xmlns:a="http://schemas.openxmlformats.org/drawingml/2006/main">
          <a:pPr algn="ctr" rtl="0"/>
          <a:r>
            <a:rPr lang="en-US" altLang="ja-JP" sz="1100" b="1" i="0">
              <a:effectLst/>
              <a:latin typeface="+mn-lt"/>
              <a:ea typeface="+mn-ea"/>
              <a:cs typeface="+mn-cs"/>
            </a:rPr>
            <a:t>per capita</a:t>
          </a:r>
          <a:endParaRPr lang="ja-JP" altLang="ja-JP" b="1">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0.15738</cdr:x>
      <cdr:y>0.05108</cdr:y>
    </cdr:from>
    <cdr:to>
      <cdr:x>0.84386</cdr:x>
      <cdr:y>0.1067</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904054" y="427666"/>
          <a:ext cx="3943377" cy="4656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mn-lt"/>
              <a:cs typeface="Times New Roman" panose="02020603050405020304" pitchFamily="18" charset="0"/>
            </a:rPr>
            <a:t>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a:t>
          </a:r>
          <a:r>
            <a:rPr lang="en-US" altLang="ja-JP" sz="1800" b="1" i="0" baseline="0">
              <a:effectLst/>
              <a:latin typeface="+mn-lt"/>
              <a:ea typeface="+mn-ea"/>
              <a:cs typeface="Times New Roman" panose="02020603050405020304" pitchFamily="18" charset="0"/>
            </a:rPr>
            <a:t>(by fuel type) </a:t>
          </a:r>
          <a:endParaRPr lang="ja-JP" altLang="ja-JP" sz="1800" b="1">
            <a:effectLst/>
            <a:latin typeface="+mn-lt"/>
            <a:cs typeface="Times New Roman" panose="02020603050405020304" pitchFamily="18" charset="0"/>
          </a:endParaRPr>
        </a:p>
      </cdr:txBody>
    </cdr:sp>
  </cdr:relSizeAnchor>
  <cdr:relSizeAnchor xmlns:cdr="http://schemas.openxmlformats.org/drawingml/2006/chartDrawing">
    <cdr:from>
      <cdr:x>0.03537</cdr:x>
      <cdr:y>0.65908</cdr:y>
    </cdr:from>
    <cdr:to>
      <cdr:x>0.98108</cdr:x>
      <cdr:y>0.99873</cdr:y>
    </cdr:to>
    <cdr:sp macro="" textlink="">
      <cdr:nvSpPr>
        <cdr:cNvPr id="8" name="Text Box 5">
          <a:extLst xmlns:a="http://schemas.openxmlformats.org/drawingml/2006/main">
            <a:ext uri="{FF2B5EF4-FFF2-40B4-BE49-F238E27FC236}">
              <a16:creationId xmlns:a16="http://schemas.microsoft.com/office/drawing/2014/main" id="{ABF3BAAE-C727-F285-E917-B777D9298E91}"/>
            </a:ext>
          </a:extLst>
        </cdr:cNvPr>
        <cdr:cNvSpPr txBox="1">
          <a:spLocks xmlns:a="http://schemas.openxmlformats.org/drawingml/2006/main" noChangeArrowheads="1"/>
        </cdr:cNvSpPr>
      </cdr:nvSpPr>
      <cdr:spPr bwMode="auto">
        <a:xfrm xmlns:a="http://schemas.openxmlformats.org/drawingml/2006/main">
          <a:off x="203200" y="5518150"/>
          <a:ext cx="5432490" cy="28436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in the inventory and the emissions from car, municipal solid waste, and water and wastewater categories.</a:t>
          </a:r>
        </a:p>
        <a:p xmlns:a="http://schemas.openxmlformats.org/drawingml/2006/main">
          <a:pPr rtl="0"/>
          <a:r>
            <a:rPr lang="en-US" altLang="ja-JP" sz="1100" b="0" i="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cdr:txBody>
    </cdr:sp>
  </cdr:relSizeAnchor>
</c:userShapes>
</file>

<file path=xl/drawings/drawing75.xml><?xml version="1.0" encoding="utf-8"?>
<c:userShapes xmlns:c="http://schemas.openxmlformats.org/drawingml/2006/chart">
  <cdr:relSizeAnchor xmlns:cdr="http://schemas.openxmlformats.org/drawingml/2006/chartDrawing">
    <cdr:from>
      <cdr:x>0.356</cdr:x>
      <cdr:y>0.40281</cdr:y>
    </cdr:from>
    <cdr:to>
      <cdr:x>0.64576</cdr:x>
      <cdr:y>0.49832</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53382" y="4622210"/>
          <a:ext cx="1671325" cy="109596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CO</a:t>
          </a:r>
          <a:r>
            <a:rPr lang="en-US" altLang="ja-JP" sz="1100" b="1" i="0" baseline="-25000">
              <a:effectLst/>
              <a:latin typeface="+mn-lt"/>
              <a:ea typeface="+mn-ea"/>
              <a:cs typeface="+mn-cs"/>
            </a:rPr>
            <a:t>2</a:t>
          </a:r>
          <a:r>
            <a:rPr lang="en-US" altLang="ja-JP" sz="1100" b="1" i="0">
              <a:effectLst/>
              <a:latin typeface="+mn-lt"/>
              <a:ea typeface="+mn-ea"/>
              <a:cs typeface="+mn-cs"/>
            </a:rPr>
            <a:t> emissions </a:t>
          </a:r>
        </a:p>
        <a:p xmlns:a="http://schemas.openxmlformats.org/drawingml/2006/main">
          <a:pPr algn="ctr" rtl="0"/>
          <a:r>
            <a:rPr lang="en-US" altLang="ja-JP" sz="1100" b="1" i="0">
              <a:effectLst/>
              <a:latin typeface="+mn-lt"/>
              <a:ea typeface="+mn-ea"/>
              <a:cs typeface="+mn-cs"/>
            </a:rPr>
            <a:t>per capita</a:t>
          </a:r>
          <a:endParaRPr lang="ja-JP" altLang="ja-JP" b="1">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endParaRPr lang="en-US" altLang="ja-JP" sz="1400" b="0"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0.16592</cdr:x>
      <cdr:y>0.17557</cdr:y>
    </cdr:from>
    <cdr:to>
      <cdr:x>0.85157</cdr:x>
      <cdr:y>0.21739</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944562" y="2052383"/>
          <a:ext cx="3903331" cy="4888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mn-lt"/>
              <a:ea typeface="+mn-ea"/>
              <a:cs typeface="Times New Roman" panose="02020603050405020304" pitchFamily="18" charset="0"/>
            </a:rPr>
            <a:t>CO</a:t>
          </a:r>
          <a:r>
            <a:rPr lang="en-US" altLang="ja-JP" sz="1800" b="1" i="0" baseline="-25000">
              <a:effectLst/>
              <a:latin typeface="+mn-lt"/>
              <a:ea typeface="+mn-ea"/>
              <a:cs typeface="Times New Roman" panose="02020603050405020304" pitchFamily="18" charset="0"/>
            </a:rPr>
            <a:t>2</a:t>
          </a:r>
          <a:r>
            <a:rPr lang="en-US" altLang="ja-JP" sz="1800" b="1" i="0" baseline="0">
              <a:effectLst/>
              <a:latin typeface="+mn-lt"/>
              <a:ea typeface="+mn-ea"/>
              <a:cs typeface="Times New Roman" panose="02020603050405020304" pitchFamily="18" charset="0"/>
            </a:rPr>
            <a:t> emissions per capita (by purpose) </a:t>
          </a:r>
          <a:endParaRPr lang="ja-JP" altLang="ja-JP" sz="2800">
            <a:effectLst/>
            <a:latin typeface="+mn-lt"/>
            <a:cs typeface="Times New Roman" panose="02020603050405020304" pitchFamily="18" charset="0"/>
          </a:endParaRPr>
        </a:p>
      </cdr:txBody>
    </cdr:sp>
  </cdr:relSizeAnchor>
  <cdr:relSizeAnchor xmlns:cdr="http://schemas.openxmlformats.org/drawingml/2006/chartDrawing">
    <cdr:from>
      <cdr:x>0.03277</cdr:x>
      <cdr:y>0.62228</cdr:y>
    </cdr:from>
    <cdr:to>
      <cdr:x>0.97767</cdr:x>
      <cdr:y>0.98067</cdr:y>
    </cdr:to>
    <cdr:sp macro="" textlink="">
      <cdr:nvSpPr>
        <cdr:cNvPr id="2" name="テキスト ボックス 1">
          <a:extLst xmlns:a="http://schemas.openxmlformats.org/drawingml/2006/main">
            <a:ext uri="{FF2B5EF4-FFF2-40B4-BE49-F238E27FC236}">
              <a16:creationId xmlns:a16="http://schemas.microsoft.com/office/drawing/2014/main" id="{91FF3110-12F4-C64A-E68E-6A43B6771031}"/>
            </a:ext>
          </a:extLst>
        </cdr:cNvPr>
        <cdr:cNvSpPr txBox="1"/>
      </cdr:nvSpPr>
      <cdr:spPr>
        <a:xfrm xmlns:a="http://schemas.openxmlformats.org/drawingml/2006/main">
          <a:off x="189800" y="7276679"/>
          <a:ext cx="5472718" cy="41908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1)  Power, etc: includes lighting, refrigerators, vacuum cleaners, and TVs which use electricity, and which are not included in other uses.</a:t>
          </a:r>
        </a:p>
        <a:p xmlns:a="http://schemas.openxmlformats.org/drawingml/2006/main">
          <a:pPr rtl="0"/>
          <a:r>
            <a:rPr lang="en-US" altLang="ja-JP" sz="1100" b="0" i="0">
              <a:solidFill>
                <a:sysClr val="windowText" lastClr="000000"/>
              </a:solidFill>
              <a:effectLst/>
              <a:latin typeface="+mn-lt"/>
              <a:ea typeface="+mn-ea"/>
              <a:cs typeface="+mn-cs"/>
            </a:rPr>
            <a:t>2)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the residential sector in the inventory and the emissions from car, municipal solid waste, and water and wastewater categories.</a:t>
          </a:r>
        </a:p>
        <a:p xmlns:a="http://schemas.openxmlformats.org/drawingml/2006/main">
          <a:pPr rtl="0"/>
          <a:endParaRPr lang="en-US" altLang="ja-JP" sz="1100" b="0" i="0">
            <a:solidFill>
              <a:sysClr val="windowText" lastClr="000000"/>
            </a:solidFill>
            <a:effectLst/>
            <a:latin typeface="+mn-lt"/>
            <a:ea typeface="+mn-ea"/>
            <a:cs typeface="+mn-cs"/>
          </a:endParaRPr>
        </a:p>
        <a:p xmlns:a="http://schemas.openxmlformats.org/drawingml/2006/main">
          <a:pPr rtl="0"/>
          <a:r>
            <a:rPr lang="en-US" altLang="ja-JP" sz="1100" b="0" i="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endParaRPr lang="ja-JP" altLang="ja-JP">
            <a:solidFill>
              <a:sysClr val="windowText" lastClr="000000"/>
            </a:solidFill>
            <a:effectLst/>
          </a:endParaRPr>
        </a:p>
        <a:p xmlns:a="http://schemas.openxmlformats.org/drawingml/2006/main">
          <a:r>
            <a:rPr lang="en-US" altLang="ja-JP" sz="1100" b="0" i="0">
              <a:solidFill>
                <a:sysClr val="windowText" lastClr="000000"/>
              </a:solidFill>
              <a:effectLst/>
              <a:latin typeface="+mn-lt"/>
              <a:ea typeface="+mn-ea"/>
              <a:cs typeface="+mn-cs"/>
            </a:rPr>
            <a:t>* </a:t>
          </a:r>
          <a:r>
            <a:rPr lang="en-US" altLang="ja-JP" sz="1100">
              <a:solidFill>
                <a:sysClr val="windowText" lastClr="000000"/>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userShapes>
</file>

<file path=xl/drawings/drawing76.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0.46149</cdr:x>
      <cdr:y>0.87383</cdr:y>
    </cdr:from>
    <cdr:to>
      <cdr:x>0.63728</cdr:x>
      <cdr:y>0.92697</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450242" y="5027459"/>
          <a:ext cx="1314256" cy="3057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0.46737</cdr:x>
      <cdr:y>0.87564</cdr:y>
    </cdr:from>
    <cdr:to>
      <cdr:x>0.62595</cdr:x>
      <cdr:y>0.91778</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487198" y="6316221"/>
          <a:ext cx="1183213" cy="30393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0.1034</cdr:x>
      <cdr:y>0.93615</cdr:y>
    </cdr:from>
    <cdr:to>
      <cdr:x>0.97327</cdr:x>
      <cdr:y>0.99126</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774936" y="6751497"/>
          <a:ext cx="6519036" cy="3974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1) 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3</xdr:col>
      <xdr:colOff>92653</xdr:colOff>
      <xdr:row>25</xdr:row>
      <xdr:rowOff>82260</xdr:rowOff>
    </xdr:from>
    <xdr:to>
      <xdr:col>57</xdr:col>
      <xdr:colOff>116417</xdr:colOff>
      <xdr:row>44</xdr:row>
      <xdr:rowOff>52917</xdr:rowOff>
    </xdr:to>
    <xdr:graphicFrame macro="">
      <xdr:nvGraphicFramePr>
        <xdr:cNvPr id="8" name="G_NDC-LULUCF_J">
          <a:extLst>
            <a:ext uri="{FF2B5EF4-FFF2-40B4-BE49-F238E27FC236}">
              <a16:creationId xmlns:a16="http://schemas.microsoft.com/office/drawing/2014/main" id="{6E555DC4-D14E-B999-B88E-BA8C9CB69D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1419267</xdr:colOff>
      <xdr:row>25</xdr:row>
      <xdr:rowOff>142662</xdr:rowOff>
    </xdr:from>
    <xdr:to>
      <xdr:col>72</xdr:col>
      <xdr:colOff>219004</xdr:colOff>
      <xdr:row>44</xdr:row>
      <xdr:rowOff>113319</xdr:rowOff>
    </xdr:to>
    <xdr:graphicFrame macro="">
      <xdr:nvGraphicFramePr>
        <xdr:cNvPr id="3" name="G_NDC-LULUCF_J">
          <a:extLst>
            <a:ext uri="{FF2B5EF4-FFF2-40B4-BE49-F238E27FC236}">
              <a16:creationId xmlns:a16="http://schemas.microsoft.com/office/drawing/2014/main" id="{0C211F86-48B3-4AFC-BE7D-3B1809E20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0.00222</cdr:x>
      <cdr:y>0.1319</cdr:y>
    </cdr:from>
    <cdr:to>
      <cdr:x>0.0227</cdr:x>
      <cdr:y>0.71733</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314759" y="2005814"/>
          <a:ext cx="2943125" cy="2576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排出・吸収量　［百万トン</a:t>
          </a:r>
          <a:r>
            <a:rPr lang="en-US" altLang="ja-JP" sz="1200"/>
            <a:t>CO</a:t>
          </a:r>
          <a:r>
            <a:rPr lang="en-US" altLang="ja-JP" sz="1200" baseline="-25000"/>
            <a:t>2 </a:t>
          </a:r>
          <a:r>
            <a:rPr lang="ja-JP" altLang="en-US" sz="1200" baseline="0"/>
            <a:t>換算］</a:t>
          </a:r>
          <a:endParaRPr lang="ja-JP" altLang="en-US" sz="1200"/>
        </a:p>
      </cdr:txBody>
    </cdr:sp>
  </cdr:relSizeAnchor>
  <cdr:relSizeAnchor xmlns:cdr="http://schemas.openxmlformats.org/drawingml/2006/chartDrawing">
    <cdr:from>
      <cdr:x>0.82286</cdr:x>
      <cdr:y>0.62507</cdr:y>
    </cdr:from>
    <cdr:to>
      <cdr:x>0.96147</cdr:x>
      <cdr:y>0.71997</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10353676" y="3142408"/>
          <a:ext cx="1744090" cy="4770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altLang="ja-JP" sz="1100">
              <a:solidFill>
                <a:schemeClr val="dk1"/>
              </a:solidFill>
              <a:effectLst/>
              <a:latin typeface="+mn-lt"/>
              <a:ea typeface="+mn-ea"/>
              <a:cs typeface="+mn-cs"/>
            </a:rPr>
            <a:t>2050</a:t>
          </a:r>
          <a:r>
            <a:rPr lang="ja-JP" altLang="ja-JP" sz="1100">
              <a:solidFill>
                <a:schemeClr val="dk1"/>
              </a:solidFill>
              <a:effectLst/>
              <a:latin typeface="+mn-lt"/>
              <a:ea typeface="+mn-ea"/>
              <a:cs typeface="+mn-cs"/>
            </a:rPr>
            <a:t>年度目標</a:t>
          </a:r>
          <a:r>
            <a:rPr lang="ja-JP" altLang="en-US"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xmlns:a="http://schemas.openxmlformats.org/drawingml/2006/main">
          <a:pPr algn="r"/>
          <a:r>
            <a:rPr kumimoji="1" lang="en-US" altLang="ja-JP" sz="1100" b="0">
              <a:solidFill>
                <a:schemeClr val="dk1"/>
              </a:solidFill>
              <a:effectLst/>
              <a:latin typeface="+mn-lt"/>
              <a:ea typeface="+mn-ea"/>
              <a:cs typeface="+mn-cs"/>
            </a:rPr>
            <a:t>2013</a:t>
          </a:r>
          <a:r>
            <a:rPr kumimoji="1" lang="ja-JP" altLang="ja-JP" sz="1100" b="0">
              <a:solidFill>
                <a:schemeClr val="dk1"/>
              </a:solidFill>
              <a:effectLst/>
              <a:latin typeface="+mn-lt"/>
              <a:ea typeface="+mn-ea"/>
              <a:cs typeface="+mn-cs"/>
            </a:rPr>
            <a:t>年度比</a:t>
          </a:r>
          <a:r>
            <a:rPr kumimoji="0" lang="en-US" altLang="ja-JP" sz="1100" b="0" baseline="0">
              <a:solidFill>
                <a:schemeClr val="dk1"/>
              </a:solidFill>
              <a:effectLst/>
              <a:latin typeface="+mn-lt"/>
              <a:ea typeface="+mn-ea"/>
              <a:cs typeface="+mn-cs"/>
            </a:rPr>
            <a:t> </a:t>
          </a:r>
          <a:r>
            <a:rPr kumimoji="1" lang="en-US" altLang="ja-JP" sz="1100" b="0">
              <a:solidFill>
                <a:schemeClr val="dk1"/>
              </a:solidFill>
              <a:effectLst/>
              <a:latin typeface="+mn-lt"/>
              <a:ea typeface="+mn-ea"/>
              <a:cs typeface="+mn-cs"/>
            </a:rPr>
            <a:t>-100</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a:t>
          </a:r>
          <a:endParaRPr kumimoji="1" lang="ja-JP" altLang="en-US" sz="1100" b="0">
            <a:solidFill>
              <a:sysClr val="windowText" lastClr="000000"/>
            </a:solidFill>
          </a:endParaRPr>
        </a:p>
      </cdr:txBody>
    </cdr:sp>
  </cdr:relSizeAnchor>
  <cdr:relSizeAnchor xmlns:cdr="http://schemas.openxmlformats.org/drawingml/2006/chartDrawing">
    <cdr:from>
      <cdr:x>0.59269</cdr:x>
      <cdr:y>0.91728</cdr:y>
    </cdr:from>
    <cdr:to>
      <cdr:x>0.90484</cdr:x>
      <cdr:y>0.97959</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7457550" y="4611440"/>
          <a:ext cx="3927641" cy="3132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200" b="0">
              <a:solidFill>
                <a:sysClr val="windowText" lastClr="000000"/>
              </a:solidFill>
            </a:rPr>
            <a:t>※</a:t>
          </a:r>
          <a:r>
            <a:rPr kumimoji="1" lang="ja-JP" altLang="en-US" sz="1200" b="0">
              <a:solidFill>
                <a:sysClr val="windowText" lastClr="000000"/>
              </a:solidFill>
            </a:rPr>
            <a:t>出典：</a:t>
          </a:r>
          <a:r>
            <a:rPr lang="ja-JP" altLang="ja-JP" sz="1200">
              <a:solidFill>
                <a:schemeClr val="dk1"/>
              </a:solidFill>
              <a:effectLst/>
              <a:latin typeface="+mn-lt"/>
              <a:ea typeface="+mn-ea"/>
              <a:cs typeface="+mn-cs"/>
            </a:rPr>
            <a:t>地球温暖化対策計</a:t>
          </a:r>
          <a:r>
            <a:rPr lang="ja-JP" altLang="en-US" sz="1200">
              <a:solidFill>
                <a:schemeClr val="dk1"/>
              </a:solidFill>
              <a:effectLst/>
              <a:latin typeface="+mn-lt"/>
              <a:ea typeface="+mn-ea"/>
              <a:cs typeface="+mn-cs"/>
            </a:rPr>
            <a:t>画</a:t>
          </a:r>
          <a:r>
            <a:rPr lang="en-US" altLang="ja-JP" sz="1200">
              <a:solidFill>
                <a:schemeClr val="dk1"/>
              </a:solidFill>
              <a:effectLst/>
              <a:latin typeface="+mn-lt"/>
              <a:ea typeface="+mn-ea"/>
              <a:cs typeface="+mn-cs"/>
            </a:rPr>
            <a:t> </a:t>
          </a:r>
          <a:r>
            <a:rPr lang="ja-JP" altLang="en-US" sz="1200" b="0"/>
            <a:t>（</a:t>
          </a:r>
          <a:r>
            <a:rPr lang="ja-JP" altLang="ja-JP" sz="1100">
              <a:solidFill>
                <a:schemeClr val="dk1"/>
              </a:solidFill>
              <a:effectLst/>
              <a:latin typeface="+mn-lt"/>
              <a:ea typeface="+mn-ea"/>
              <a:cs typeface="+mn-cs"/>
            </a:rPr>
            <a:t>令和７年２月</a:t>
          </a:r>
          <a:r>
            <a:rPr lang="en-US" altLang="ja-JP" sz="1100">
              <a:solidFill>
                <a:schemeClr val="dk1"/>
              </a:solidFill>
              <a:effectLst/>
              <a:latin typeface="+mn-ea"/>
              <a:ea typeface="+mn-ea"/>
              <a:cs typeface="+mn-cs"/>
            </a:rPr>
            <a:t>18</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閣議決定</a:t>
          </a:r>
          <a:r>
            <a:rPr lang="ja-JP" altLang="en-US" sz="1200" b="0"/>
            <a:t>）</a:t>
          </a:r>
        </a:p>
      </cdr:txBody>
    </cdr:sp>
  </cdr:relSizeAnchor>
  <cdr:relSizeAnchor xmlns:cdr="http://schemas.openxmlformats.org/drawingml/2006/chartDrawing">
    <cdr:from>
      <cdr:x>0.34266</cdr:x>
      <cdr:y>0.08401</cdr:y>
    </cdr:from>
    <cdr:to>
      <cdr:x>0.43321</cdr:x>
      <cdr:y>0.12408</cdr:y>
    </cdr:to>
    <cdr:sp macro="" textlink="">
      <cdr:nvSpPr>
        <cdr:cNvPr id="7" name="テキスト ボックス 7">
          <a:extLst xmlns:a="http://schemas.openxmlformats.org/drawingml/2006/main">
            <a:ext uri="{FF2B5EF4-FFF2-40B4-BE49-F238E27FC236}">
              <a16:creationId xmlns:a16="http://schemas.microsoft.com/office/drawing/2014/main" id="{1D23A1BD-A0C6-E655-AB08-BDC8E1554DF9}"/>
            </a:ext>
          </a:extLst>
        </cdr:cNvPr>
        <cdr:cNvSpPr txBox="1"/>
      </cdr:nvSpPr>
      <cdr:spPr>
        <a:xfrm xmlns:a="http://schemas.openxmlformats.org/drawingml/2006/main">
          <a:off x="4311529" y="412740"/>
          <a:ext cx="1139348" cy="1968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effectLst/>
              <a:latin typeface="+mn-lt"/>
              <a:ea typeface="+mn-ea"/>
              <a:cs typeface="+mn-cs"/>
            </a:rPr>
            <a:t>基準年：</a:t>
          </a:r>
          <a:endParaRPr kumimoji="1" lang="en-US" altLang="ja-JP" sz="1100" b="0">
            <a:solidFill>
              <a:schemeClr val="dk1"/>
            </a:solidFill>
            <a:effectLst/>
            <a:latin typeface="+mn-lt"/>
            <a:ea typeface="+mn-ea"/>
            <a:cs typeface="+mn-cs"/>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2013</a:t>
          </a:r>
          <a:r>
            <a:rPr kumimoji="1" lang="ja-JP" altLang="ja-JP" sz="1100" b="0">
              <a:solidFill>
                <a:schemeClr val="dk1"/>
              </a:solidFill>
              <a:effectLst/>
              <a:latin typeface="+mn-lt"/>
              <a:ea typeface="+mn-ea"/>
              <a:cs typeface="+mn-cs"/>
            </a:rPr>
            <a:t>年度</a:t>
          </a:r>
          <a:endParaRPr lang="ja-JP" altLang="ja-JP">
            <a:effectLst/>
          </a:endParaRPr>
        </a:p>
      </cdr:txBody>
    </cdr:sp>
  </cdr:relSizeAnchor>
  <cdr:relSizeAnchor xmlns:cdr="http://schemas.openxmlformats.org/drawingml/2006/chartDrawing">
    <cdr:from>
      <cdr:x>0.62024</cdr:x>
      <cdr:y>0.34546</cdr:y>
    </cdr:from>
    <cdr:to>
      <cdr:x>0.7464</cdr:x>
      <cdr:y>0.44335</cdr:y>
    </cdr:to>
    <cdr:sp macro="" textlink="">
      <cdr:nvSpPr>
        <cdr:cNvPr id="3" name="テキスト ボックス 7">
          <a:extLst xmlns:a="http://schemas.openxmlformats.org/drawingml/2006/main">
            <a:ext uri="{FF2B5EF4-FFF2-40B4-BE49-F238E27FC236}">
              <a16:creationId xmlns:a16="http://schemas.microsoft.com/office/drawing/2014/main" id="{BA64B316-6575-87BC-F22A-C59E88A56A02}"/>
            </a:ext>
          </a:extLst>
        </cdr:cNvPr>
        <cdr:cNvSpPr txBox="1"/>
      </cdr:nvSpPr>
      <cdr:spPr>
        <a:xfrm xmlns:a="http://schemas.openxmlformats.org/drawingml/2006/main">
          <a:off x="7804149" y="1736726"/>
          <a:ext cx="1587501" cy="4921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2030</a:t>
          </a:r>
          <a:r>
            <a:rPr lang="ja-JP" altLang="ja-JP" sz="1100">
              <a:solidFill>
                <a:schemeClr val="dk1"/>
              </a:solidFill>
              <a:effectLst/>
              <a:latin typeface="+mn-lt"/>
              <a:ea typeface="+mn-ea"/>
              <a:cs typeface="+mn-cs"/>
            </a:rPr>
            <a:t>年度目標：</a:t>
          </a:r>
          <a:r>
            <a:rPr lang="en-US" altLang="ja-JP" sz="1100">
              <a:solidFill>
                <a:schemeClr val="dk1"/>
              </a:solidFill>
              <a:effectLst/>
              <a:latin typeface="+mn-lt"/>
              <a:ea typeface="+mn-ea"/>
              <a:cs typeface="+mn-cs"/>
            </a:rPr>
            <a:t> </a:t>
          </a: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2013</a:t>
          </a:r>
          <a:r>
            <a:rPr kumimoji="1" lang="ja-JP" altLang="ja-JP" sz="1100" b="0">
              <a:solidFill>
                <a:schemeClr val="dk1"/>
              </a:solidFill>
              <a:effectLst/>
              <a:latin typeface="+mn-lt"/>
              <a:ea typeface="+mn-ea"/>
              <a:cs typeface="+mn-cs"/>
            </a:rPr>
            <a:t>年度比</a:t>
          </a:r>
          <a:r>
            <a:rPr kumimoji="1" lang="en-US" altLang="ja-JP" sz="1100" b="0">
              <a:solidFill>
                <a:schemeClr val="dk1"/>
              </a:solidFill>
              <a:effectLst/>
              <a:latin typeface="+mn-lt"/>
              <a:ea typeface="+mn-ea"/>
              <a:cs typeface="+mn-cs"/>
            </a:rPr>
            <a:t> -46</a:t>
          </a:r>
          <a:r>
            <a:rPr kumimoji="1" lang="ja-JP"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a:t>
          </a:r>
          <a:endParaRPr kumimoji="1" lang="ja-JP" altLang="ja-JP" sz="1100" b="0">
            <a:solidFill>
              <a:schemeClr val="dk1"/>
            </a:solidFill>
            <a:effectLst/>
            <a:latin typeface="+mn-lt"/>
            <a:ea typeface="+mn-ea"/>
            <a:cs typeface="+mn-cs"/>
          </a:endParaRPr>
        </a:p>
      </cdr:txBody>
    </cdr:sp>
  </cdr:relSizeAnchor>
  <cdr:relSizeAnchor xmlns:cdr="http://schemas.openxmlformats.org/drawingml/2006/chartDrawing">
    <cdr:from>
      <cdr:x>0.69291</cdr:x>
      <cdr:y>0.43451</cdr:y>
    </cdr:from>
    <cdr:to>
      <cdr:x>0.83043</cdr:x>
      <cdr:y>0.51914</cdr:y>
    </cdr:to>
    <cdr:sp macro="" textlink="">
      <cdr:nvSpPr>
        <cdr:cNvPr id="5" name="テキスト ボックス 7">
          <a:extLst xmlns:a="http://schemas.openxmlformats.org/drawingml/2006/main">
            <a:ext uri="{FF2B5EF4-FFF2-40B4-BE49-F238E27FC236}">
              <a16:creationId xmlns:a16="http://schemas.microsoft.com/office/drawing/2014/main" id="{BA64B316-6575-87BC-F22A-C59E88A56A02}"/>
            </a:ext>
          </a:extLst>
        </cdr:cNvPr>
        <cdr:cNvSpPr txBox="1"/>
      </cdr:nvSpPr>
      <cdr:spPr>
        <a:xfrm xmlns:a="http://schemas.openxmlformats.org/drawingml/2006/main">
          <a:off x="8718550" y="2184400"/>
          <a:ext cx="1730375" cy="42544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2035</a:t>
          </a:r>
          <a:r>
            <a:rPr lang="ja-JP" altLang="ja-JP" sz="1100">
              <a:solidFill>
                <a:schemeClr val="dk1"/>
              </a:solidFill>
              <a:effectLst/>
              <a:latin typeface="+mn-lt"/>
              <a:ea typeface="+mn-ea"/>
              <a:cs typeface="+mn-cs"/>
            </a:rPr>
            <a:t>年度目標</a:t>
          </a:r>
          <a:r>
            <a:rPr lang="ja-JP" altLang="en-US"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2013</a:t>
          </a:r>
          <a:r>
            <a:rPr kumimoji="1" lang="ja-JP" altLang="ja-JP" sz="1100" b="0">
              <a:solidFill>
                <a:schemeClr val="dk1"/>
              </a:solidFill>
              <a:effectLst/>
              <a:latin typeface="+mn-lt"/>
              <a:ea typeface="+mn-ea"/>
              <a:cs typeface="+mn-cs"/>
            </a:rPr>
            <a:t>年度比</a:t>
          </a:r>
          <a:r>
            <a:rPr lang="ja-JP" altLang="en-US" sz="1100">
              <a:solidFill>
                <a:schemeClr val="dk1"/>
              </a:solidFill>
              <a:effectLst/>
              <a:latin typeface="+mn-lt"/>
              <a:ea typeface="+mn-ea"/>
              <a:cs typeface="+mn-cs"/>
            </a:rPr>
            <a:t>  </a:t>
          </a:r>
          <a:r>
            <a:rPr kumimoji="1" lang="en-US" altLang="ja-JP" sz="1100" b="0">
              <a:solidFill>
                <a:sysClr val="windowText" lastClr="000000"/>
              </a:solidFill>
            </a:rPr>
            <a:t>-60</a:t>
          </a:r>
          <a:r>
            <a:rPr kumimoji="1" lang="ja-JP" altLang="en-US" sz="1100" b="0">
              <a:solidFill>
                <a:sysClr val="windowText" lastClr="000000"/>
              </a:solidFill>
            </a:rPr>
            <a:t>％</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a:t>
          </a:r>
          <a:endParaRPr kumimoji="1" lang="en-US" altLang="ja-JP" sz="1100" b="0">
            <a:solidFill>
              <a:sysClr val="windowText" lastClr="000000"/>
            </a:solidFill>
          </a:endParaRPr>
        </a:p>
      </cdr:txBody>
    </cdr:sp>
  </cdr:relSizeAnchor>
  <cdr:relSizeAnchor xmlns:cdr="http://schemas.openxmlformats.org/drawingml/2006/chartDrawing">
    <cdr:from>
      <cdr:x>0.76331</cdr:x>
      <cdr:y>0.51977</cdr:y>
    </cdr:from>
    <cdr:to>
      <cdr:x>0.90386</cdr:x>
      <cdr:y>0.61576</cdr:y>
    </cdr:to>
    <cdr:sp macro="" textlink="">
      <cdr:nvSpPr>
        <cdr:cNvPr id="6" name="テキスト ボックス 7">
          <a:extLst xmlns:a="http://schemas.openxmlformats.org/drawingml/2006/main">
            <a:ext uri="{FF2B5EF4-FFF2-40B4-BE49-F238E27FC236}">
              <a16:creationId xmlns:a16="http://schemas.microsoft.com/office/drawing/2014/main" id="{BA64B316-6575-87BC-F22A-C59E88A56A02}"/>
            </a:ext>
          </a:extLst>
        </cdr:cNvPr>
        <cdr:cNvSpPr txBox="1"/>
      </cdr:nvSpPr>
      <cdr:spPr>
        <a:xfrm xmlns:a="http://schemas.openxmlformats.org/drawingml/2006/main">
          <a:off x="9604375" y="2613025"/>
          <a:ext cx="1768475" cy="482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2040</a:t>
          </a:r>
          <a:r>
            <a:rPr lang="ja-JP" altLang="ja-JP" sz="1100">
              <a:solidFill>
                <a:schemeClr val="dk1"/>
              </a:solidFill>
              <a:effectLst/>
              <a:latin typeface="+mn-lt"/>
              <a:ea typeface="+mn-ea"/>
              <a:cs typeface="+mn-cs"/>
            </a:rPr>
            <a:t>年度目標</a:t>
          </a:r>
          <a:r>
            <a:rPr lang="ja-JP" altLang="en-US"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2013</a:t>
          </a:r>
          <a:r>
            <a:rPr kumimoji="1" lang="ja-JP" altLang="ja-JP" sz="1100" b="0">
              <a:solidFill>
                <a:schemeClr val="dk1"/>
              </a:solidFill>
              <a:effectLst/>
              <a:latin typeface="+mn-lt"/>
              <a:ea typeface="+mn-ea"/>
              <a:cs typeface="+mn-cs"/>
            </a:rPr>
            <a:t>年度比</a:t>
          </a:r>
          <a:r>
            <a:rPr lang="ja-JP" altLang="en-US" sz="1100">
              <a:solidFill>
                <a:schemeClr val="dk1"/>
              </a:solidFill>
              <a:effectLst/>
              <a:latin typeface="+mn-lt"/>
              <a:ea typeface="+mn-ea"/>
              <a:cs typeface="+mn-cs"/>
            </a:rPr>
            <a:t>  </a:t>
          </a:r>
          <a:r>
            <a:rPr kumimoji="1" lang="en-US" altLang="ja-JP" sz="1100" b="0">
              <a:solidFill>
                <a:schemeClr val="dk1"/>
              </a:solidFill>
              <a:effectLst/>
              <a:latin typeface="+mn-lt"/>
              <a:ea typeface="+mn-ea"/>
              <a:cs typeface="+mn-cs"/>
            </a:rPr>
            <a:t>-73</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a:t>
          </a:r>
          <a:endParaRPr kumimoji="1" lang="en-US" altLang="ja-JP" sz="1100" b="0">
            <a:solidFill>
              <a:schemeClr val="dk1"/>
            </a:solidFill>
            <a:effectLst/>
            <a:latin typeface="+mn-lt"/>
            <a:ea typeface="+mn-ea"/>
            <a:cs typeface="+mn-cs"/>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0.00222</cdr:x>
      <cdr:y>0.1319</cdr:y>
    </cdr:from>
    <cdr:to>
      <cdr:x>0.0227</cdr:x>
      <cdr:y>0.71733</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314759" y="2005814"/>
          <a:ext cx="2943125" cy="2576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Emissions</a:t>
          </a:r>
          <a:r>
            <a:rPr lang="ja-JP" altLang="en-US" sz="1100" baseline="0">
              <a:effectLst/>
              <a:latin typeface="Calibri"/>
              <a:ea typeface="+mn-ea"/>
              <a:cs typeface="+mn-cs"/>
            </a:rPr>
            <a:t> </a:t>
          </a:r>
          <a:r>
            <a:rPr lang="en-US" altLang="ja-JP" sz="1100" baseline="0">
              <a:effectLst/>
              <a:latin typeface="Calibri"/>
              <a:ea typeface="+mn-ea"/>
              <a:cs typeface="+mn-cs"/>
            </a:rPr>
            <a:t>and removals</a:t>
          </a:r>
          <a:r>
            <a:rPr lang="en-US" altLang="ja-JP" sz="1100">
              <a:effectLst/>
              <a:latin typeface="Calibri"/>
              <a:ea typeface="+mn-ea"/>
              <a:cs typeface="+mn-cs"/>
            </a:rPr>
            <a:t> [Mt CO</a:t>
          </a:r>
          <a:r>
            <a:rPr lang="en-US" altLang="ja-JP" sz="1100" baseline="-25000">
              <a:effectLst/>
              <a:latin typeface="Calibri"/>
              <a:ea typeface="+mn-ea"/>
              <a:cs typeface="+mn-cs"/>
            </a:rPr>
            <a:t>2</a:t>
          </a:r>
          <a:r>
            <a:rPr lang="en-US" altLang="ja-JP" sz="1100">
              <a:effectLst/>
              <a:latin typeface="Calibri"/>
              <a:ea typeface="+mn-ea"/>
              <a:cs typeface="+mn-cs"/>
            </a:rPr>
            <a:t> eq.]</a:t>
          </a:r>
          <a:endParaRPr lang="ja-JP" altLang="ja-JP" sz="1200">
            <a:effectLst/>
          </a:endParaRPr>
        </a:p>
      </cdr:txBody>
    </cdr:sp>
  </cdr:relSizeAnchor>
  <cdr:relSizeAnchor xmlns:cdr="http://schemas.openxmlformats.org/drawingml/2006/chartDrawing">
    <cdr:from>
      <cdr:x>0.34644</cdr:x>
      <cdr:y>0.10864</cdr:y>
    </cdr:from>
    <cdr:to>
      <cdr:x>0.437</cdr:x>
      <cdr:y>0.18757</cdr:y>
    </cdr:to>
    <cdr:sp macro="" textlink="">
      <cdr:nvSpPr>
        <cdr:cNvPr id="7" name="テキスト ボックス 7">
          <a:extLst xmlns:a="http://schemas.openxmlformats.org/drawingml/2006/main">
            <a:ext uri="{FF2B5EF4-FFF2-40B4-BE49-F238E27FC236}">
              <a16:creationId xmlns:a16="http://schemas.microsoft.com/office/drawing/2014/main" id="{1D23A1BD-A0C6-E655-AB08-BDC8E1554DF9}"/>
            </a:ext>
          </a:extLst>
        </cdr:cNvPr>
        <cdr:cNvSpPr txBox="1"/>
      </cdr:nvSpPr>
      <cdr:spPr>
        <a:xfrm xmlns:a="http://schemas.openxmlformats.org/drawingml/2006/main">
          <a:off x="4359153" y="546167"/>
          <a:ext cx="1139348" cy="3968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Base year: FY2013</a:t>
          </a:r>
          <a:endParaRPr lang="ja-JP" altLang="ja-JP">
            <a:effectLst/>
          </a:endParaRPr>
        </a:p>
      </cdr:txBody>
    </cdr:sp>
  </cdr:relSizeAnchor>
  <cdr:relSizeAnchor xmlns:cdr="http://schemas.openxmlformats.org/drawingml/2006/chartDrawing">
    <cdr:from>
      <cdr:x>0.40828</cdr:x>
      <cdr:y>0.95743</cdr:y>
    </cdr:from>
    <cdr:to>
      <cdr:x>0.93925</cdr:x>
      <cdr:y>0.99311</cdr:y>
    </cdr:to>
    <cdr:sp macro="" textlink="">
      <cdr:nvSpPr>
        <cdr:cNvPr id="2" name="テキスト ボックス 7">
          <a:extLst xmlns:a="http://schemas.openxmlformats.org/drawingml/2006/main">
            <a:ext uri="{FF2B5EF4-FFF2-40B4-BE49-F238E27FC236}">
              <a16:creationId xmlns:a16="http://schemas.microsoft.com/office/drawing/2014/main" id="{AE887B95-1A40-D266-135F-43B5CE5E1E51}"/>
            </a:ext>
          </a:extLst>
        </cdr:cNvPr>
        <cdr:cNvSpPr txBox="1"/>
      </cdr:nvSpPr>
      <cdr:spPr>
        <a:xfrm xmlns:a="http://schemas.openxmlformats.org/drawingml/2006/main">
          <a:off x="5137150" y="4813300"/>
          <a:ext cx="6680926" cy="1793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200" b="0">
              <a:solidFill>
                <a:sysClr val="windowText" lastClr="000000"/>
              </a:solidFill>
            </a:rPr>
            <a:t>*Reference :T</a:t>
          </a:r>
          <a:r>
            <a:rPr lang="en-US" altLang="ja-JP" sz="1200">
              <a:solidFill>
                <a:sysClr val="windowText" lastClr="000000"/>
              </a:solidFill>
              <a:effectLst/>
              <a:latin typeface="+mn-lt"/>
              <a:ea typeface="+mn-ea"/>
              <a:cs typeface="+mn-cs"/>
            </a:rPr>
            <a:t>he Plan for Global Warming Countermeasures (</a:t>
          </a:r>
          <a:r>
            <a:rPr lang="en-US" altLang="ja-JP" sz="1200">
              <a:solidFill>
                <a:sysClr val="windowText" lastClr="000000"/>
              </a:solidFill>
            </a:rPr>
            <a:t>Cabinet approved on February 18, 2025)</a:t>
          </a:r>
          <a:endParaRPr kumimoji="1" lang="ja-JP" altLang="en-US" sz="1200" b="0">
            <a:solidFill>
              <a:sysClr val="windowText" lastClr="000000"/>
            </a:solidFill>
            <a:latin typeface="+mn-lt"/>
          </a:endParaRPr>
        </a:p>
      </cdr:txBody>
    </cdr:sp>
  </cdr:relSizeAnchor>
  <cdr:relSizeAnchor xmlns:cdr="http://schemas.openxmlformats.org/drawingml/2006/chartDrawing">
    <cdr:from>
      <cdr:x>0.61645</cdr:x>
      <cdr:y>0.37009</cdr:y>
    </cdr:from>
    <cdr:to>
      <cdr:x>0.78785</cdr:x>
      <cdr:y>0.47543</cdr:y>
    </cdr:to>
    <cdr:sp macro="" textlink="">
      <cdr:nvSpPr>
        <cdr:cNvPr id="3" name="テキスト ボックス 7">
          <a:extLst xmlns:a="http://schemas.openxmlformats.org/drawingml/2006/main">
            <a:ext uri="{FF2B5EF4-FFF2-40B4-BE49-F238E27FC236}">
              <a16:creationId xmlns:a16="http://schemas.microsoft.com/office/drawing/2014/main" id="{EA0ABAA7-3526-1AD3-B555-CAAA8A7EA7F5}"/>
            </a:ext>
          </a:extLst>
        </cdr:cNvPr>
        <cdr:cNvSpPr txBox="1"/>
      </cdr:nvSpPr>
      <cdr:spPr>
        <a:xfrm xmlns:a="http://schemas.openxmlformats.org/drawingml/2006/main">
          <a:off x="7756525" y="1860550"/>
          <a:ext cx="2156615" cy="5295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FY2030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-46%*</a:t>
          </a:r>
          <a:endParaRPr kumimoji="1" lang="ja-JP" altLang="en-US" sz="1200" b="0">
            <a:solidFill>
              <a:sysClr val="windowText" lastClr="000000"/>
            </a:solidFill>
          </a:endParaRPr>
        </a:p>
      </cdr:txBody>
    </cdr:sp>
  </cdr:relSizeAnchor>
  <cdr:relSizeAnchor xmlns:cdr="http://schemas.openxmlformats.org/drawingml/2006/chartDrawing">
    <cdr:from>
      <cdr:x>0.6861</cdr:x>
      <cdr:y>0.46293</cdr:y>
    </cdr:from>
    <cdr:to>
      <cdr:x>0.85749</cdr:x>
      <cdr:y>0.56827</cdr:y>
    </cdr:to>
    <cdr:sp macro="" textlink="">
      <cdr:nvSpPr>
        <cdr:cNvPr id="5" name="テキスト ボックス 7">
          <a:extLst xmlns:a="http://schemas.openxmlformats.org/drawingml/2006/main">
            <a:ext uri="{FF2B5EF4-FFF2-40B4-BE49-F238E27FC236}">
              <a16:creationId xmlns:a16="http://schemas.microsoft.com/office/drawing/2014/main" id="{943BAD3B-C60B-3417-95AA-C00138DBD6FF}"/>
            </a:ext>
          </a:extLst>
        </cdr:cNvPr>
        <cdr:cNvSpPr txBox="1"/>
      </cdr:nvSpPr>
      <cdr:spPr>
        <a:xfrm xmlns:a="http://schemas.openxmlformats.org/drawingml/2006/main">
          <a:off x="8632825" y="2327275"/>
          <a:ext cx="2156615" cy="5295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FY2035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-60%*</a:t>
          </a:r>
          <a:endParaRPr kumimoji="1" lang="ja-JP" altLang="en-US" sz="1200" b="0">
            <a:solidFill>
              <a:sysClr val="windowText" lastClr="000000"/>
            </a:solidFill>
          </a:endParaRPr>
        </a:p>
      </cdr:txBody>
    </cdr:sp>
  </cdr:relSizeAnchor>
  <cdr:relSizeAnchor xmlns:cdr="http://schemas.openxmlformats.org/drawingml/2006/chartDrawing">
    <cdr:from>
      <cdr:x>0.75953</cdr:x>
      <cdr:y>0.54629</cdr:y>
    </cdr:from>
    <cdr:to>
      <cdr:x>0.93092</cdr:x>
      <cdr:y>0.65164</cdr:y>
    </cdr:to>
    <cdr:sp macro="" textlink="">
      <cdr:nvSpPr>
        <cdr:cNvPr id="6" name="テキスト ボックス 7">
          <a:extLst xmlns:a="http://schemas.openxmlformats.org/drawingml/2006/main">
            <a:ext uri="{FF2B5EF4-FFF2-40B4-BE49-F238E27FC236}">
              <a16:creationId xmlns:a16="http://schemas.microsoft.com/office/drawing/2014/main" id="{943BAD3B-C60B-3417-95AA-C00138DBD6FF}"/>
            </a:ext>
          </a:extLst>
        </cdr:cNvPr>
        <cdr:cNvSpPr txBox="1"/>
      </cdr:nvSpPr>
      <cdr:spPr>
        <a:xfrm xmlns:a="http://schemas.openxmlformats.org/drawingml/2006/main">
          <a:off x="9556750" y="2746375"/>
          <a:ext cx="2156615" cy="5295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FY2040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-73%*</a:t>
          </a:r>
          <a:endParaRPr kumimoji="1" lang="ja-JP" altLang="en-US" sz="1200" b="0">
            <a:solidFill>
              <a:sysClr val="windowText" lastClr="000000"/>
            </a:solidFill>
          </a:endParaRPr>
        </a:p>
      </cdr:txBody>
    </cdr:sp>
  </cdr:relSizeAnchor>
  <cdr:relSizeAnchor xmlns:cdr="http://schemas.openxmlformats.org/drawingml/2006/chartDrawing">
    <cdr:from>
      <cdr:x>0.8286</cdr:x>
      <cdr:y>0.63724</cdr:y>
    </cdr:from>
    <cdr:to>
      <cdr:x>1</cdr:x>
      <cdr:y>0.74258</cdr:y>
    </cdr:to>
    <cdr:sp macro="" textlink="">
      <cdr:nvSpPr>
        <cdr:cNvPr id="8" name="テキスト ボックス 7">
          <a:extLst xmlns:a="http://schemas.openxmlformats.org/drawingml/2006/main">
            <a:ext uri="{FF2B5EF4-FFF2-40B4-BE49-F238E27FC236}">
              <a16:creationId xmlns:a16="http://schemas.microsoft.com/office/drawing/2014/main" id="{943BAD3B-C60B-3417-95AA-C00138DBD6FF}"/>
            </a:ext>
          </a:extLst>
        </cdr:cNvPr>
        <cdr:cNvSpPr txBox="1"/>
      </cdr:nvSpPr>
      <cdr:spPr>
        <a:xfrm xmlns:a="http://schemas.openxmlformats.org/drawingml/2006/main">
          <a:off x="10425911" y="3203575"/>
          <a:ext cx="2156615" cy="5295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FY2050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-100%*</a:t>
          </a:r>
          <a:endParaRPr kumimoji="1" lang="ja-JP" altLang="en-US" sz="1200" b="0">
            <a:solidFill>
              <a:sysClr val="windowText" lastClr="00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es.go.jp/gio/en/copyright/index.html" TargetMode="External"/><Relationship Id="rId1" Type="http://schemas.openxmlformats.org/officeDocument/2006/relationships/hyperlink" Target="https://www.nies.go.jp/gio/copyright/index.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J27"/>
  <sheetViews>
    <sheetView tabSelected="1" zoomScaleNormal="100" workbookViewId="0"/>
  </sheetViews>
  <sheetFormatPr defaultColWidth="9" defaultRowHeight="15"/>
  <cols>
    <col min="1" max="1" width="1.75" style="2" customWidth="1"/>
    <col min="2" max="2" width="25.25" style="2" customWidth="1"/>
    <col min="3" max="3" width="59.875" style="2" customWidth="1"/>
    <col min="4" max="4" width="98.625" style="2" customWidth="1"/>
    <col min="5" max="16384" width="9" style="2"/>
  </cols>
  <sheetData>
    <row r="1" spans="2:10" ht="23.25" customHeight="1">
      <c r="B1" s="1392" t="s">
        <v>1045</v>
      </c>
      <c r="D1" s="1392" t="s">
        <v>1046</v>
      </c>
    </row>
    <row r="2" spans="2:10" ht="23.25" customHeight="1">
      <c r="B2" s="2437" t="s">
        <v>1125</v>
      </c>
      <c r="D2" s="2551" t="s">
        <v>1015</v>
      </c>
      <c r="E2" s="3"/>
    </row>
    <row r="3" spans="2:10">
      <c r="C3" s="1915" t="s">
        <v>1087</v>
      </c>
      <c r="D3" s="1915" t="s">
        <v>1047</v>
      </c>
    </row>
    <row r="4" spans="2:10">
      <c r="C4" s="4" t="s">
        <v>32</v>
      </c>
      <c r="D4" s="4" t="s">
        <v>187</v>
      </c>
    </row>
    <row r="5" spans="2:10" ht="8.25" customHeight="1">
      <c r="C5" s="5"/>
      <c r="D5" s="1609"/>
    </row>
    <row r="6" spans="2:10" ht="8.25" customHeight="1">
      <c r="C6" s="5"/>
      <c r="D6" s="1609"/>
    </row>
    <row r="7" spans="2:10" ht="18" customHeight="1">
      <c r="B7" s="6" t="s">
        <v>426</v>
      </c>
      <c r="C7" s="6" t="s">
        <v>31</v>
      </c>
      <c r="D7" s="6" t="s">
        <v>188</v>
      </c>
    </row>
    <row r="8" spans="2:10" ht="18" customHeight="1">
      <c r="B8" s="7" t="s">
        <v>5</v>
      </c>
      <c r="C8" s="1920" t="s">
        <v>996</v>
      </c>
      <c r="D8" s="1920" t="s">
        <v>189</v>
      </c>
    </row>
    <row r="9" spans="2:10" ht="18" customHeight="1">
      <c r="B9" s="8" t="s">
        <v>314</v>
      </c>
      <c r="C9" s="10" t="s">
        <v>1126</v>
      </c>
      <c r="D9" s="9" t="s">
        <v>788</v>
      </c>
    </row>
    <row r="10" spans="2:10" ht="18" customHeight="1">
      <c r="B10" s="7" t="s">
        <v>406</v>
      </c>
      <c r="C10" s="1921" t="s">
        <v>997</v>
      </c>
      <c r="D10" s="9" t="s">
        <v>793</v>
      </c>
    </row>
    <row r="11" spans="2:10" ht="16.5">
      <c r="B11" s="7" t="s">
        <v>791</v>
      </c>
      <c r="C11" s="10" t="s">
        <v>650</v>
      </c>
      <c r="D11" s="10" t="s">
        <v>1009</v>
      </c>
      <c r="G11" s="3"/>
    </row>
    <row r="12" spans="2:10" ht="16.5">
      <c r="B12" s="7" t="s">
        <v>792</v>
      </c>
      <c r="C12" s="9" t="s">
        <v>651</v>
      </c>
      <c r="D12" s="10" t="s">
        <v>1011</v>
      </c>
      <c r="G12" s="11"/>
      <c r="H12" s="11"/>
      <c r="I12" s="11"/>
      <c r="J12" s="11"/>
    </row>
    <row r="13" spans="2:10" ht="18" customHeight="1">
      <c r="B13" s="7" t="s">
        <v>789</v>
      </c>
      <c r="C13" s="12" t="s">
        <v>427</v>
      </c>
      <c r="D13" s="9" t="s">
        <v>998</v>
      </c>
    </row>
    <row r="14" spans="2:10" ht="18" customHeight="1">
      <c r="B14" s="7" t="s">
        <v>428</v>
      </c>
      <c r="C14" s="9" t="s">
        <v>1002</v>
      </c>
      <c r="D14" s="9" t="s">
        <v>1164</v>
      </c>
    </row>
    <row r="15" spans="2:10" ht="18" customHeight="1">
      <c r="B15" s="7" t="s">
        <v>429</v>
      </c>
      <c r="C15" s="9" t="s">
        <v>831</v>
      </c>
      <c r="D15" s="10" t="s">
        <v>982</v>
      </c>
    </row>
    <row r="16" spans="2:10" ht="18" customHeight="1">
      <c r="B16" s="7" t="s">
        <v>430</v>
      </c>
      <c r="C16" s="9" t="s">
        <v>431</v>
      </c>
      <c r="D16" s="10" t="s">
        <v>983</v>
      </c>
    </row>
    <row r="17" spans="2:4" ht="18" customHeight="1">
      <c r="B17" s="7" t="s">
        <v>393</v>
      </c>
      <c r="C17" s="9" t="s">
        <v>432</v>
      </c>
      <c r="D17" s="10" t="s">
        <v>984</v>
      </c>
    </row>
    <row r="18" spans="2:4" ht="18" customHeight="1">
      <c r="B18" s="7" t="s">
        <v>394</v>
      </c>
      <c r="C18" s="12" t="s">
        <v>602</v>
      </c>
      <c r="D18" s="10" t="s">
        <v>794</v>
      </c>
    </row>
    <row r="19" spans="2:4" ht="18" customHeight="1">
      <c r="B19" s="7" t="s">
        <v>395</v>
      </c>
      <c r="C19" s="12" t="s">
        <v>603</v>
      </c>
      <c r="D19" s="10" t="s">
        <v>795</v>
      </c>
    </row>
    <row r="20" spans="2:4" ht="18" customHeight="1">
      <c r="B20" s="13" t="s">
        <v>396</v>
      </c>
      <c r="C20" s="12" t="s">
        <v>999</v>
      </c>
      <c r="D20" s="10" t="s">
        <v>985</v>
      </c>
    </row>
    <row r="21" spans="2:4" ht="18" customHeight="1">
      <c r="B21" s="13" t="s">
        <v>397</v>
      </c>
      <c r="C21" s="12" t="s">
        <v>1000</v>
      </c>
      <c r="D21" s="10" t="s">
        <v>986</v>
      </c>
    </row>
    <row r="22" spans="2:4" ht="18" customHeight="1">
      <c r="B22" s="7" t="s">
        <v>405</v>
      </c>
      <c r="C22" s="12">
        <v>2</v>
      </c>
      <c r="D22" s="9" t="s">
        <v>415</v>
      </c>
    </row>
    <row r="23" spans="2:4" ht="27">
      <c r="B23" s="7" t="s">
        <v>832</v>
      </c>
      <c r="C23" s="9" t="s">
        <v>1001</v>
      </c>
      <c r="D23" s="9" t="s">
        <v>1127</v>
      </c>
    </row>
    <row r="24" spans="2:4">
      <c r="B24" s="14"/>
      <c r="C24" s="15"/>
      <c r="D24" s="1610"/>
    </row>
    <row r="25" spans="2:4">
      <c r="B25" s="2351"/>
      <c r="C25" s="15"/>
      <c r="D25" s="1610"/>
    </row>
    <row r="26" spans="2:4">
      <c r="B26" s="2" t="s">
        <v>425</v>
      </c>
      <c r="D26" s="2" t="s">
        <v>888</v>
      </c>
    </row>
    <row r="27" spans="2:4">
      <c r="B27" s="842" t="s">
        <v>402</v>
      </c>
      <c r="D27" s="1611" t="s">
        <v>403</v>
      </c>
    </row>
  </sheetData>
  <phoneticPr fontId="10"/>
  <hyperlinks>
    <hyperlink ref="C9" location="Notes!A1" display="単位／地球温暖化係数／その他注意事項" xr:uid="{0E23D7FE-277F-46C2-9172-82DE9047A87B}"/>
    <hyperlink ref="C10" location="'1.Summary'!S1" display="温室効果ガス排出量及び吸収量のまとめ" xr:uid="{CDCF0E73-81D0-449D-A1CE-515D329CE7C6}"/>
    <hyperlink ref="D9" location="Notes!T1" display="Notes / Units of measures / Global Warming Potentials  " xr:uid="{76952C5E-3586-4103-B85E-B482F5F05BF1}"/>
    <hyperlink ref="D13" location="'4.CO2-share'!S1" display="Breakdown of CO2 Emissions (Share of Unallocated and Allocated Emissions)" xr:uid="{1AA947AC-FE84-41F3-A813-2C81FD065B49}"/>
    <hyperlink ref="C11" location="'2.CO2-Sector'!Q1" display="CO2 の部門別排出量【電気・熱配分前排出量】（簡約表）" xr:uid="{2CB6D843-215F-419C-AD14-B0371A87F23E}"/>
    <hyperlink ref="C12" location="'3.Allocated_CO2-Sector'!Q1" display="CO2 の部門別排出量【電気・熱配分後排出量】" xr:uid="{D4A33E7A-F41B-4F23-905B-5C9B88256F51}"/>
    <hyperlink ref="D12" location="'3.Allocated_CO2-Sector'!V1" display="Allocated CO2 emissions by sector  (with allocation of CO2 emissions from power generation and steam generation to each sector)" xr:uid="{AC9DBBAE-06E3-4929-88FA-A9418C6E1902}"/>
    <hyperlink ref="C18" location="'9.GHG-capita'!R1" display="一人当たりGHG排出量" xr:uid="{BF639F91-2FED-4C7F-935B-28DBB505C364}"/>
    <hyperlink ref="D18" location="'9.GHG-capita'!W1" display="GHG emissions per capita" xr:uid="{BA682D95-F973-4104-B5F0-DBC8D56928B6}"/>
    <hyperlink ref="C19" location="'10.GHG-GDP'!R1" display="GDP当たりGHG排出量" xr:uid="{8C56D9C8-0A56-4138-B0BE-A28E12E61E3E}"/>
    <hyperlink ref="D19" location="'10.GHG-GDP'!W1" display="GHG emissions per GDP" xr:uid="{D301EC96-84FA-46E5-961F-E78029C05103}"/>
    <hyperlink ref="C14" location="'5.CO2-fuel'!W1" display="エネルギー起源CO2 排出量（燃料種別）" xr:uid="{3A396C47-10F8-4801-A602-A6A94F8A7E8E}"/>
    <hyperlink ref="C15" location="'6.CH4'!U1" display="CH4 排出量" xr:uid="{6692F203-446F-43E2-A16B-1C9AEDDCDD59}"/>
    <hyperlink ref="D15" location="'6.CH4'!X1" display="CH4 emissions" xr:uid="{4AB9E3BB-4891-4089-9929-988C3860EF9D}"/>
    <hyperlink ref="C16" location="'7.N2O'!U1" display="N2O 排出量" xr:uid="{130B3058-B0E2-485A-AC03-3C5CC8D0D6DA}"/>
    <hyperlink ref="D16" location="'7.N2O'!X1" display="N2O emissions" xr:uid="{3A421D9F-4CF7-4533-882E-74224B4652EC}"/>
    <hyperlink ref="C17" location="'8.F-gas'!S1" display="F-gas（HFCs, PFCs, SF6, NF3）排出量" xr:uid="{32CDA384-2D14-4D63-87B4-2B8642C0234C}"/>
    <hyperlink ref="D17" location="'8.F-gas'!W1" display="F-gas (HFCs, PFCs, SF6, NF3) emissions" xr:uid="{B8317C0D-FEA3-4EFD-B554-E1CF8FF40DB9}"/>
    <hyperlink ref="D20" location="'11.Household (per household)'!Y1" display="Household CO2 emissions (per household) " xr:uid="{B7013722-3A10-4CBE-A27B-B25459058BCD}"/>
    <hyperlink ref="C21" location="'12.Household (per capita)'!V1" display="家庭におけるCO2 排出量（一人当たり）" xr:uid="{ADAF1B32-EF8A-4223-907A-986DCC6E5A8F}"/>
    <hyperlink ref="C23" location="'14.【Annex】UN-GHGs'!T1" display="【参考】国連ガイドライン準拠のガス別・部門別温室効果ガス排出量及び吸収量" xr:uid="{38EF8EAE-BDF1-48F1-9A84-6AA49252E011}"/>
    <hyperlink ref="D23" location="'14.【Annex】UN-GHGs'!X1" display="【Annex】Greenhouse Gas Emissions and Removals by Gas and by Sector Based on the UN Guidelines" xr:uid="{1DD6A07E-2009-401E-9543-A6F2DDB9FEE0}"/>
    <hyperlink ref="D21" location="'12.Household (per capita)'!Y1" display="Household CO2 emissions (per capita)" xr:uid="{8404A7F9-2265-4275-B850-3F2249EC05E2}"/>
    <hyperlink ref="D11" location="'2.CO2-Sector'!V1" display="CO2 emissions by sector (without allocation of CO2 emissions from power generation and steam generation to each sector) (Summary)" xr:uid="{95873FE0-E9FC-476E-98D3-0A7339A9ECF5}"/>
    <hyperlink ref="D10" location="'1.Summary'!W1" display="Summary of GHG Emissions and Removals" xr:uid="{DD03E1F0-4834-4DF4-B812-0C4B17ABAB1A}"/>
    <hyperlink ref="C20" location="'11.Household (per household)'!V1" display="家庭におけるCO2 排出量（世帯当たり）" xr:uid="{093FD8E5-A6D5-4381-84E3-EAD1FB68A58D}"/>
    <hyperlink ref="B27" r:id="rId1" xr:uid="{F4E0439C-9C08-408B-9807-1C6DACF7AEAA}"/>
    <hyperlink ref="D27" r:id="rId2" xr:uid="{626786D9-6AE7-4DA9-9B06-382830CCA4EB}"/>
    <hyperlink ref="D14" location="'5.CO2-fuel'!W1" display="Energy-related CO2 Emissions by Fuel Type " xr:uid="{E5968260-2F4E-4B6C-85F8-F8107AB30106}"/>
    <hyperlink ref="C13" location="'4.CO2-share'!C1" display="CO2 の部門別排出量のシェア（電気・熱配分前後のシェア）" xr:uid="{1056946C-EFE9-4657-922F-16F7AED454C9}"/>
    <hyperlink ref="D22" location="'13.NDC-LULUCF'!A1" display="Removals by Measures for Forest and Other Carbon Sinks" xr:uid="{C281FA93-BC3C-4896-9564-3916058A6FA0}"/>
  </hyperlinks>
  <pageMargins left="0.78740157480314965" right="0.78740157480314965" top="0.98425196850393704" bottom="0.98425196850393704" header="0.51181102362204722" footer="0.51181102362204722"/>
  <pageSetup paperSize="9" scale="6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codeName="Sheet20">
    <pageSetUpPr fitToPage="1"/>
  </sheetPr>
  <dimension ref="A1:CA155"/>
  <sheetViews>
    <sheetView zoomScaleNormal="100" workbookViewId="0">
      <pane xSplit="21" ySplit="4" topLeftCell="V5" activePane="bottomRight" state="frozen"/>
      <selection activeCell="BC66" sqref="BC66"/>
      <selection pane="topRight" activeCell="BC66" sqref="BC66"/>
      <selection pane="bottomLeft" activeCell="BC66" sqref="BC66"/>
      <selection pane="bottomRight"/>
    </sheetView>
  </sheetViews>
  <sheetFormatPr defaultColWidth="9.625" defaultRowHeight="15"/>
  <cols>
    <col min="1" max="1" width="1.625" style="29" customWidth="1"/>
    <col min="2" max="18" width="1.625" style="23" hidden="1" customWidth="1"/>
    <col min="19" max="20" width="1.625" style="23" customWidth="1"/>
    <col min="21" max="21" width="36.375" style="23" customWidth="1"/>
    <col min="22" max="22" width="1.625" style="1123" customWidth="1"/>
    <col min="23" max="24" width="1.625" style="23" customWidth="1"/>
    <col min="25" max="25" width="36.75" style="23" customWidth="1"/>
    <col min="26" max="26" width="10.625" style="23" hidden="1" customWidth="1"/>
    <col min="27" max="61" width="8.125" style="23" customWidth="1"/>
    <col min="62" max="62" width="7.875" style="29" customWidth="1"/>
    <col min="63" max="63" width="8.375" style="23" customWidth="1"/>
    <col min="64" max="78" width="9.625" style="23"/>
    <col min="79" max="79" width="9.625" style="29"/>
    <col min="80" max="16384" width="9.625" style="23"/>
  </cols>
  <sheetData>
    <row r="1" spans="1:79" s="959" customFormat="1" ht="61.5" customHeight="1">
      <c r="A1" s="81"/>
      <c r="S1" s="2563" t="s">
        <v>624</v>
      </c>
      <c r="T1" s="2563"/>
      <c r="U1" s="2563"/>
      <c r="V1" s="1201"/>
      <c r="W1" s="2563" t="s">
        <v>850</v>
      </c>
      <c r="X1" s="2563"/>
      <c r="Y1" s="2563"/>
      <c r="BJ1" s="81"/>
      <c r="CA1" s="81"/>
    </row>
    <row r="2" spans="1:79" ht="14.25" customHeight="1">
      <c r="S2" s="32" t="str">
        <f>'0.Contents'!$B$2</f>
        <v>＜報告値＞</v>
      </c>
      <c r="T2" s="32"/>
      <c r="W2" s="33" t="str">
        <f>'0.Contents'!$D$2</f>
        <v>&lt;Reported Value&gt;</v>
      </c>
      <c r="X2" s="33"/>
      <c r="Z2" s="191"/>
    </row>
    <row r="3" spans="1:79" ht="17.25" thickBot="1">
      <c r="S3" s="163" t="s">
        <v>1079</v>
      </c>
      <c r="T3" s="163"/>
      <c r="W3" s="22" t="s">
        <v>851</v>
      </c>
      <c r="X3" s="22"/>
    </row>
    <row r="4" spans="1:79">
      <c r="S4" s="1586"/>
      <c r="T4" s="1587"/>
      <c r="U4" s="1876"/>
      <c r="W4" s="1480"/>
      <c r="X4" s="1481"/>
      <c r="Y4" s="1482"/>
      <c r="Z4" s="975"/>
      <c r="AA4" s="1873">
        <v>1990</v>
      </c>
      <c r="AB4" s="1874">
        <f>AA4+1</f>
        <v>1991</v>
      </c>
      <c r="AC4" s="1874">
        <f t="shared" ref="AC4:BI4" si="0">AB4+1</f>
        <v>1992</v>
      </c>
      <c r="AD4" s="1874">
        <f t="shared" si="0"/>
        <v>1993</v>
      </c>
      <c r="AE4" s="1874">
        <f t="shared" si="0"/>
        <v>1994</v>
      </c>
      <c r="AF4" s="1874">
        <f t="shared" si="0"/>
        <v>1995</v>
      </c>
      <c r="AG4" s="1874">
        <f t="shared" si="0"/>
        <v>1996</v>
      </c>
      <c r="AH4" s="1874">
        <f t="shared" si="0"/>
        <v>1997</v>
      </c>
      <c r="AI4" s="1874">
        <f t="shared" si="0"/>
        <v>1998</v>
      </c>
      <c r="AJ4" s="1874">
        <f t="shared" si="0"/>
        <v>1999</v>
      </c>
      <c r="AK4" s="1874">
        <f t="shared" si="0"/>
        <v>2000</v>
      </c>
      <c r="AL4" s="1874">
        <f t="shared" si="0"/>
        <v>2001</v>
      </c>
      <c r="AM4" s="1874">
        <f t="shared" si="0"/>
        <v>2002</v>
      </c>
      <c r="AN4" s="1874">
        <f t="shared" si="0"/>
        <v>2003</v>
      </c>
      <c r="AO4" s="1874">
        <f t="shared" si="0"/>
        <v>2004</v>
      </c>
      <c r="AP4" s="1874">
        <f t="shared" si="0"/>
        <v>2005</v>
      </c>
      <c r="AQ4" s="1874">
        <f t="shared" si="0"/>
        <v>2006</v>
      </c>
      <c r="AR4" s="1874">
        <f t="shared" si="0"/>
        <v>2007</v>
      </c>
      <c r="AS4" s="1874">
        <f t="shared" si="0"/>
        <v>2008</v>
      </c>
      <c r="AT4" s="1874">
        <f t="shared" si="0"/>
        <v>2009</v>
      </c>
      <c r="AU4" s="1874">
        <f t="shared" si="0"/>
        <v>2010</v>
      </c>
      <c r="AV4" s="1874">
        <f t="shared" si="0"/>
        <v>2011</v>
      </c>
      <c r="AW4" s="1874">
        <f t="shared" si="0"/>
        <v>2012</v>
      </c>
      <c r="AX4" s="1874">
        <f t="shared" si="0"/>
        <v>2013</v>
      </c>
      <c r="AY4" s="1874">
        <f t="shared" si="0"/>
        <v>2014</v>
      </c>
      <c r="AZ4" s="1874">
        <f t="shared" si="0"/>
        <v>2015</v>
      </c>
      <c r="BA4" s="1874">
        <f t="shared" si="0"/>
        <v>2016</v>
      </c>
      <c r="BB4" s="1874">
        <f t="shared" si="0"/>
        <v>2017</v>
      </c>
      <c r="BC4" s="1874">
        <f t="shared" si="0"/>
        <v>2018</v>
      </c>
      <c r="BD4" s="1874">
        <f t="shared" si="0"/>
        <v>2019</v>
      </c>
      <c r="BE4" s="1874">
        <f t="shared" si="0"/>
        <v>2020</v>
      </c>
      <c r="BF4" s="1874">
        <f t="shared" si="0"/>
        <v>2021</v>
      </c>
      <c r="BG4" s="1875">
        <f t="shared" si="0"/>
        <v>2022</v>
      </c>
      <c r="BH4" s="1875">
        <f t="shared" si="0"/>
        <v>2023</v>
      </c>
      <c r="BI4" s="1607">
        <f t="shared" si="0"/>
        <v>2024</v>
      </c>
      <c r="BJ4" s="165"/>
    </row>
    <row r="5" spans="1:79" ht="17.100000000000001" customHeight="1">
      <c r="S5" s="960" t="s">
        <v>15</v>
      </c>
      <c r="T5" s="1"/>
      <c r="U5" s="973"/>
      <c r="W5" s="960" t="s">
        <v>15</v>
      </c>
      <c r="X5" s="1"/>
      <c r="Y5" s="973"/>
      <c r="Z5" s="1871"/>
      <c r="AA5" s="1816">
        <f t="shared" ref="AA5:BG5" si="1">SUM(AA6,AA11:AA20)</f>
        <v>13409.950442681184</v>
      </c>
      <c r="AB5" s="1872">
        <f t="shared" si="1"/>
        <v>14605.139090759387</v>
      </c>
      <c r="AC5" s="1872">
        <f t="shared" si="1"/>
        <v>14969.798323589463</v>
      </c>
      <c r="AD5" s="1872">
        <f t="shared" si="1"/>
        <v>15387.123428309875</v>
      </c>
      <c r="AE5" s="1872">
        <f t="shared" si="1"/>
        <v>17949.348377267317</v>
      </c>
      <c r="AF5" s="1872">
        <f t="shared" si="1"/>
        <v>21548.60222778282</v>
      </c>
      <c r="AG5" s="1872">
        <f t="shared" si="1"/>
        <v>21101.694724718491</v>
      </c>
      <c r="AH5" s="1872">
        <f t="shared" si="1"/>
        <v>21025.784326574005</v>
      </c>
      <c r="AI5" s="1872">
        <f t="shared" si="1"/>
        <v>20471.845401065919</v>
      </c>
      <c r="AJ5" s="1872">
        <f t="shared" si="1"/>
        <v>21015.296951052504</v>
      </c>
      <c r="AK5" s="1872">
        <f t="shared" si="1"/>
        <v>19796.229552116514</v>
      </c>
      <c r="AL5" s="1872">
        <f t="shared" si="1"/>
        <v>16903.682063588443</v>
      </c>
      <c r="AM5" s="1872">
        <f t="shared" si="1"/>
        <v>14185.846234933821</v>
      </c>
      <c r="AN5" s="1872">
        <f t="shared" si="1"/>
        <v>14143.923388003583</v>
      </c>
      <c r="AO5" s="1872">
        <f t="shared" si="1"/>
        <v>10828.791964962758</v>
      </c>
      <c r="AP5" s="1872">
        <f t="shared" si="1"/>
        <v>10792.182827184508</v>
      </c>
      <c r="AQ5" s="1872">
        <f t="shared" si="1"/>
        <v>11790.940414535327</v>
      </c>
      <c r="AR5" s="1872">
        <f t="shared" si="1"/>
        <v>12903.025352289398</v>
      </c>
      <c r="AS5" s="1872">
        <f t="shared" si="1"/>
        <v>14405.632988698175</v>
      </c>
      <c r="AT5" s="1872">
        <f t="shared" si="1"/>
        <v>15130.816281641237</v>
      </c>
      <c r="AU5" s="1872">
        <f t="shared" si="1"/>
        <v>16679.77389088034</v>
      </c>
      <c r="AV5" s="1872">
        <f t="shared" si="1"/>
        <v>18431.072345080494</v>
      </c>
      <c r="AW5" s="1872">
        <f t="shared" si="1"/>
        <v>20271.135231509281</v>
      </c>
      <c r="AX5" s="1872">
        <f t="shared" si="1"/>
        <v>21980.489121669001</v>
      </c>
      <c r="AY5" s="1872">
        <f t="shared" si="1"/>
        <v>24077.154619948873</v>
      </c>
      <c r="AZ5" s="1872">
        <f t="shared" si="1"/>
        <v>26411.556247753302</v>
      </c>
      <c r="BA5" s="1872">
        <f t="shared" si="1"/>
        <v>27783.937672713542</v>
      </c>
      <c r="BB5" s="1872">
        <f t="shared" si="1"/>
        <v>28484.855849018986</v>
      </c>
      <c r="BC5" s="1872">
        <f t="shared" si="1"/>
        <v>29031.745945929102</v>
      </c>
      <c r="BD5" s="1872">
        <f t="shared" si="1"/>
        <v>30137.961470387821</v>
      </c>
      <c r="BE5" s="1872">
        <f t="shared" si="1"/>
        <v>30868.524348155126</v>
      </c>
      <c r="BF5" s="1872">
        <f t="shared" si="1"/>
        <v>31010.277074337893</v>
      </c>
      <c r="BG5" s="1872">
        <f t="shared" si="1"/>
        <v>29800.107971182926</v>
      </c>
      <c r="BH5" s="2123">
        <f>SUM(BH6,BH11:BH20)</f>
        <v>28541.195542478588</v>
      </c>
      <c r="BI5" s="2127">
        <f>SUM(BI6,BI11:BI20)</f>
        <v>27576.993324009523</v>
      </c>
      <c r="BJ5" s="192"/>
      <c r="BO5" s="193"/>
      <c r="BP5" s="193"/>
    </row>
    <row r="6" spans="1:79" ht="17.100000000000001" customHeight="1">
      <c r="S6" s="960"/>
      <c r="T6" s="138" t="s">
        <v>1017</v>
      </c>
      <c r="U6" s="1869"/>
      <c r="W6" s="960"/>
      <c r="X6" s="138" t="s">
        <v>1018</v>
      </c>
      <c r="Y6" s="171"/>
      <c r="Z6" s="976"/>
      <c r="AA6" s="985" t="s">
        <v>1172</v>
      </c>
      <c r="AB6" s="195" t="s">
        <v>1172</v>
      </c>
      <c r="AC6" s="195">
        <v>3.7301299559312824</v>
      </c>
      <c r="AD6" s="195">
        <v>64.089052314974154</v>
      </c>
      <c r="AE6" s="195">
        <v>331.36486415034295</v>
      </c>
      <c r="AF6" s="195">
        <v>827.82468487226038</v>
      </c>
      <c r="AG6" s="195">
        <v>1186.0971461290176</v>
      </c>
      <c r="AH6" s="195">
        <v>1552.9852636142657</v>
      </c>
      <c r="AI6" s="195">
        <v>1899.9957441941729</v>
      </c>
      <c r="AJ6" s="195">
        <v>2254.2776135568156</v>
      </c>
      <c r="AK6" s="195">
        <v>2668.0957347045455</v>
      </c>
      <c r="AL6" s="195">
        <v>3182.309263086755</v>
      </c>
      <c r="AM6" s="195">
        <v>3889.424556879243</v>
      </c>
      <c r="AN6" s="195">
        <v>4766.2684013722746</v>
      </c>
      <c r="AO6" s="195">
        <v>5898.8813902521797</v>
      </c>
      <c r="AP6" s="195">
        <v>7141.9150126986733</v>
      </c>
      <c r="AQ6" s="195">
        <v>8283.6902242474989</v>
      </c>
      <c r="AR6" s="195">
        <v>9839.445780947648</v>
      </c>
      <c r="AS6" s="195">
        <v>11045.233693900769</v>
      </c>
      <c r="AT6" s="195">
        <v>12381.26953344528</v>
      </c>
      <c r="AU6" s="195">
        <v>14037.339229096282</v>
      </c>
      <c r="AV6" s="195">
        <v>15688.086758535781</v>
      </c>
      <c r="AW6" s="195">
        <v>17520.34791234725</v>
      </c>
      <c r="AX6" s="195">
        <v>19165.240297934732</v>
      </c>
      <c r="AY6" s="195">
        <v>21131.621294021097</v>
      </c>
      <c r="AZ6" s="195">
        <v>23348.36443410458</v>
      </c>
      <c r="BA6" s="195">
        <v>24457.706692823398</v>
      </c>
      <c r="BB6" s="195">
        <v>25055.754928298324</v>
      </c>
      <c r="BC6" s="195">
        <v>25585.648621592387</v>
      </c>
      <c r="BD6" s="195">
        <v>26589.017833323294</v>
      </c>
      <c r="BE6" s="195">
        <v>27188.964859281172</v>
      </c>
      <c r="BF6" s="195">
        <v>27380.372861392309</v>
      </c>
      <c r="BG6" s="1221">
        <v>26473.882488126936</v>
      </c>
      <c r="BH6" s="1221">
        <v>25297.754874278442</v>
      </c>
      <c r="BI6" s="986">
        <v>24427.464244609197</v>
      </c>
      <c r="BJ6" s="192"/>
      <c r="BK6" s="190"/>
    </row>
    <row r="7" spans="1:79" ht="17.100000000000001" customHeight="1">
      <c r="S7" s="960"/>
      <c r="T7" s="143"/>
      <c r="U7" s="1801" t="s">
        <v>846</v>
      </c>
      <c r="W7" s="960"/>
      <c r="X7" s="143"/>
      <c r="Y7" s="1804" t="s">
        <v>952</v>
      </c>
      <c r="Z7" s="1807"/>
      <c r="AA7" s="1810" t="s">
        <v>1172</v>
      </c>
      <c r="AB7" s="1811" t="s">
        <v>1172</v>
      </c>
      <c r="AC7" s="1811">
        <v>0.15861858121621619</v>
      </c>
      <c r="AD7" s="1811">
        <v>2.2522206705990975</v>
      </c>
      <c r="AE7" s="1811">
        <v>10.930240018783774</v>
      </c>
      <c r="AF7" s="1811">
        <v>29.714638531105692</v>
      </c>
      <c r="AG7" s="1811">
        <v>51.796895012143459</v>
      </c>
      <c r="AH7" s="1811">
        <v>87.669779339895328</v>
      </c>
      <c r="AI7" s="1811">
        <v>133.31856699965104</v>
      </c>
      <c r="AJ7" s="1811">
        <v>182.90144688131866</v>
      </c>
      <c r="AK7" s="1811">
        <v>251.89009871393662</v>
      </c>
      <c r="AL7" s="1811">
        <v>359.5907297885347</v>
      </c>
      <c r="AM7" s="1811">
        <v>640.90651185510046</v>
      </c>
      <c r="AN7" s="1811">
        <v>1172.5087657142465</v>
      </c>
      <c r="AO7" s="1811">
        <v>1942.7543974635407</v>
      </c>
      <c r="AP7" s="1811">
        <v>2827.5217579088394</v>
      </c>
      <c r="AQ7" s="1811">
        <v>3944.8138025010958</v>
      </c>
      <c r="AR7" s="1811">
        <v>4981.3335675108638</v>
      </c>
      <c r="AS7" s="1811">
        <v>5676.1337591148349</v>
      </c>
      <c r="AT7" s="1811">
        <v>6541.789316583051</v>
      </c>
      <c r="AU7" s="1811">
        <v>7643.1599680080917</v>
      </c>
      <c r="AV7" s="1811">
        <v>8774.1989964387249</v>
      </c>
      <c r="AW7" s="1811">
        <v>9813.5763658354281</v>
      </c>
      <c r="AX7" s="1811">
        <v>10720.865679592955</v>
      </c>
      <c r="AY7" s="1811">
        <v>12070.454516146798</v>
      </c>
      <c r="AZ7" s="1811">
        <v>13697.997915069043</v>
      </c>
      <c r="BA7" s="1811">
        <v>14409.006539262982</v>
      </c>
      <c r="BB7" s="1811">
        <v>14735.716270867508</v>
      </c>
      <c r="BC7" s="1811">
        <v>15330.970738936667</v>
      </c>
      <c r="BD7" s="1811">
        <v>16299.035289509071</v>
      </c>
      <c r="BE7" s="1811">
        <v>17016.433094603868</v>
      </c>
      <c r="BF7" s="1811">
        <v>17181.889726357345</v>
      </c>
      <c r="BG7" s="1811">
        <v>16365.096088599816</v>
      </c>
      <c r="BH7" s="2124">
        <v>15749.800332571645</v>
      </c>
      <c r="BI7" s="1812">
        <v>15544.425781735024</v>
      </c>
      <c r="BJ7" s="192"/>
      <c r="BK7" s="190"/>
    </row>
    <row r="8" spans="1:79" ht="17.100000000000001" customHeight="1">
      <c r="S8" s="960"/>
      <c r="T8" s="143"/>
      <c r="U8" s="1802" t="s">
        <v>847</v>
      </c>
      <c r="W8" s="960"/>
      <c r="X8" s="143"/>
      <c r="Y8" s="1805" t="s">
        <v>953</v>
      </c>
      <c r="Z8" s="1808"/>
      <c r="AA8" s="1813" t="s">
        <v>1172</v>
      </c>
      <c r="AB8" s="1814" t="s">
        <v>1172</v>
      </c>
      <c r="AC8" s="1814" t="s">
        <v>1172</v>
      </c>
      <c r="AD8" s="1814" t="s">
        <v>1172</v>
      </c>
      <c r="AE8" s="1814" t="s">
        <v>1172</v>
      </c>
      <c r="AF8" s="1814" t="s">
        <v>1172</v>
      </c>
      <c r="AG8" s="1814" t="s">
        <v>1172</v>
      </c>
      <c r="AH8" s="1814" t="s">
        <v>1172</v>
      </c>
      <c r="AI8" s="1814">
        <v>5.7266326590000007</v>
      </c>
      <c r="AJ8" s="1814">
        <v>27.52354572723992</v>
      </c>
      <c r="AK8" s="1814">
        <v>73.300694842929346</v>
      </c>
      <c r="AL8" s="1814">
        <v>182.91571631358536</v>
      </c>
      <c r="AM8" s="1814">
        <v>308.88609151547217</v>
      </c>
      <c r="AN8" s="1814">
        <v>519.02628074953464</v>
      </c>
      <c r="AO8" s="1814">
        <v>810.70211225337528</v>
      </c>
      <c r="AP8" s="1814">
        <v>1147.2828707205649</v>
      </c>
      <c r="AQ8" s="1814">
        <v>1506.82517877706</v>
      </c>
      <c r="AR8" s="1814">
        <v>1887.3128072168454</v>
      </c>
      <c r="AS8" s="1814">
        <v>2319.3810946404024</v>
      </c>
      <c r="AT8" s="1814">
        <v>2742.6528173761194</v>
      </c>
      <c r="AU8" s="1814">
        <v>3223.770812138504</v>
      </c>
      <c r="AV8" s="1814">
        <v>3873.9178451763682</v>
      </c>
      <c r="AW8" s="1814">
        <v>4615.4799047324059</v>
      </c>
      <c r="AX8" s="1814">
        <v>5274.0102975702366</v>
      </c>
      <c r="AY8" s="1814">
        <v>5963.8034872753733</v>
      </c>
      <c r="AZ8" s="1814">
        <v>6627.5876167262659</v>
      </c>
      <c r="BA8" s="1814">
        <v>7085.1036415238441</v>
      </c>
      <c r="BB8" s="1814">
        <v>7373.4627095227097</v>
      </c>
      <c r="BC8" s="1814">
        <v>7396.1168311784495</v>
      </c>
      <c r="BD8" s="1814">
        <v>7442.5851847453587</v>
      </c>
      <c r="BE8" s="1814">
        <v>7369.7613315806257</v>
      </c>
      <c r="BF8" s="1814">
        <v>7444.8682006315166</v>
      </c>
      <c r="BG8" s="1814">
        <v>7467.6176379738063</v>
      </c>
      <c r="BH8" s="2125">
        <v>6959.1508344363774</v>
      </c>
      <c r="BI8" s="1815">
        <v>6420.6947175093055</v>
      </c>
      <c r="BJ8" s="192"/>
      <c r="BK8" s="190"/>
    </row>
    <row r="9" spans="1:79" ht="17.100000000000001" customHeight="1">
      <c r="S9" s="960"/>
      <c r="T9" s="143"/>
      <c r="U9" s="1802" t="s">
        <v>848</v>
      </c>
      <c r="W9" s="960"/>
      <c r="X9" s="143"/>
      <c r="Y9" s="1805" t="s">
        <v>954</v>
      </c>
      <c r="Z9" s="1808"/>
      <c r="AA9" s="1813" t="s">
        <v>1172</v>
      </c>
      <c r="AB9" s="1814" t="s">
        <v>1172</v>
      </c>
      <c r="AC9" s="1814">
        <v>3.5715113747150666</v>
      </c>
      <c r="AD9" s="1814">
        <v>59.837772906023794</v>
      </c>
      <c r="AE9" s="1814">
        <v>314.55399429547032</v>
      </c>
      <c r="AF9" s="1814">
        <v>786.29149100584345</v>
      </c>
      <c r="AG9" s="1814">
        <v>1117.1042841570297</v>
      </c>
      <c r="AH9" s="1814">
        <v>1445.0023414922839</v>
      </c>
      <c r="AI9" s="1814">
        <v>1736.0598473934635</v>
      </c>
      <c r="AJ9" s="1814">
        <v>2006.1285717465648</v>
      </c>
      <c r="AK9" s="1814">
        <v>2287.0060928969638</v>
      </c>
      <c r="AL9" s="1814">
        <v>2556.4841073480638</v>
      </c>
      <c r="AM9" s="1814">
        <v>2815.7709983374716</v>
      </c>
      <c r="AN9" s="1814">
        <v>2900.7832273379418</v>
      </c>
      <c r="AO9" s="1814">
        <v>2911.6141607257446</v>
      </c>
      <c r="AP9" s="1814">
        <v>2866.3233867174695</v>
      </c>
      <c r="AQ9" s="1814">
        <v>2456.3439771065337</v>
      </c>
      <c r="AR9" s="1814">
        <v>2527.5340830652794</v>
      </c>
      <c r="AS9" s="1814">
        <v>2543.2277898881121</v>
      </c>
      <c r="AT9" s="1814">
        <v>2519.5296852614665</v>
      </c>
      <c r="AU9" s="1814">
        <v>2537.2275822619922</v>
      </c>
      <c r="AV9" s="1814">
        <v>2435.8416314326118</v>
      </c>
      <c r="AW9" s="1814">
        <v>2480.086379021528</v>
      </c>
      <c r="AX9" s="1814">
        <v>2577.5518878267558</v>
      </c>
      <c r="AY9" s="1814">
        <v>2506.4807010814025</v>
      </c>
      <c r="AZ9" s="1814">
        <v>2445.075289995159</v>
      </c>
      <c r="BA9" s="1814">
        <v>2419.1760183263164</v>
      </c>
      <c r="BB9" s="1814">
        <v>2433.8546190765614</v>
      </c>
      <c r="BC9" s="1814">
        <v>2375.4882296825149</v>
      </c>
      <c r="BD9" s="1814">
        <v>2349.0952778332739</v>
      </c>
      <c r="BE9" s="1814">
        <v>2276.544495176634</v>
      </c>
      <c r="BF9" s="1814">
        <v>2216.6191984300881</v>
      </c>
      <c r="BG9" s="1814">
        <v>2094.2679284360074</v>
      </c>
      <c r="BH9" s="2125">
        <v>2040.2597648705644</v>
      </c>
      <c r="BI9" s="1815">
        <v>1898.3535983654547</v>
      </c>
      <c r="BJ9" s="192"/>
      <c r="BK9" s="190"/>
    </row>
    <row r="10" spans="1:79" ht="17.100000000000001" customHeight="1">
      <c r="S10" s="960"/>
      <c r="T10" s="146"/>
      <c r="U10" s="1803" t="s">
        <v>849</v>
      </c>
      <c r="W10" s="960"/>
      <c r="X10" s="146"/>
      <c r="Y10" s="1806" t="s">
        <v>276</v>
      </c>
      <c r="Z10" s="1809"/>
      <c r="AA10" s="2356" t="str">
        <f t="shared" ref="AA10:AB10" si="2">IF(ISTEXT(AA6),AA6,AA6-SUM(AA7:AA9))</f>
        <v>NO</v>
      </c>
      <c r="AB10" s="2357" t="str">
        <f t="shared" si="2"/>
        <v>NO</v>
      </c>
      <c r="AC10" s="2357" t="s">
        <v>957</v>
      </c>
      <c r="AD10" s="2357">
        <f>IF(ISTEXT(AD6),AD6,AD6-SUM(AD7:AD9))</f>
        <v>1.9990587383512661</v>
      </c>
      <c r="AE10" s="2357">
        <f t="shared" ref="AE10:BH10" si="3">IF(ISTEXT(AE6),AE6,AE6-SUM(AE7:AE9))</f>
        <v>5.8806298360888718</v>
      </c>
      <c r="AF10" s="2357">
        <f t="shared" si="3"/>
        <v>11.818555335311203</v>
      </c>
      <c r="AG10" s="2357">
        <f t="shared" si="3"/>
        <v>17.195966959844327</v>
      </c>
      <c r="AH10" s="2357">
        <f t="shared" si="3"/>
        <v>20.313142782086516</v>
      </c>
      <c r="AI10" s="2357">
        <f t="shared" si="3"/>
        <v>24.890697142058343</v>
      </c>
      <c r="AJ10" s="2357">
        <f t="shared" si="3"/>
        <v>37.724049201692196</v>
      </c>
      <c r="AK10" s="2357">
        <f t="shared" si="3"/>
        <v>55.898848250715673</v>
      </c>
      <c r="AL10" s="2357">
        <f t="shared" si="3"/>
        <v>83.318709636570929</v>
      </c>
      <c r="AM10" s="2357">
        <f t="shared" si="3"/>
        <v>123.86095517119884</v>
      </c>
      <c r="AN10" s="2357">
        <f t="shared" si="3"/>
        <v>173.95012757055156</v>
      </c>
      <c r="AO10" s="2357">
        <f t="shared" si="3"/>
        <v>233.81071980951856</v>
      </c>
      <c r="AP10" s="2357">
        <f t="shared" si="3"/>
        <v>300.78699735179907</v>
      </c>
      <c r="AQ10" s="2357">
        <f t="shared" si="3"/>
        <v>375.70726586280944</v>
      </c>
      <c r="AR10" s="2357">
        <f t="shared" si="3"/>
        <v>443.2653231546592</v>
      </c>
      <c r="AS10" s="2357">
        <f t="shared" si="3"/>
        <v>506.49105025742028</v>
      </c>
      <c r="AT10" s="2357">
        <f t="shared" si="3"/>
        <v>577.29771422464364</v>
      </c>
      <c r="AU10" s="2357">
        <f t="shared" si="3"/>
        <v>633.18086668769502</v>
      </c>
      <c r="AV10" s="2357">
        <f t="shared" si="3"/>
        <v>604.12828548807556</v>
      </c>
      <c r="AW10" s="2357">
        <f t="shared" si="3"/>
        <v>611.2052627578887</v>
      </c>
      <c r="AX10" s="2357">
        <f t="shared" si="3"/>
        <v>592.8124329447819</v>
      </c>
      <c r="AY10" s="2357">
        <f t="shared" si="3"/>
        <v>590.88258951752141</v>
      </c>
      <c r="AZ10" s="2357">
        <f t="shared" si="3"/>
        <v>577.70361231411152</v>
      </c>
      <c r="BA10" s="2357">
        <f t="shared" si="3"/>
        <v>544.42049371025496</v>
      </c>
      <c r="BB10" s="2357">
        <f t="shared" si="3"/>
        <v>512.72132883154336</v>
      </c>
      <c r="BC10" s="2357">
        <f t="shared" si="3"/>
        <v>483.07282179475442</v>
      </c>
      <c r="BD10" s="2357">
        <f t="shared" si="3"/>
        <v>498.3020812355935</v>
      </c>
      <c r="BE10" s="2357">
        <f t="shared" si="3"/>
        <v>526.22593792004409</v>
      </c>
      <c r="BF10" s="2357">
        <f t="shared" si="3"/>
        <v>536.9957359733562</v>
      </c>
      <c r="BG10" s="2357">
        <f t="shared" si="3"/>
        <v>546.90083311730632</v>
      </c>
      <c r="BH10" s="2358">
        <f t="shared" si="3"/>
        <v>548.54394239985413</v>
      </c>
      <c r="BI10" s="2359">
        <f t="shared" ref="BI10" si="4">IF(ISTEXT(BI6),BI6,BI6-SUM(BI7:BI9))</f>
        <v>563.99014699941108</v>
      </c>
      <c r="BJ10" s="192"/>
      <c r="BK10" s="190"/>
    </row>
    <row r="11" spans="1:79" ht="17.100000000000001" customHeight="1">
      <c r="S11" s="960"/>
      <c r="T11" s="961" t="s">
        <v>1019</v>
      </c>
      <c r="U11" s="344"/>
      <c r="W11" s="960"/>
      <c r="X11" s="961" t="s">
        <v>1029</v>
      </c>
      <c r="Y11" s="344"/>
      <c r="Z11" s="976"/>
      <c r="AA11" s="985">
        <v>1.2208972972972973</v>
      </c>
      <c r="AB11" s="195" t="s">
        <v>1172</v>
      </c>
      <c r="AC11" s="195">
        <v>36.626918918918918</v>
      </c>
      <c r="AD11" s="195">
        <v>238.074972972973</v>
      </c>
      <c r="AE11" s="195">
        <v>409.00059459459459</v>
      </c>
      <c r="AF11" s="195">
        <v>451.73200000000008</v>
      </c>
      <c r="AG11" s="195">
        <v>411.29399999999998</v>
      </c>
      <c r="AH11" s="195">
        <v>425.65199999999999</v>
      </c>
      <c r="AI11" s="195">
        <v>409.5</v>
      </c>
      <c r="AJ11" s="195">
        <v>413.4</v>
      </c>
      <c r="AK11" s="195">
        <v>440.31</v>
      </c>
      <c r="AL11" s="195">
        <v>410.42949999999996</v>
      </c>
      <c r="AM11" s="195">
        <v>446.42650000000003</v>
      </c>
      <c r="AN11" s="195">
        <v>663.41957457293051</v>
      </c>
      <c r="AO11" s="195">
        <v>810.20026865965838</v>
      </c>
      <c r="AP11" s="195">
        <v>828.53613671484879</v>
      </c>
      <c r="AQ11" s="195">
        <v>1053.0690080814718</v>
      </c>
      <c r="AR11" s="195">
        <v>1257.3350537056504</v>
      </c>
      <c r="AS11" s="195">
        <v>1326.8168899999998</v>
      </c>
      <c r="AT11" s="195">
        <v>1414.6284344444448</v>
      </c>
      <c r="AU11" s="195">
        <v>1538.0939944444442</v>
      </c>
      <c r="AV11" s="195">
        <v>1690.4292444444443</v>
      </c>
      <c r="AW11" s="195">
        <v>1827.9443144444444</v>
      </c>
      <c r="AX11" s="195">
        <v>1957.1973044444446</v>
      </c>
      <c r="AY11" s="195">
        <v>2081.9681844444449</v>
      </c>
      <c r="AZ11" s="195">
        <v>2178.6659944444446</v>
      </c>
      <c r="BA11" s="195">
        <v>2323.0711144444449</v>
      </c>
      <c r="BB11" s="195">
        <v>2453.5694044444444</v>
      </c>
      <c r="BC11" s="195">
        <v>2558.3343244444445</v>
      </c>
      <c r="BD11" s="195">
        <v>2609.7818944444443</v>
      </c>
      <c r="BE11" s="195">
        <v>2571.3541144444448</v>
      </c>
      <c r="BF11" s="195">
        <v>2585.6747344444439</v>
      </c>
      <c r="BG11" s="1221">
        <v>2591.415024444444</v>
      </c>
      <c r="BH11" s="1221">
        <v>2589.2505544444443</v>
      </c>
      <c r="BI11" s="986">
        <v>2570.2750144444444</v>
      </c>
      <c r="BJ11" s="192"/>
      <c r="BK11" s="190"/>
      <c r="BN11" s="193"/>
    </row>
    <row r="12" spans="1:79" ht="17.100000000000001" customHeight="1">
      <c r="S12" s="960"/>
      <c r="T12" s="961" t="s">
        <v>1020</v>
      </c>
      <c r="U12" s="344"/>
      <c r="W12" s="960"/>
      <c r="X12" s="961" t="s">
        <v>1030</v>
      </c>
      <c r="Y12" s="1404"/>
      <c r="Z12" s="977"/>
      <c r="AA12" s="985" t="s">
        <v>1172</v>
      </c>
      <c r="AB12" s="195" t="s">
        <v>1172</v>
      </c>
      <c r="AC12" s="195">
        <v>68.513513513513502</v>
      </c>
      <c r="AD12" s="195">
        <v>513.85135135135135</v>
      </c>
      <c r="AE12" s="195">
        <v>965.3378378378377</v>
      </c>
      <c r="AF12" s="195">
        <v>1365</v>
      </c>
      <c r="AG12" s="195">
        <v>2083.25</v>
      </c>
      <c r="AH12" s="195">
        <v>2647.5149999999999</v>
      </c>
      <c r="AI12" s="195">
        <v>2861.6899999999996</v>
      </c>
      <c r="AJ12" s="195">
        <v>2810.3400000000006</v>
      </c>
      <c r="AK12" s="195">
        <v>2835.1246999999998</v>
      </c>
      <c r="AL12" s="195">
        <v>2687.0944</v>
      </c>
      <c r="AM12" s="195">
        <v>2688.5880999999995</v>
      </c>
      <c r="AN12" s="195">
        <v>2596.3155999999999</v>
      </c>
      <c r="AO12" s="195">
        <v>2166.7479720000006</v>
      </c>
      <c r="AP12" s="195">
        <v>1592.1404570000002</v>
      </c>
      <c r="AQ12" s="195">
        <v>1074.8101830000003</v>
      </c>
      <c r="AR12" s="195">
        <v>866.25880499999994</v>
      </c>
      <c r="AS12" s="195">
        <v>908.43446999999992</v>
      </c>
      <c r="AT12" s="195">
        <v>825.97863499999994</v>
      </c>
      <c r="AU12" s="195">
        <v>652.71187399999997</v>
      </c>
      <c r="AV12" s="195">
        <v>622.67478799999992</v>
      </c>
      <c r="AW12" s="195">
        <v>547.3668100000001</v>
      </c>
      <c r="AX12" s="195">
        <v>473.40540399999998</v>
      </c>
      <c r="AY12" s="195">
        <v>485.23661800000002</v>
      </c>
      <c r="AZ12" s="195">
        <v>519.23899300000005</v>
      </c>
      <c r="BA12" s="195">
        <v>561.09695500000009</v>
      </c>
      <c r="BB12" s="195">
        <v>574.11775</v>
      </c>
      <c r="BC12" s="195">
        <v>521.91</v>
      </c>
      <c r="BD12" s="195">
        <v>547.71474999999998</v>
      </c>
      <c r="BE12" s="195">
        <v>626.21050000000002</v>
      </c>
      <c r="BF12" s="195">
        <v>568.33900000000006</v>
      </c>
      <c r="BG12" s="1221">
        <v>425.73275000000001</v>
      </c>
      <c r="BH12" s="1221">
        <v>322.79750799999999</v>
      </c>
      <c r="BI12" s="986">
        <v>309.97929199999993</v>
      </c>
      <c r="BJ12" s="192"/>
      <c r="BK12" s="197"/>
      <c r="BN12" s="193"/>
    </row>
    <row r="13" spans="1:79" ht="17.100000000000001" customHeight="1">
      <c r="A13" s="19"/>
      <c r="S13" s="960"/>
      <c r="T13" s="961" t="s">
        <v>1021</v>
      </c>
      <c r="U13" s="344"/>
      <c r="W13" s="960"/>
      <c r="X13" s="961" t="s">
        <v>1031</v>
      </c>
      <c r="Y13" s="1404"/>
      <c r="Z13" s="976"/>
      <c r="AA13" s="985" t="s">
        <v>1172</v>
      </c>
      <c r="AB13" s="195" t="s">
        <v>1172</v>
      </c>
      <c r="AC13" s="195" t="s">
        <v>1172</v>
      </c>
      <c r="AD13" s="195" t="s">
        <v>1172</v>
      </c>
      <c r="AE13" s="195" t="s">
        <v>1172</v>
      </c>
      <c r="AF13" s="195" t="s">
        <v>1172</v>
      </c>
      <c r="AG13" s="195" t="s">
        <v>1172</v>
      </c>
      <c r="AH13" s="195" t="s">
        <v>1172</v>
      </c>
      <c r="AI13" s="195" t="s">
        <v>1172</v>
      </c>
      <c r="AJ13" s="195" t="s">
        <v>1172</v>
      </c>
      <c r="AK13" s="195" t="s">
        <v>1172</v>
      </c>
      <c r="AL13" s="195" t="s">
        <v>1172</v>
      </c>
      <c r="AM13" s="195" t="s">
        <v>1172</v>
      </c>
      <c r="AN13" s="195">
        <v>2.3795086041154119</v>
      </c>
      <c r="AO13" s="195">
        <v>4.3804590212124621</v>
      </c>
      <c r="AP13" s="195">
        <v>5.8406120282832834</v>
      </c>
      <c r="AQ13" s="195">
        <v>8.0578814093908271</v>
      </c>
      <c r="AR13" s="195">
        <v>15.89944385477116</v>
      </c>
      <c r="AS13" s="195">
        <v>23.200208890125264</v>
      </c>
      <c r="AT13" s="195">
        <v>39.586370413920044</v>
      </c>
      <c r="AU13" s="195">
        <v>60.893788368953487</v>
      </c>
      <c r="AV13" s="195">
        <v>87.068383014223031</v>
      </c>
      <c r="AW13" s="195">
        <v>95.160001833707881</v>
      </c>
      <c r="AX13" s="195">
        <v>109.96426894545453</v>
      </c>
      <c r="AY13" s="195">
        <v>123.85351278461538</v>
      </c>
      <c r="AZ13" s="195">
        <v>127.27167315140187</v>
      </c>
      <c r="BA13" s="195">
        <v>131.27913000000004</v>
      </c>
      <c r="BB13" s="195">
        <v>117.30001804137932</v>
      </c>
      <c r="BC13" s="195">
        <v>118.75175093793101</v>
      </c>
      <c r="BD13" s="195">
        <v>123.78442497931036</v>
      </c>
      <c r="BE13" s="195">
        <v>128.13962366896553</v>
      </c>
      <c r="BF13" s="195">
        <v>129.20422779310346</v>
      </c>
      <c r="BG13" s="1221">
        <v>129.34940108275862</v>
      </c>
      <c r="BH13" s="1221">
        <v>128.81709902068968</v>
      </c>
      <c r="BI13" s="986">
        <v>125.23615787586205</v>
      </c>
      <c r="BJ13" s="192"/>
      <c r="BK13" s="190"/>
      <c r="BN13" s="193"/>
    </row>
    <row r="14" spans="1:79" ht="17.100000000000001" customHeight="1">
      <c r="S14" s="960"/>
      <c r="T14" s="961" t="s">
        <v>1022</v>
      </c>
      <c r="U14" s="344"/>
      <c r="W14" s="960"/>
      <c r="X14" s="961" t="s">
        <v>1032</v>
      </c>
      <c r="Y14" s="1404"/>
      <c r="Z14" s="976"/>
      <c r="AA14" s="985">
        <v>1.3593956488929699</v>
      </c>
      <c r="AB14" s="195" t="s">
        <v>1172</v>
      </c>
      <c r="AC14" s="195">
        <v>40.781869466789097</v>
      </c>
      <c r="AD14" s="195">
        <v>265.08215153412914</v>
      </c>
      <c r="AE14" s="195">
        <v>455.39754237914491</v>
      </c>
      <c r="AF14" s="195">
        <v>502.97639009039887</v>
      </c>
      <c r="AG14" s="195">
        <v>478.53948814993754</v>
      </c>
      <c r="AH14" s="195">
        <v>385.79738770868869</v>
      </c>
      <c r="AI14" s="195">
        <v>275.98274804362427</v>
      </c>
      <c r="AJ14" s="195">
        <v>166.4939614513878</v>
      </c>
      <c r="AK14" s="195">
        <v>264.3951553057322</v>
      </c>
      <c r="AL14" s="195">
        <v>394.50216145138785</v>
      </c>
      <c r="AM14" s="195">
        <v>377.39726145138781</v>
      </c>
      <c r="AN14" s="195">
        <v>476.17240893678616</v>
      </c>
      <c r="AO14" s="195">
        <v>516.60676089316178</v>
      </c>
      <c r="AP14" s="195">
        <v>407.18126871349563</v>
      </c>
      <c r="AQ14" s="195">
        <v>330.43508882514095</v>
      </c>
      <c r="AR14" s="195">
        <v>325.03626927172172</v>
      </c>
      <c r="AS14" s="195">
        <v>278.15951508244171</v>
      </c>
      <c r="AT14" s="195">
        <v>211.62891508244175</v>
      </c>
      <c r="AU14" s="195">
        <v>115.1560150824417</v>
      </c>
      <c r="AV14" s="195">
        <v>137.62911508244173</v>
      </c>
      <c r="AW14" s="195">
        <v>108.66686878244171</v>
      </c>
      <c r="AX14" s="195">
        <v>118.5417150824417</v>
      </c>
      <c r="AY14" s="195">
        <v>90.765615082441741</v>
      </c>
      <c r="AZ14" s="195">
        <v>75.025815082441724</v>
      </c>
      <c r="BA14" s="195">
        <v>136.29678608244174</v>
      </c>
      <c r="BB14" s="195">
        <v>86.144615082441732</v>
      </c>
      <c r="BC14" s="195">
        <v>80.525615082441718</v>
      </c>
      <c r="BD14" s="195">
        <v>108.23741508244174</v>
      </c>
      <c r="BE14" s="195">
        <v>69.333255082441724</v>
      </c>
      <c r="BF14" s="195">
        <v>109.14179508244172</v>
      </c>
      <c r="BG14" s="1221">
        <v>62.518125082441721</v>
      </c>
      <c r="BH14" s="1221">
        <v>85.146460282441709</v>
      </c>
      <c r="BI14" s="986">
        <v>59.93008648244173</v>
      </c>
      <c r="BJ14" s="192"/>
      <c r="BK14" s="190"/>
      <c r="BN14" s="193"/>
    </row>
    <row r="15" spans="1:79" ht="17.100000000000001" customHeight="1">
      <c r="S15" s="960"/>
      <c r="T15" s="961" t="s">
        <v>1023</v>
      </c>
      <c r="U15" s="344"/>
      <c r="W15" s="960"/>
      <c r="X15" s="961" t="s">
        <v>1033</v>
      </c>
      <c r="Y15" s="1404"/>
      <c r="Z15" s="977"/>
      <c r="AA15" s="985">
        <v>55.218353827764979</v>
      </c>
      <c r="AB15" s="195">
        <v>62.959934559951492</v>
      </c>
      <c r="AC15" s="195">
        <v>85.893876205984029</v>
      </c>
      <c r="AD15" s="195">
        <v>231.66186190107106</v>
      </c>
      <c r="AE15" s="195">
        <v>353.02778207009885</v>
      </c>
      <c r="AF15" s="195">
        <v>415.41081935470197</v>
      </c>
      <c r="AG15" s="195">
        <v>407.46547590584441</v>
      </c>
      <c r="AH15" s="195">
        <v>431.36983548364833</v>
      </c>
      <c r="AI15" s="195">
        <v>408.68065174994837</v>
      </c>
      <c r="AJ15" s="195">
        <v>415.83557681982785</v>
      </c>
      <c r="AK15" s="195">
        <v>432.12237692517482</v>
      </c>
      <c r="AL15" s="195">
        <v>323.5228384333933</v>
      </c>
      <c r="AM15" s="195">
        <v>312.01919255883939</v>
      </c>
      <c r="AN15" s="195">
        <v>304.36027519559201</v>
      </c>
      <c r="AO15" s="195">
        <v>339.77778508788248</v>
      </c>
      <c r="AP15" s="195">
        <v>312.02190680024711</v>
      </c>
      <c r="AQ15" s="195">
        <v>331.11245717022388</v>
      </c>
      <c r="AR15" s="195">
        <v>354.40163969219162</v>
      </c>
      <c r="AS15" s="195">
        <v>312.95300118409796</v>
      </c>
      <c r="AT15" s="195">
        <v>203.2840065633512</v>
      </c>
      <c r="AU15" s="195">
        <v>217.38836854901385</v>
      </c>
      <c r="AV15" s="195">
        <v>177.40624552439127</v>
      </c>
      <c r="AW15" s="195">
        <v>142.88553744943135</v>
      </c>
      <c r="AX15" s="195">
        <v>129.31657127392029</v>
      </c>
      <c r="AY15" s="195">
        <v>129.34190839227378</v>
      </c>
      <c r="AZ15" s="195">
        <v>124.24262676678673</v>
      </c>
      <c r="BA15" s="195">
        <v>141.03231849925442</v>
      </c>
      <c r="BB15" s="195">
        <v>151.83260628279521</v>
      </c>
      <c r="BC15" s="195">
        <v>142.01751897989581</v>
      </c>
      <c r="BD15" s="195">
        <v>131.57139074233567</v>
      </c>
      <c r="BE15" s="195">
        <v>149.819471290103</v>
      </c>
      <c r="BF15" s="195">
        <v>110.20118705358816</v>
      </c>
      <c r="BG15" s="1221">
        <v>95.991993810285692</v>
      </c>
      <c r="BH15" s="1221">
        <v>97.419526446635118</v>
      </c>
      <c r="BI15" s="986">
        <v>63.94071566160703</v>
      </c>
      <c r="BJ15" s="192"/>
      <c r="BK15" s="190"/>
      <c r="BN15" s="193"/>
    </row>
    <row r="16" spans="1:79" ht="17.100000000000001" customHeight="1">
      <c r="S16" s="960"/>
      <c r="T16" s="961" t="s">
        <v>1024</v>
      </c>
      <c r="U16" s="344"/>
      <c r="W16" s="960"/>
      <c r="X16" s="961" t="s">
        <v>278</v>
      </c>
      <c r="Y16" s="1404"/>
      <c r="Z16" s="977"/>
      <c r="AA16" s="2364">
        <v>6.0324324324324331E-4</v>
      </c>
      <c r="AB16" s="198" t="s">
        <v>1172</v>
      </c>
      <c r="AC16" s="198">
        <v>1.8097297297297303E-2</v>
      </c>
      <c r="AD16" s="196">
        <v>0.11763243243243243</v>
      </c>
      <c r="AE16" s="196">
        <v>0.20208648648648647</v>
      </c>
      <c r="AF16" s="196">
        <v>0.22319999999999998</v>
      </c>
      <c r="AG16" s="196">
        <v>0.220968</v>
      </c>
      <c r="AH16" s="195">
        <v>0.70307999999999993</v>
      </c>
      <c r="AI16" s="195">
        <v>0.66513599999999984</v>
      </c>
      <c r="AJ16" s="195">
        <v>3.140423999999999</v>
      </c>
      <c r="AK16" s="195">
        <v>1.5400799999999997</v>
      </c>
      <c r="AL16" s="195">
        <v>0.97203599999999968</v>
      </c>
      <c r="AM16" s="195">
        <v>1.5968620800000002</v>
      </c>
      <c r="AN16" s="195">
        <v>1.3853577599999995</v>
      </c>
      <c r="AO16" s="195">
        <v>2.5516223999999994</v>
      </c>
      <c r="AP16" s="195">
        <v>2.495264399999999</v>
      </c>
      <c r="AQ16" s="195">
        <v>2.3705625599999998</v>
      </c>
      <c r="AR16" s="195">
        <v>2.5653782159999992</v>
      </c>
      <c r="AS16" s="195">
        <v>2.3742346864709423</v>
      </c>
      <c r="AT16" s="195">
        <v>1.9255398993783879</v>
      </c>
      <c r="AU16" s="195">
        <v>2.5310879999999987</v>
      </c>
      <c r="AV16" s="195">
        <v>2.7453376799999996</v>
      </c>
      <c r="AW16" s="195">
        <v>2.0012781599999996</v>
      </c>
      <c r="AX16" s="195">
        <v>1.9838462399999999</v>
      </c>
      <c r="AY16" s="195">
        <v>1.8932493599999993</v>
      </c>
      <c r="AZ16" s="195">
        <v>1.6187266716479995</v>
      </c>
      <c r="BA16" s="195">
        <v>1.6206462719999992</v>
      </c>
      <c r="BB16" s="195">
        <v>1.5990177455999994</v>
      </c>
      <c r="BC16" s="195">
        <v>1.8022283999999993</v>
      </c>
      <c r="BD16" s="195">
        <v>1.4784991199999999</v>
      </c>
      <c r="BE16" s="195">
        <v>1.024331759999999</v>
      </c>
      <c r="BF16" s="195">
        <v>0.76729463999999981</v>
      </c>
      <c r="BG16" s="1221">
        <v>1.4328100800602634</v>
      </c>
      <c r="BH16" s="1221">
        <v>0.83600060994046488</v>
      </c>
      <c r="BI16" s="986">
        <v>0.69647349198005104</v>
      </c>
      <c r="BJ16" s="192"/>
      <c r="BK16" s="190"/>
      <c r="BN16" s="193"/>
      <c r="BO16" s="193"/>
    </row>
    <row r="17" spans="18:68" ht="17.100000000000001" customHeight="1">
      <c r="S17" s="960"/>
      <c r="T17" s="961" t="s">
        <v>1025</v>
      </c>
      <c r="U17" s="344"/>
      <c r="W17" s="960"/>
      <c r="X17" s="961" t="s">
        <v>1034</v>
      </c>
      <c r="Y17" s="1404"/>
      <c r="Z17" s="978"/>
      <c r="AA17" s="987">
        <v>13345.688519774105</v>
      </c>
      <c r="AB17" s="199">
        <v>14536.162197047535</v>
      </c>
      <c r="AC17" s="199">
        <v>14729.278350179851</v>
      </c>
      <c r="AD17" s="199">
        <v>14069.576637581382</v>
      </c>
      <c r="AE17" s="199">
        <v>15430.338909675735</v>
      </c>
      <c r="AF17" s="199">
        <v>17980</v>
      </c>
      <c r="AG17" s="199">
        <v>16529.2</v>
      </c>
      <c r="AH17" s="199">
        <v>15574.400000000003</v>
      </c>
      <c r="AI17" s="199">
        <v>14607.200000000004</v>
      </c>
      <c r="AJ17" s="199">
        <v>14942</v>
      </c>
      <c r="AK17" s="199">
        <v>13144</v>
      </c>
      <c r="AL17" s="199">
        <v>9895.2000000000007</v>
      </c>
      <c r="AM17" s="199">
        <v>6460.4</v>
      </c>
      <c r="AN17" s="199">
        <v>5323.3199999999988</v>
      </c>
      <c r="AO17" s="199">
        <v>1078.8</v>
      </c>
      <c r="AP17" s="199">
        <v>491.04</v>
      </c>
      <c r="AQ17" s="199">
        <v>696.26</v>
      </c>
      <c r="AR17" s="199">
        <v>230.64000000000004</v>
      </c>
      <c r="AS17" s="199">
        <v>497.24</v>
      </c>
      <c r="AT17" s="199">
        <v>42.159999999999982</v>
      </c>
      <c r="AU17" s="199">
        <v>44.64</v>
      </c>
      <c r="AV17" s="199">
        <v>13.640000000000004</v>
      </c>
      <c r="AW17" s="199">
        <v>14.880000000000003</v>
      </c>
      <c r="AX17" s="199">
        <v>13.640000000000004</v>
      </c>
      <c r="AY17" s="199">
        <v>19.84</v>
      </c>
      <c r="AZ17" s="199">
        <v>24.8</v>
      </c>
      <c r="BA17" s="199">
        <v>19.840000000000003</v>
      </c>
      <c r="BB17" s="199">
        <v>32.240000000000009</v>
      </c>
      <c r="BC17" s="199">
        <v>9.92</v>
      </c>
      <c r="BD17" s="199">
        <v>11.159999999999998</v>
      </c>
      <c r="BE17" s="199">
        <v>117.8</v>
      </c>
      <c r="BF17" s="199">
        <v>110.36</v>
      </c>
      <c r="BG17" s="1222">
        <v>3.7200000000000006</v>
      </c>
      <c r="BH17" s="1222">
        <v>2.48</v>
      </c>
      <c r="BI17" s="988">
        <v>3.7200000000000006</v>
      </c>
      <c r="BJ17" s="200"/>
      <c r="BK17" s="190"/>
      <c r="BN17" s="193"/>
    </row>
    <row r="18" spans="18:68" ht="17.100000000000001" customHeight="1">
      <c r="S18" s="960"/>
      <c r="T18" s="961" t="s">
        <v>1026</v>
      </c>
      <c r="U18" s="344"/>
      <c r="W18" s="960"/>
      <c r="X18" s="961" t="s">
        <v>1035</v>
      </c>
      <c r="Y18" s="1404"/>
      <c r="Z18" s="977"/>
      <c r="AA18" s="985" t="s">
        <v>1172</v>
      </c>
      <c r="AB18" s="195" t="s">
        <v>1172</v>
      </c>
      <c r="AC18" s="195" t="s">
        <v>1172</v>
      </c>
      <c r="AD18" s="195" t="s">
        <v>1172</v>
      </c>
      <c r="AE18" s="195" t="s">
        <v>1172</v>
      </c>
      <c r="AF18" s="195" t="s">
        <v>1172</v>
      </c>
      <c r="AG18" s="195">
        <v>0.22107542011297765</v>
      </c>
      <c r="AH18" s="195">
        <v>0.60094529092046101</v>
      </c>
      <c r="AI18" s="195">
        <v>1.6335386471047944</v>
      </c>
      <c r="AJ18" s="195">
        <v>3.3851380920607719</v>
      </c>
      <c r="AK18" s="195">
        <v>4.1596144124483656</v>
      </c>
      <c r="AL18" s="195">
        <v>4.8144248111593733</v>
      </c>
      <c r="AM18" s="195">
        <v>5.3816473789928905</v>
      </c>
      <c r="AN18" s="195">
        <v>5.8819731422394534</v>
      </c>
      <c r="AO18" s="195">
        <v>6.3027059024178227</v>
      </c>
      <c r="AP18" s="195">
        <v>6.615858680024</v>
      </c>
      <c r="AQ18" s="195">
        <v>6.7390517142960009</v>
      </c>
      <c r="AR18" s="195">
        <v>6.9742077078959994</v>
      </c>
      <c r="AS18" s="195">
        <v>7.102883269943999</v>
      </c>
      <c r="AT18" s="195">
        <v>7.4582364280000011</v>
      </c>
      <c r="AU18" s="195">
        <v>7.7272815079999999</v>
      </c>
      <c r="AV18" s="195">
        <v>7.5614540280000018</v>
      </c>
      <c r="AW18" s="195">
        <v>7.7887157480000004</v>
      </c>
      <c r="AX18" s="195">
        <v>7.7601375479999994</v>
      </c>
      <c r="AY18" s="195">
        <v>9.045303947999999</v>
      </c>
      <c r="AZ18" s="195">
        <v>8.7894704679999975</v>
      </c>
      <c r="BA18" s="195">
        <v>8.4085671079999997</v>
      </c>
      <c r="BB18" s="195">
        <v>8.7980841079999994</v>
      </c>
      <c r="BC18" s="195">
        <v>8.8536997079999971</v>
      </c>
      <c r="BD18" s="195">
        <v>9.0736769080000013</v>
      </c>
      <c r="BE18" s="195">
        <v>9.4146229479999981</v>
      </c>
      <c r="BF18" s="195">
        <v>9.0413981480000025</v>
      </c>
      <c r="BG18" s="1221">
        <v>9.2075361079999958</v>
      </c>
      <c r="BH18" s="1221">
        <v>9.2223482279999995</v>
      </c>
      <c r="BI18" s="986">
        <v>9.4370837079999976</v>
      </c>
      <c r="BJ18" s="200"/>
      <c r="BK18" s="190"/>
      <c r="BN18" s="193"/>
      <c r="BO18" s="193"/>
    </row>
    <row r="19" spans="18:68" ht="16.5" customHeight="1">
      <c r="S19" s="960"/>
      <c r="T19" s="961" t="s">
        <v>1027</v>
      </c>
      <c r="U19" s="344"/>
      <c r="W19" s="960"/>
      <c r="X19" s="961" t="s">
        <v>1036</v>
      </c>
      <c r="Y19" s="1404"/>
      <c r="Z19" s="976"/>
      <c r="AA19" s="985" t="s">
        <v>1172</v>
      </c>
      <c r="AB19" s="195" t="s">
        <v>1172</v>
      </c>
      <c r="AC19" s="195" t="s">
        <v>1172</v>
      </c>
      <c r="AD19" s="195" t="s">
        <v>1172</v>
      </c>
      <c r="AE19" s="195" t="s">
        <v>1172</v>
      </c>
      <c r="AF19" s="195" t="s">
        <v>1172</v>
      </c>
      <c r="AG19" s="195" t="s">
        <v>1172</v>
      </c>
      <c r="AH19" s="195" t="s">
        <v>1172</v>
      </c>
      <c r="AI19" s="195" t="s">
        <v>1172</v>
      </c>
      <c r="AJ19" s="195" t="s">
        <v>1172</v>
      </c>
      <c r="AK19" s="195" t="s">
        <v>1172</v>
      </c>
      <c r="AL19" s="195" t="s">
        <v>1172</v>
      </c>
      <c r="AM19" s="195" t="s">
        <v>1172</v>
      </c>
      <c r="AN19" s="195" t="s">
        <v>1172</v>
      </c>
      <c r="AO19" s="195" t="s">
        <v>1172</v>
      </c>
      <c r="AP19" s="195" t="s">
        <v>1172</v>
      </c>
      <c r="AQ19" s="195" t="s">
        <v>1172</v>
      </c>
      <c r="AR19" s="195" t="s">
        <v>1172</v>
      </c>
      <c r="AS19" s="195" t="s">
        <v>1172</v>
      </c>
      <c r="AT19" s="195" t="s">
        <v>1172</v>
      </c>
      <c r="AU19" s="195" t="s">
        <v>1172</v>
      </c>
      <c r="AV19" s="195">
        <v>0.85930000000000006</v>
      </c>
      <c r="AW19" s="195">
        <v>1.1322999999999999</v>
      </c>
      <c r="AX19" s="195">
        <v>1.131</v>
      </c>
      <c r="AY19" s="195">
        <v>1.1439999999999997</v>
      </c>
      <c r="AZ19" s="195">
        <v>1.131</v>
      </c>
      <c r="BA19" s="195">
        <v>1.0777000000000001</v>
      </c>
      <c r="BB19" s="195">
        <v>1.2141999999999997</v>
      </c>
      <c r="BC19" s="195">
        <v>1.5158</v>
      </c>
      <c r="BD19" s="195">
        <v>1.2427999999999999</v>
      </c>
      <c r="BE19" s="195">
        <v>1.1492</v>
      </c>
      <c r="BF19" s="195">
        <v>1.651</v>
      </c>
      <c r="BG19" s="1221">
        <v>1.1180000000000003</v>
      </c>
      <c r="BH19" s="1221">
        <v>1.7290000000000001</v>
      </c>
      <c r="BI19" s="986">
        <v>0.97499999999999998</v>
      </c>
      <c r="BJ19" s="201"/>
      <c r="BK19" s="190"/>
      <c r="BO19" s="193"/>
      <c r="BP19" s="193"/>
    </row>
    <row r="20" spans="18:68" ht="16.5" customHeight="1">
      <c r="R20" s="29"/>
      <c r="S20" s="960"/>
      <c r="T20" s="961" t="s">
        <v>1028</v>
      </c>
      <c r="U20" s="344"/>
      <c r="W20" s="960"/>
      <c r="X20" s="961" t="s">
        <v>276</v>
      </c>
      <c r="Y20" s="1404"/>
      <c r="Z20" s="977"/>
      <c r="AA20" s="985">
        <v>6.4626728898803369</v>
      </c>
      <c r="AB20" s="195">
        <v>6.0169591519014123</v>
      </c>
      <c r="AC20" s="195">
        <v>4.9555680511762814</v>
      </c>
      <c r="AD20" s="195">
        <v>4.669768221562423</v>
      </c>
      <c r="AE20" s="195">
        <v>4.678760073080193</v>
      </c>
      <c r="AF20" s="195">
        <v>5.4351334654574028</v>
      </c>
      <c r="AG20" s="195">
        <v>5.4065711135774235</v>
      </c>
      <c r="AH20" s="195">
        <v>6.7608144764793723</v>
      </c>
      <c r="AI20" s="195">
        <v>6.497582431066979</v>
      </c>
      <c r="AJ20" s="195">
        <v>6.4242371324122169</v>
      </c>
      <c r="AK20" s="195">
        <v>6.4818907686143969</v>
      </c>
      <c r="AL20" s="195">
        <v>4.8374398057467412</v>
      </c>
      <c r="AM20" s="195">
        <v>4.612114585360243</v>
      </c>
      <c r="AN20" s="195">
        <v>4.4202884196477941</v>
      </c>
      <c r="AO20" s="195">
        <v>4.5430007462432567</v>
      </c>
      <c r="AP20" s="195">
        <v>4.3963101489337388</v>
      </c>
      <c r="AQ20" s="195">
        <v>4.3959575273055904</v>
      </c>
      <c r="AR20" s="195">
        <v>4.4687738935181276</v>
      </c>
      <c r="AS20" s="195">
        <v>4.1180916843250577</v>
      </c>
      <c r="AT20" s="195">
        <v>2.896610364420789</v>
      </c>
      <c r="AU20" s="195">
        <v>3.2922518312027145</v>
      </c>
      <c r="AV20" s="195">
        <v>2.9717187712162891</v>
      </c>
      <c r="AW20" s="195">
        <v>2.9614927439999996</v>
      </c>
      <c r="AX20" s="195">
        <v>2.3085762000000001</v>
      </c>
      <c r="AY20" s="195">
        <v>2.4449339160000005</v>
      </c>
      <c r="AZ20" s="195">
        <v>2.4075140640000003</v>
      </c>
      <c r="BA20" s="195">
        <v>2.5077624839999992</v>
      </c>
      <c r="BB20" s="195">
        <v>2.2852250160000005</v>
      </c>
      <c r="BC20" s="195">
        <v>2.466386784</v>
      </c>
      <c r="BD20" s="195">
        <v>4.8987857879999996</v>
      </c>
      <c r="BE20" s="195">
        <v>5.3143696800000004</v>
      </c>
      <c r="BF20" s="195">
        <v>5.5235757840000002</v>
      </c>
      <c r="BG20" s="1221">
        <v>5.7398424480000001</v>
      </c>
      <c r="BH20" s="1221">
        <v>5.7421711679999996</v>
      </c>
      <c r="BI20" s="986">
        <v>5.3392557360000001</v>
      </c>
      <c r="BJ20" s="192"/>
      <c r="BK20" s="190"/>
      <c r="BO20" s="193"/>
      <c r="BP20" s="193"/>
    </row>
    <row r="21" spans="18:68" ht="17.100000000000001" customHeight="1">
      <c r="S21" s="963" t="s">
        <v>16</v>
      </c>
      <c r="T21" s="1400"/>
      <c r="U21" s="964"/>
      <c r="W21" s="963" t="s">
        <v>275</v>
      </c>
      <c r="X21" s="1400"/>
      <c r="Y21" s="964"/>
      <c r="Z21" s="979"/>
      <c r="AA21" s="1817">
        <f t="shared" ref="AA21:BB21" si="5">SUM(AA22:AA27)</f>
        <v>6162.6906868954839</v>
      </c>
      <c r="AB21" s="1818">
        <f t="shared" si="5"/>
        <v>7030.7685898338186</v>
      </c>
      <c r="AC21" s="1818">
        <f t="shared" si="5"/>
        <v>7112.9847887185633</v>
      </c>
      <c r="AD21" s="1818">
        <f t="shared" si="5"/>
        <v>10133.720279921263</v>
      </c>
      <c r="AE21" s="1818">
        <f t="shared" si="5"/>
        <v>12408.127704069446</v>
      </c>
      <c r="AF21" s="1818">
        <f t="shared" si="5"/>
        <v>16209.872738396924</v>
      </c>
      <c r="AG21" s="1818">
        <f t="shared" si="5"/>
        <v>16721.201051221935</v>
      </c>
      <c r="AH21" s="1818">
        <f t="shared" si="5"/>
        <v>18239.370171503382</v>
      </c>
      <c r="AI21" s="1818">
        <f t="shared" si="5"/>
        <v>15045.094792517497</v>
      </c>
      <c r="AJ21" s="1818">
        <f t="shared" si="5"/>
        <v>11795.997382279167</v>
      </c>
      <c r="AK21" s="1818">
        <f t="shared" si="5"/>
        <v>10483.235625125959</v>
      </c>
      <c r="AL21" s="1818">
        <f t="shared" si="5"/>
        <v>8711.171775201974</v>
      </c>
      <c r="AM21" s="1818">
        <f t="shared" si="5"/>
        <v>8213.4960225755785</v>
      </c>
      <c r="AN21" s="1818">
        <f t="shared" si="5"/>
        <v>7958.2040790190695</v>
      </c>
      <c r="AO21" s="1818">
        <f t="shared" si="5"/>
        <v>8326.0536432026056</v>
      </c>
      <c r="AP21" s="1818">
        <f t="shared" si="5"/>
        <v>7801.8504708007222</v>
      </c>
      <c r="AQ21" s="1818">
        <f t="shared" si="5"/>
        <v>8177.3695888700558</v>
      </c>
      <c r="AR21" s="1818">
        <f t="shared" si="5"/>
        <v>7182.0837738055061</v>
      </c>
      <c r="AS21" s="1818">
        <f t="shared" si="5"/>
        <v>5198.6039045662583</v>
      </c>
      <c r="AT21" s="1818">
        <f t="shared" si="5"/>
        <v>3667.45735808261</v>
      </c>
      <c r="AU21" s="1818">
        <f t="shared" si="5"/>
        <v>3842.8022881747288</v>
      </c>
      <c r="AV21" s="1818">
        <f t="shared" si="5"/>
        <v>3400.3638206043383</v>
      </c>
      <c r="AW21" s="1818">
        <f t="shared" si="5"/>
        <v>3123.6942093698258</v>
      </c>
      <c r="AX21" s="1818">
        <f t="shared" si="5"/>
        <v>2984.6712263424438</v>
      </c>
      <c r="AY21" s="1818">
        <f t="shared" si="5"/>
        <v>3065.5847464537369</v>
      </c>
      <c r="AZ21" s="1818">
        <f t="shared" si="5"/>
        <v>3016.5629381918975</v>
      </c>
      <c r="BA21" s="1818">
        <f t="shared" si="5"/>
        <v>3075.8096309588027</v>
      </c>
      <c r="BB21" s="1818">
        <f t="shared" si="5"/>
        <v>3191.8789200963956</v>
      </c>
      <c r="BC21" s="1818">
        <f t="shared" ref="BC21:BH21" si="6">SUM(BC22:BC27)</f>
        <v>3200.1951663654518</v>
      </c>
      <c r="BD21" s="1818">
        <f t="shared" si="6"/>
        <v>3156.3455017575825</v>
      </c>
      <c r="BE21" s="1818">
        <f t="shared" si="6"/>
        <v>3214.1757339196442</v>
      </c>
      <c r="BF21" s="1818">
        <f t="shared" si="6"/>
        <v>2904.8387080504704</v>
      </c>
      <c r="BG21" s="2360">
        <f t="shared" si="6"/>
        <v>3048.5233249292114</v>
      </c>
      <c r="BH21" s="2126">
        <f t="shared" si="6"/>
        <v>3054.5569587395416</v>
      </c>
      <c r="BI21" s="1819">
        <f t="shared" ref="BI21" si="7">SUM(BI22:BI27)</f>
        <v>2481.3175228519544</v>
      </c>
      <c r="BJ21" s="192"/>
      <c r="BN21" s="193"/>
      <c r="BO21" s="193"/>
    </row>
    <row r="22" spans="18:68" ht="17.100000000000001" customHeight="1">
      <c r="S22" s="965"/>
      <c r="T22" s="961" t="s">
        <v>1023</v>
      </c>
      <c r="U22" s="344"/>
      <c r="W22" s="965"/>
      <c r="X22" s="961" t="s">
        <v>1033</v>
      </c>
      <c r="Y22" s="1404"/>
      <c r="Z22" s="977"/>
      <c r="AA22" s="989">
        <v>1286.2390092410303</v>
      </c>
      <c r="AB22" s="202">
        <v>1483.7374667787644</v>
      </c>
      <c r="AC22" s="202">
        <v>1531.7706613186351</v>
      </c>
      <c r="AD22" s="202">
        <v>2166.3556744490893</v>
      </c>
      <c r="AE22" s="202">
        <v>2640.9682924819517</v>
      </c>
      <c r="AF22" s="202">
        <v>3443.3285582316448</v>
      </c>
      <c r="AG22" s="202">
        <v>4020.6187551861253</v>
      </c>
      <c r="AH22" s="202">
        <v>5062.9994152464606</v>
      </c>
      <c r="AI22" s="202">
        <v>5137.103352931038</v>
      </c>
      <c r="AJ22" s="202">
        <v>5469.716365435158</v>
      </c>
      <c r="AK22" s="202">
        <v>5904.7928409858259</v>
      </c>
      <c r="AL22" s="202">
        <v>4552.2667730338208</v>
      </c>
      <c r="AM22" s="202">
        <v>4598.7607396428839</v>
      </c>
      <c r="AN22" s="202">
        <v>4589.1181925042765</v>
      </c>
      <c r="AO22" s="202">
        <v>4874.2167009618879</v>
      </c>
      <c r="AP22" s="202">
        <v>4126.4179321877727</v>
      </c>
      <c r="AQ22" s="202">
        <v>4455.9432627957785</v>
      </c>
      <c r="AR22" s="202">
        <v>3994.0884080049564</v>
      </c>
      <c r="AS22" s="202">
        <v>2982.6303472068471</v>
      </c>
      <c r="AT22" s="202">
        <v>1868.8099122333736</v>
      </c>
      <c r="AU22" s="202">
        <v>1972.9148065913591</v>
      </c>
      <c r="AV22" s="202">
        <v>1657.0109439464698</v>
      </c>
      <c r="AW22" s="202">
        <v>1451.8942655125347</v>
      </c>
      <c r="AX22" s="202">
        <v>1393.2566220576418</v>
      </c>
      <c r="AY22" s="202">
        <v>1461.3934113714904</v>
      </c>
      <c r="AZ22" s="202">
        <v>1429.1105681046358</v>
      </c>
      <c r="BA22" s="202">
        <v>1550.8475619794181</v>
      </c>
      <c r="BB22" s="202">
        <v>1655.3109102700403</v>
      </c>
      <c r="BC22" s="202">
        <v>1626.7855878416322</v>
      </c>
      <c r="BD22" s="202">
        <v>1549.0989078779917</v>
      </c>
      <c r="BE22" s="202">
        <v>1675.0393919293615</v>
      </c>
      <c r="BF22" s="202">
        <v>1412.547761604123</v>
      </c>
      <c r="BG22" s="1223">
        <v>1451.5634299240517</v>
      </c>
      <c r="BH22" s="1223">
        <v>1230.5563331200335</v>
      </c>
      <c r="BI22" s="990">
        <v>1297.0027013474385</v>
      </c>
      <c r="BJ22" s="192"/>
    </row>
    <row r="23" spans="18:68" ht="17.100000000000001" customHeight="1">
      <c r="S23" s="965"/>
      <c r="T23" s="961" t="s">
        <v>1024</v>
      </c>
      <c r="U23" s="344"/>
      <c r="W23" s="965"/>
      <c r="X23" s="961" t="s">
        <v>278</v>
      </c>
      <c r="Y23" s="1404"/>
      <c r="Z23" s="977"/>
      <c r="AA23" s="989">
        <v>28.14389917714286</v>
      </c>
      <c r="AB23" s="202">
        <v>32.587672731428576</v>
      </c>
      <c r="AC23" s="202">
        <v>33.328301657142859</v>
      </c>
      <c r="AD23" s="202">
        <v>48.140880171428577</v>
      </c>
      <c r="AE23" s="202">
        <v>59.250314057142873</v>
      </c>
      <c r="AF23" s="202">
        <v>77.7660372</v>
      </c>
      <c r="AG23" s="202">
        <v>75.057992010000007</v>
      </c>
      <c r="AH23" s="202">
        <v>139.62553604999999</v>
      </c>
      <c r="AI23" s="202">
        <v>153.33759702000003</v>
      </c>
      <c r="AJ23" s="202">
        <v>191.59357653000001</v>
      </c>
      <c r="AK23" s="202">
        <v>192.46240710000001</v>
      </c>
      <c r="AL23" s="202">
        <v>129.29287216500001</v>
      </c>
      <c r="AM23" s="202">
        <v>163.33219483920004</v>
      </c>
      <c r="AN23" s="202">
        <v>151.1150979924</v>
      </c>
      <c r="AO23" s="202">
        <v>161.16709017599999</v>
      </c>
      <c r="AP23" s="202">
        <v>136.88725640849998</v>
      </c>
      <c r="AQ23" s="202">
        <v>141.8322686544</v>
      </c>
      <c r="AR23" s="202">
        <v>96.068001055975714</v>
      </c>
      <c r="AS23" s="202">
        <v>75.015641167052237</v>
      </c>
      <c r="AT23" s="202">
        <v>35.340333826992641</v>
      </c>
      <c r="AU23" s="202">
        <v>41.737028328000001</v>
      </c>
      <c r="AV23" s="202">
        <v>53.063797925699994</v>
      </c>
      <c r="AW23" s="202">
        <v>61.214403397757117</v>
      </c>
      <c r="AX23" s="202">
        <v>67.86414392399999</v>
      </c>
      <c r="AY23" s="202">
        <v>80.5257774297</v>
      </c>
      <c r="AZ23" s="202">
        <v>77.581838298751492</v>
      </c>
      <c r="BA23" s="202">
        <v>63.902193407030353</v>
      </c>
      <c r="BB23" s="202">
        <v>75.515943976974015</v>
      </c>
      <c r="BC23" s="202">
        <v>71.213827268699973</v>
      </c>
      <c r="BD23" s="202">
        <v>67.471028765100016</v>
      </c>
      <c r="BE23" s="202">
        <v>69.316087049100119</v>
      </c>
      <c r="BF23" s="202">
        <v>70.180135854299976</v>
      </c>
      <c r="BG23" s="1223">
        <v>51.509792364019283</v>
      </c>
      <c r="BH23" s="1223">
        <v>30.054379455800341</v>
      </c>
      <c r="BI23" s="990">
        <v>25.038353273887473</v>
      </c>
      <c r="BJ23" s="192"/>
    </row>
    <row r="24" spans="18:68" ht="17.100000000000001" customHeight="1">
      <c r="S24" s="965"/>
      <c r="T24" s="961" t="s">
        <v>1021</v>
      </c>
      <c r="U24" s="344"/>
      <c r="W24" s="965"/>
      <c r="X24" s="961" t="s">
        <v>1039</v>
      </c>
      <c r="Y24" s="1404"/>
      <c r="Z24" s="977"/>
      <c r="AA24" s="989">
        <v>4228.3622589957113</v>
      </c>
      <c r="AB24" s="202">
        <v>4895.9984051529282</v>
      </c>
      <c r="AC24" s="202">
        <v>5007.2710961791317</v>
      </c>
      <c r="AD24" s="202">
        <v>7232.7249167031905</v>
      </c>
      <c r="AE24" s="202">
        <v>8901.815282096235</v>
      </c>
      <c r="AF24" s="202">
        <v>11683.632557751307</v>
      </c>
      <c r="AG24" s="202">
        <v>11370.361514043461</v>
      </c>
      <c r="AH24" s="202">
        <v>11360.254664478651</v>
      </c>
      <c r="AI24" s="202">
        <v>8138.4077161362638</v>
      </c>
      <c r="AJ24" s="202">
        <v>4630.7928833048627</v>
      </c>
      <c r="AK24" s="202">
        <v>2833.579336058011</v>
      </c>
      <c r="AL24" s="202">
        <v>2777.5801426357948</v>
      </c>
      <c r="AM24" s="202">
        <v>2262.0420259199254</v>
      </c>
      <c r="AN24" s="202">
        <v>2065.672515326914</v>
      </c>
      <c r="AO24" s="202">
        <v>2249.8723025681206</v>
      </c>
      <c r="AP24" s="202">
        <v>2541.5373278741467</v>
      </c>
      <c r="AQ24" s="202">
        <v>2541.0994780572778</v>
      </c>
      <c r="AR24" s="202">
        <v>2160.0958428639847</v>
      </c>
      <c r="AS24" s="202">
        <v>1505.579684</v>
      </c>
      <c r="AT24" s="202">
        <v>1311.8949323283141</v>
      </c>
      <c r="AU24" s="202">
        <v>1567.2776840000001</v>
      </c>
      <c r="AV24" s="202">
        <v>1469.1936839999998</v>
      </c>
      <c r="AW24" s="202">
        <v>1450.2096839999999</v>
      </c>
      <c r="AX24" s="202">
        <v>1394.8396839999998</v>
      </c>
      <c r="AY24" s="202">
        <v>1410.659684</v>
      </c>
      <c r="AZ24" s="202">
        <v>1394.0486839999999</v>
      </c>
      <c r="BA24" s="202">
        <v>1349.7526930522765</v>
      </c>
      <c r="BB24" s="202">
        <v>1365.8416361903992</v>
      </c>
      <c r="BC24" s="202">
        <v>1383.9238906383362</v>
      </c>
      <c r="BD24" s="202">
        <v>1429.1690852069703</v>
      </c>
      <c r="BE24" s="202">
        <v>1342.6336809825746</v>
      </c>
      <c r="BF24" s="202">
        <v>1279.3536839999999</v>
      </c>
      <c r="BG24" s="1223">
        <v>1406.2854539999998</v>
      </c>
      <c r="BH24" s="1223">
        <v>1681.8935839999999</v>
      </c>
      <c r="BI24" s="990">
        <v>1072.317344</v>
      </c>
      <c r="BJ24" s="192"/>
    </row>
    <row r="25" spans="18:68" ht="17.100000000000001" customHeight="1">
      <c r="S25" s="965"/>
      <c r="T25" s="961" t="s">
        <v>1037</v>
      </c>
      <c r="U25" s="961"/>
      <c r="W25" s="965"/>
      <c r="X25" s="1507" t="s">
        <v>1040</v>
      </c>
      <c r="Y25" s="1506"/>
      <c r="Z25" s="977"/>
      <c r="AA25" s="989">
        <v>303.84076190476196</v>
      </c>
      <c r="AB25" s="202">
        <v>351.81561904761912</v>
      </c>
      <c r="AC25" s="202">
        <v>359.81142857142862</v>
      </c>
      <c r="AD25" s="202">
        <v>519.7276190476191</v>
      </c>
      <c r="AE25" s="202">
        <v>639.66476190476214</v>
      </c>
      <c r="AF25" s="202">
        <v>839.56000000000017</v>
      </c>
      <c r="AG25" s="202">
        <v>1098.1199999999999</v>
      </c>
      <c r="AH25" s="202">
        <v>1530.55</v>
      </c>
      <c r="AI25" s="202">
        <v>1492.9599999999996</v>
      </c>
      <c r="AJ25" s="202">
        <v>1425.3429999999998</v>
      </c>
      <c r="AK25" s="202">
        <v>1498.6399999999999</v>
      </c>
      <c r="AL25" s="202">
        <v>1207.2079999999999</v>
      </c>
      <c r="AM25" s="202">
        <v>1146.5730000000001</v>
      </c>
      <c r="AN25" s="202">
        <v>1109.422</v>
      </c>
      <c r="AO25" s="202">
        <v>998.19800000000009</v>
      </c>
      <c r="AP25" s="202">
        <v>954.60559999999998</v>
      </c>
      <c r="AQ25" s="202">
        <v>995.71595999999988</v>
      </c>
      <c r="AR25" s="202">
        <v>888.53287</v>
      </c>
      <c r="AS25" s="202">
        <v>592.13199999999995</v>
      </c>
      <c r="AT25" s="202">
        <v>418.18129999999996</v>
      </c>
      <c r="AU25" s="202">
        <v>227.12069999999997</v>
      </c>
      <c r="AV25" s="202">
        <v>186.75630000000001</v>
      </c>
      <c r="AW25" s="202">
        <v>134.03400000000002</v>
      </c>
      <c r="AX25" s="202">
        <v>100.47459999999998</v>
      </c>
      <c r="AY25" s="202">
        <v>96.986999999999995</v>
      </c>
      <c r="AZ25" s="202">
        <v>103.7188</v>
      </c>
      <c r="BA25" s="202">
        <v>87.935001187771562</v>
      </c>
      <c r="BB25" s="202">
        <v>73.430100652945043</v>
      </c>
      <c r="BC25" s="202">
        <v>79.289699184373035</v>
      </c>
      <c r="BD25" s="202">
        <v>58.25629995502532</v>
      </c>
      <c r="BE25" s="202">
        <v>67.131899803802369</v>
      </c>
      <c r="BF25" s="202">
        <v>71.852699999999999</v>
      </c>
      <c r="BG25" s="1223">
        <v>66.666315187291744</v>
      </c>
      <c r="BH25" s="1223">
        <v>36.71122260204082</v>
      </c>
      <c r="BI25" s="990">
        <v>32.140400000000007</v>
      </c>
      <c r="BJ25" s="192"/>
    </row>
    <row r="26" spans="18:68" ht="17.100000000000001" customHeight="1">
      <c r="S26" s="965"/>
      <c r="T26" s="961" t="s">
        <v>1028</v>
      </c>
      <c r="U26" s="961"/>
      <c r="W26" s="965"/>
      <c r="X26" s="961" t="s">
        <v>404</v>
      </c>
      <c r="Z26" s="978"/>
      <c r="AA26" s="987">
        <v>14.624403329842119</v>
      </c>
      <c r="AB26" s="199">
        <v>13.615796274383356</v>
      </c>
      <c r="AC26" s="199">
        <v>11.2139709287102</v>
      </c>
      <c r="AD26" s="199">
        <v>10.567233572342062</v>
      </c>
      <c r="AE26" s="199">
        <v>10.587581262147596</v>
      </c>
      <c r="AF26" s="199">
        <v>12.299181051672155</v>
      </c>
      <c r="AG26" s="199">
        <v>12.234547213466334</v>
      </c>
      <c r="AH26" s="199">
        <v>15.299068887904131</v>
      </c>
      <c r="AI26" s="199">
        <v>14.70340024320479</v>
      </c>
      <c r="AJ26" s="199">
        <v>14.537426930281196</v>
      </c>
      <c r="AK26" s="199">
        <v>14.667891529622574</v>
      </c>
      <c r="AL26" s="199">
        <v>10.946658141068834</v>
      </c>
      <c r="AM26" s="199">
        <v>10.470062412598967</v>
      </c>
      <c r="AN26" s="199">
        <v>10.085225455047752</v>
      </c>
      <c r="AO26" s="199">
        <v>10.424165694347504</v>
      </c>
      <c r="AP26" s="199">
        <v>10.194113016896095</v>
      </c>
      <c r="AQ26" s="199">
        <v>10.48662818566056</v>
      </c>
      <c r="AR26" s="199">
        <v>11.29242415454525</v>
      </c>
      <c r="AS26" s="199">
        <v>11.288425385719021</v>
      </c>
      <c r="AT26" s="199">
        <v>9.2181148699696216</v>
      </c>
      <c r="AU26" s="199">
        <v>11.139499893701712</v>
      </c>
      <c r="AV26" s="199">
        <v>11.772756332550021</v>
      </c>
      <c r="AW26" s="199">
        <v>6.7015714836000004</v>
      </c>
      <c r="AX26" s="199">
        <v>14.036526859842603</v>
      </c>
      <c r="AY26" s="199">
        <v>13.188570633371928</v>
      </c>
      <c r="AZ26" s="199">
        <v>12.103047788510086</v>
      </c>
      <c r="BA26" s="199">
        <v>23.372181332306322</v>
      </c>
      <c r="BB26" s="199">
        <v>21.780329006037405</v>
      </c>
      <c r="BC26" s="199">
        <v>38.982161432410635</v>
      </c>
      <c r="BD26" s="199">
        <v>52.350179952494578</v>
      </c>
      <c r="BE26" s="199">
        <v>60.05467415480571</v>
      </c>
      <c r="BF26" s="199">
        <v>70.904426592047656</v>
      </c>
      <c r="BG26" s="1222">
        <v>72.49833345384944</v>
      </c>
      <c r="BH26" s="1222">
        <v>75.341439561666689</v>
      </c>
      <c r="BI26" s="988">
        <v>54.818724230628149</v>
      </c>
      <c r="BJ26" s="192"/>
    </row>
    <row r="27" spans="18:68" ht="17.100000000000001" customHeight="1">
      <c r="S27" s="1402"/>
      <c r="T27" s="961" t="s">
        <v>1038</v>
      </c>
      <c r="U27" s="961"/>
      <c r="W27" s="1402"/>
      <c r="X27" s="961" t="s">
        <v>277</v>
      </c>
      <c r="Y27" s="1404"/>
      <c r="Z27" s="976"/>
      <c r="AA27" s="987">
        <v>301.48035424699503</v>
      </c>
      <c r="AB27" s="199">
        <v>253.01362984869516</v>
      </c>
      <c r="AC27" s="199">
        <v>169.58933006351498</v>
      </c>
      <c r="AD27" s="199">
        <v>156.20395597759261</v>
      </c>
      <c r="AE27" s="199">
        <v>155.84147226720765</v>
      </c>
      <c r="AF27" s="199">
        <v>153.28640416229911</v>
      </c>
      <c r="AG27" s="199">
        <v>144.808242768882</v>
      </c>
      <c r="AH27" s="199">
        <v>130.64148684036454</v>
      </c>
      <c r="AI27" s="199">
        <v>108.58272618699003</v>
      </c>
      <c r="AJ27" s="199">
        <v>64.014130078866003</v>
      </c>
      <c r="AK27" s="199">
        <v>39.093149452500015</v>
      </c>
      <c r="AL27" s="199">
        <v>33.877329226290009</v>
      </c>
      <c r="AM27" s="199">
        <v>32.317999760970011</v>
      </c>
      <c r="AN27" s="199">
        <v>32.791047740431203</v>
      </c>
      <c r="AO27" s="199">
        <v>32.175383802249605</v>
      </c>
      <c r="AP27" s="199">
        <v>32.208241313407505</v>
      </c>
      <c r="AQ27" s="199">
        <v>32.291991176940009</v>
      </c>
      <c r="AR27" s="199">
        <v>32.006227726043996</v>
      </c>
      <c r="AS27" s="199">
        <v>31.957806806639997</v>
      </c>
      <c r="AT27" s="199">
        <v>24.012764823959998</v>
      </c>
      <c r="AU27" s="199">
        <v>22.612569361668001</v>
      </c>
      <c r="AV27" s="199">
        <v>22.56633839961864</v>
      </c>
      <c r="AW27" s="199">
        <v>19.640284975933874</v>
      </c>
      <c r="AX27" s="199">
        <v>14.199649500959996</v>
      </c>
      <c r="AY27" s="199">
        <v>2.8303030191744001</v>
      </c>
      <c r="AZ27" s="199" t="s">
        <v>1172</v>
      </c>
      <c r="BA27" s="199" t="s">
        <v>1172</v>
      </c>
      <c r="BB27" s="199" t="s">
        <v>1172</v>
      </c>
      <c r="BC27" s="199" t="s">
        <v>1172</v>
      </c>
      <c r="BD27" s="199" t="s">
        <v>1172</v>
      </c>
      <c r="BE27" s="199" t="s">
        <v>1172</v>
      </c>
      <c r="BF27" s="199" t="s">
        <v>1172</v>
      </c>
      <c r="BG27" s="1222" t="s">
        <v>1172</v>
      </c>
      <c r="BH27" s="1222" t="s">
        <v>1172</v>
      </c>
      <c r="BI27" s="988" t="s">
        <v>1172</v>
      </c>
      <c r="BJ27" s="192"/>
    </row>
    <row r="28" spans="18:68" ht="17.100000000000001" customHeight="1">
      <c r="S28" s="966" t="s">
        <v>433</v>
      </c>
      <c r="T28" s="27"/>
      <c r="U28" s="967"/>
      <c r="W28" s="966" t="s">
        <v>433</v>
      </c>
      <c r="X28" s="27"/>
      <c r="Y28" s="967"/>
      <c r="Z28" s="980"/>
      <c r="AA28" s="1820">
        <f>SUM(AA29:AA34)</f>
        <v>13763.755119005244</v>
      </c>
      <c r="AB28" s="1821">
        <f t="shared" ref="AB28:BB28" si="8">SUM(AB29:AB34)</f>
        <v>15222.436626109769</v>
      </c>
      <c r="AC28" s="1821">
        <f t="shared" si="8"/>
        <v>16757.194079639088</v>
      </c>
      <c r="AD28" s="1821">
        <f t="shared" si="8"/>
        <v>16825.370768865592</v>
      </c>
      <c r="AE28" s="1821">
        <f t="shared" si="8"/>
        <v>16091.87778663608</v>
      </c>
      <c r="AF28" s="1821">
        <f t="shared" si="8"/>
        <v>17624.353862770593</v>
      </c>
      <c r="AG28" s="1821">
        <f t="shared" si="8"/>
        <v>18257.766930874175</v>
      </c>
      <c r="AH28" s="1821">
        <f t="shared" si="8"/>
        <v>15807.56107879089</v>
      </c>
      <c r="AI28" s="1821">
        <f t="shared" si="8"/>
        <v>14479.710877179068</v>
      </c>
      <c r="AJ28" s="1821">
        <f t="shared" si="8"/>
        <v>10321.247185902483</v>
      </c>
      <c r="AK28" s="1821">
        <f t="shared" si="8"/>
        <v>8189.233844270454</v>
      </c>
      <c r="AL28" s="1821">
        <f t="shared" si="8"/>
        <v>6933.2149250840885</v>
      </c>
      <c r="AM28" s="1821">
        <f t="shared" si="8"/>
        <v>6604.5269957008459</v>
      </c>
      <c r="AN28" s="1821">
        <f t="shared" si="8"/>
        <v>6235.2948712733923</v>
      </c>
      <c r="AO28" s="1821">
        <f t="shared" si="8"/>
        <v>6164.5408192982741</v>
      </c>
      <c r="AP28" s="1821">
        <f t="shared" si="8"/>
        <v>5827.9273063935862</v>
      </c>
      <c r="AQ28" s="1821">
        <f t="shared" si="8"/>
        <v>5879.6829728524717</v>
      </c>
      <c r="AR28" s="1821">
        <f t="shared" si="8"/>
        <v>5352.2294632054982</v>
      </c>
      <c r="AS28" s="1821">
        <f t="shared" si="8"/>
        <v>4697.2872287129112</v>
      </c>
      <c r="AT28" s="1821">
        <f t="shared" si="8"/>
        <v>2728.5221488510815</v>
      </c>
      <c r="AU28" s="1821">
        <f t="shared" si="8"/>
        <v>2779.0920860865622</v>
      </c>
      <c r="AV28" s="1821">
        <f t="shared" si="8"/>
        <v>2525.8723139041335</v>
      </c>
      <c r="AW28" s="1821">
        <f t="shared" si="8"/>
        <v>2485.2913495243956</v>
      </c>
      <c r="AX28" s="1821">
        <f t="shared" si="8"/>
        <v>2342.5222739869896</v>
      </c>
      <c r="AY28" s="1821">
        <f t="shared" si="8"/>
        <v>2289.8952300513379</v>
      </c>
      <c r="AZ28" s="1821">
        <f t="shared" si="8"/>
        <v>2373.1696473372185</v>
      </c>
      <c r="BA28" s="1821">
        <f t="shared" si="8"/>
        <v>2407.6623510645732</v>
      </c>
      <c r="BB28" s="1821">
        <f t="shared" si="8"/>
        <v>2324.2904780819067</v>
      </c>
      <c r="BC28" s="1821">
        <f t="shared" ref="BC28:BH28" si="9">SUM(BC29:BC34)</f>
        <v>2271.2458786620673</v>
      </c>
      <c r="BD28" s="1821">
        <f t="shared" si="9"/>
        <v>2204.4205863835941</v>
      </c>
      <c r="BE28" s="1821">
        <f t="shared" si="9"/>
        <v>2241.7014554793327</v>
      </c>
      <c r="BF28" s="1821">
        <f t="shared" si="9"/>
        <v>2233.5937727405812</v>
      </c>
      <c r="BG28" s="1822">
        <f t="shared" si="9"/>
        <v>2144.930347776793</v>
      </c>
      <c r="BH28" s="1822">
        <f t="shared" si="9"/>
        <v>2068.4171914069957</v>
      </c>
      <c r="BI28" s="1823">
        <f t="shared" ref="BI28" si="10">SUM(BI29:BI34)</f>
        <v>2006.5509003273673</v>
      </c>
      <c r="BJ28" s="192"/>
    </row>
    <row r="29" spans="18:68" ht="17.100000000000001" customHeight="1">
      <c r="S29" s="966"/>
      <c r="T29" s="961" t="s">
        <v>1041</v>
      </c>
      <c r="U29" s="961"/>
      <c r="W29" s="966"/>
      <c r="X29" s="961" t="s">
        <v>1043</v>
      </c>
      <c r="Y29" s="1404"/>
      <c r="Z29" s="976"/>
      <c r="AA29" s="987">
        <v>723.11192000000005</v>
      </c>
      <c r="AB29" s="199">
        <v>686.09284000000014</v>
      </c>
      <c r="AC29" s="199">
        <v>724.43920000000003</v>
      </c>
      <c r="AD29" s="199">
        <v>787.07986000000017</v>
      </c>
      <c r="AE29" s="199">
        <v>815.11442</v>
      </c>
      <c r="AF29" s="199">
        <v>826.19326000000012</v>
      </c>
      <c r="AG29" s="199">
        <v>843.03524000000004</v>
      </c>
      <c r="AH29" s="199">
        <v>846.76798000000008</v>
      </c>
      <c r="AI29" s="199">
        <v>851.09010000000023</v>
      </c>
      <c r="AJ29" s="199">
        <v>850.20441397260277</v>
      </c>
      <c r="AK29" s="199">
        <v>839.52058</v>
      </c>
      <c r="AL29" s="199">
        <v>832.73284000000001</v>
      </c>
      <c r="AM29" s="199">
        <v>854.72131999999999</v>
      </c>
      <c r="AN29" s="199">
        <v>831.72609999999986</v>
      </c>
      <c r="AO29" s="199">
        <v>878.32284000000004</v>
      </c>
      <c r="AP29" s="199">
        <v>867.51992696629213</v>
      </c>
      <c r="AQ29" s="199">
        <v>881.57695351520454</v>
      </c>
      <c r="AR29" s="199">
        <v>875.19234440796345</v>
      </c>
      <c r="AS29" s="199">
        <v>872.89006702855067</v>
      </c>
      <c r="AT29" s="199">
        <v>863.45253479584005</v>
      </c>
      <c r="AU29" s="199">
        <v>825.2225448711165</v>
      </c>
      <c r="AV29" s="199">
        <v>832.65384285537277</v>
      </c>
      <c r="AW29" s="199">
        <v>854.15135590591001</v>
      </c>
      <c r="AX29" s="199">
        <v>855.69886357335884</v>
      </c>
      <c r="AY29" s="199">
        <v>854.20260810315494</v>
      </c>
      <c r="AZ29" s="199">
        <v>837.19107974961639</v>
      </c>
      <c r="BA29" s="199">
        <v>816.62823386815751</v>
      </c>
      <c r="BB29" s="199">
        <v>828.8734468457576</v>
      </c>
      <c r="BC29" s="199">
        <v>842.68881936849891</v>
      </c>
      <c r="BD29" s="199">
        <v>844.43199786608659</v>
      </c>
      <c r="BE29" s="199">
        <v>812.12559441417875</v>
      </c>
      <c r="BF29" s="199">
        <v>813.49646553754178</v>
      </c>
      <c r="BG29" s="1222">
        <v>816.10715196069827</v>
      </c>
      <c r="BH29" s="1222">
        <v>820.52450413161478</v>
      </c>
      <c r="BI29" s="988">
        <v>822.25770606131869</v>
      </c>
      <c r="BJ29" s="192"/>
    </row>
    <row r="30" spans="18:68" ht="17.100000000000001" customHeight="1">
      <c r="S30" s="966"/>
      <c r="T30" s="961" t="s">
        <v>1042</v>
      </c>
      <c r="U30" s="961"/>
      <c r="W30" s="966"/>
      <c r="X30" s="961" t="s">
        <v>1044</v>
      </c>
      <c r="Y30" s="1404"/>
      <c r="Z30" s="976"/>
      <c r="AA30" s="987">
        <v>8361.5349999999999</v>
      </c>
      <c r="AB30" s="199">
        <v>9345.244999999999</v>
      </c>
      <c r="AC30" s="199">
        <v>10328.954999999998</v>
      </c>
      <c r="AD30" s="199">
        <v>10328.954999999998</v>
      </c>
      <c r="AE30" s="199">
        <v>9837.0999999999985</v>
      </c>
      <c r="AF30" s="199">
        <v>10820.81</v>
      </c>
      <c r="AG30" s="199">
        <v>11580.800000000001</v>
      </c>
      <c r="AH30" s="199">
        <v>10285.01</v>
      </c>
      <c r="AI30" s="199">
        <v>9093.3250000000007</v>
      </c>
      <c r="AJ30" s="199">
        <v>5006.1578033472815</v>
      </c>
      <c r="AK30" s="199">
        <v>2999.0228033472795</v>
      </c>
      <c r="AL30" s="199">
        <v>2188.7162552301261</v>
      </c>
      <c r="AM30" s="199">
        <v>1666.8304184100421</v>
      </c>
      <c r="AN30" s="199">
        <v>1422.2357322175728</v>
      </c>
      <c r="AO30" s="199">
        <v>1236.8148326359824</v>
      </c>
      <c r="AP30" s="199">
        <v>956.40673640167347</v>
      </c>
      <c r="AQ30" s="199">
        <v>1043.1578221757336</v>
      </c>
      <c r="AR30" s="199">
        <v>932.34920135983498</v>
      </c>
      <c r="AS30" s="199">
        <v>896.18429916318098</v>
      </c>
      <c r="AT30" s="199">
        <v>773.63376569037712</v>
      </c>
      <c r="AU30" s="199">
        <v>705.69526569037703</v>
      </c>
      <c r="AV30" s="199">
        <v>774.76176569037648</v>
      </c>
      <c r="AW30" s="199">
        <v>778.07526569037736</v>
      </c>
      <c r="AX30" s="199">
        <v>699.04476569037672</v>
      </c>
      <c r="AY30" s="199">
        <v>654.230265690377</v>
      </c>
      <c r="AZ30" s="199">
        <v>685.69676569037642</v>
      </c>
      <c r="BA30" s="199">
        <v>675.4977656903767</v>
      </c>
      <c r="BB30" s="199">
        <v>638.97876569037646</v>
      </c>
      <c r="BC30" s="199">
        <v>589.62876569037655</v>
      </c>
      <c r="BD30" s="199">
        <v>590.33376569037603</v>
      </c>
      <c r="BE30" s="199">
        <v>588.82976569037635</v>
      </c>
      <c r="BF30" s="199">
        <v>615.78426569037686</v>
      </c>
      <c r="BG30" s="1222">
        <v>580.98076569037642</v>
      </c>
      <c r="BH30" s="1222">
        <v>662.47876569037635</v>
      </c>
      <c r="BI30" s="988">
        <v>615.47876569037635</v>
      </c>
      <c r="BJ30" s="192"/>
    </row>
    <row r="31" spans="18:68" ht="17.100000000000001" customHeight="1">
      <c r="S31" s="966"/>
      <c r="T31" s="961" t="s">
        <v>1027</v>
      </c>
      <c r="U31" s="961"/>
      <c r="W31" s="966"/>
      <c r="X31" s="961" t="s">
        <v>1036</v>
      </c>
      <c r="Y31" s="1404"/>
      <c r="Z31" s="977"/>
      <c r="AA31" s="989">
        <v>151.04182413706224</v>
      </c>
      <c r="AB31" s="202">
        <v>130.31872008062484</v>
      </c>
      <c r="AC31" s="202">
        <v>110.30612244897961</v>
      </c>
      <c r="AD31" s="202">
        <v>115.842151675485</v>
      </c>
      <c r="AE31" s="202">
        <v>112.52645502645503</v>
      </c>
      <c r="AF31" s="202">
        <v>117.5</v>
      </c>
      <c r="AG31" s="202">
        <v>141</v>
      </c>
      <c r="AH31" s="202">
        <v>188</v>
      </c>
      <c r="AI31" s="202">
        <v>399.5</v>
      </c>
      <c r="AJ31" s="202">
        <v>634.5</v>
      </c>
      <c r="AK31" s="202">
        <v>1008.7845</v>
      </c>
      <c r="AL31" s="202">
        <v>1127.577</v>
      </c>
      <c r="AM31" s="202">
        <v>1117.1665</v>
      </c>
      <c r="AN31" s="202">
        <v>1105.5149246861924</v>
      </c>
      <c r="AO31" s="202">
        <v>1103.5420062761507</v>
      </c>
      <c r="AP31" s="202">
        <v>1137.9182782426778</v>
      </c>
      <c r="AQ31" s="202">
        <v>1033.0141799163182</v>
      </c>
      <c r="AR31" s="202">
        <v>1067.3503347280334</v>
      </c>
      <c r="AS31" s="202">
        <v>633.48950000000002</v>
      </c>
      <c r="AT31" s="202">
        <v>203.76849999999996</v>
      </c>
      <c r="AU31" s="202">
        <v>302.75049999999999</v>
      </c>
      <c r="AV31" s="202">
        <v>182.125</v>
      </c>
      <c r="AW31" s="202">
        <v>190.58500000000001</v>
      </c>
      <c r="AX31" s="202">
        <v>161.11600000000001</v>
      </c>
      <c r="AY31" s="202">
        <v>189.88</v>
      </c>
      <c r="AZ31" s="202">
        <v>242.37899999999999</v>
      </c>
      <c r="BA31" s="202">
        <v>324.6995</v>
      </c>
      <c r="BB31" s="202">
        <v>254.24650000000003</v>
      </c>
      <c r="BC31" s="202">
        <v>281.13049999999998</v>
      </c>
      <c r="BD31" s="202">
        <v>260.87350000000004</v>
      </c>
      <c r="BE31" s="202">
        <v>301.01150000000001</v>
      </c>
      <c r="BF31" s="202">
        <v>324.44099999999997</v>
      </c>
      <c r="BG31" s="1223">
        <v>290.97699999999998</v>
      </c>
      <c r="BH31" s="1223">
        <v>216.74050000000003</v>
      </c>
      <c r="BI31" s="990">
        <v>150.84649999999999</v>
      </c>
      <c r="BJ31" s="192"/>
    </row>
    <row r="32" spans="18:68" ht="17.100000000000001" customHeight="1">
      <c r="S32" s="966"/>
      <c r="T32" s="961" t="s">
        <v>1023</v>
      </c>
      <c r="U32" s="961"/>
      <c r="W32" s="966"/>
      <c r="X32" s="961" t="s">
        <v>1033</v>
      </c>
      <c r="Y32" s="1404"/>
      <c r="Z32" s="977"/>
      <c r="AA32" s="989">
        <v>837.74178123182014</v>
      </c>
      <c r="AB32" s="202">
        <v>936.29963784732854</v>
      </c>
      <c r="AC32" s="202">
        <v>1034.8574944628367</v>
      </c>
      <c r="AD32" s="202">
        <v>1034.8574944628367</v>
      </c>
      <c r="AE32" s="202">
        <v>985.57856615508251</v>
      </c>
      <c r="AF32" s="202">
        <v>1084.136422770591</v>
      </c>
      <c r="AG32" s="202">
        <v>1155.5704908741752</v>
      </c>
      <c r="AH32" s="202">
        <v>1397.679268790889</v>
      </c>
      <c r="AI32" s="202">
        <v>1399.451547179068</v>
      </c>
      <c r="AJ32" s="202">
        <v>1431.5039345825987</v>
      </c>
      <c r="AK32" s="202">
        <v>1591.7307709231743</v>
      </c>
      <c r="AL32" s="202">
        <v>1159.3725098539624</v>
      </c>
      <c r="AM32" s="202">
        <v>1189.4211032908038</v>
      </c>
      <c r="AN32" s="202">
        <v>1196.4785513696279</v>
      </c>
      <c r="AO32" s="202">
        <v>1317.6534413861418</v>
      </c>
      <c r="AP32" s="202">
        <v>1173.6683887829433</v>
      </c>
      <c r="AQ32" s="202">
        <v>988.42973847521625</v>
      </c>
      <c r="AR32" s="202">
        <v>921.84592812841538</v>
      </c>
      <c r="AS32" s="202">
        <v>723.06248110053605</v>
      </c>
      <c r="AT32" s="202">
        <v>442.45577181583565</v>
      </c>
      <c r="AU32" s="202">
        <v>473.24321052506872</v>
      </c>
      <c r="AV32" s="202">
        <v>396.03391491838369</v>
      </c>
      <c r="AW32" s="202">
        <v>358.24980751810853</v>
      </c>
      <c r="AX32" s="202">
        <v>355.958967823254</v>
      </c>
      <c r="AY32" s="202">
        <v>331.19565405780577</v>
      </c>
      <c r="AZ32" s="202">
        <v>356.72637996722528</v>
      </c>
      <c r="BA32" s="202">
        <v>377.73121257961429</v>
      </c>
      <c r="BB32" s="202">
        <v>392.58727938516984</v>
      </c>
      <c r="BC32" s="202">
        <v>338.8082402984399</v>
      </c>
      <c r="BD32" s="202">
        <v>315.7280974434438</v>
      </c>
      <c r="BE32" s="202">
        <v>343.06689238151517</v>
      </c>
      <c r="BF32" s="202">
        <v>300.24819351266297</v>
      </c>
      <c r="BG32" s="1223">
        <v>299.05235513444865</v>
      </c>
      <c r="BH32" s="1223">
        <v>272.77861489324692</v>
      </c>
      <c r="BI32" s="990">
        <v>316.20169528505335</v>
      </c>
      <c r="BJ32" s="192"/>
    </row>
    <row r="33" spans="1:68" ht="17.100000000000001" customHeight="1">
      <c r="S33" s="966"/>
      <c r="T33" s="961" t="s">
        <v>1024</v>
      </c>
      <c r="U33" s="961"/>
      <c r="W33" s="966"/>
      <c r="X33" s="961" t="s">
        <v>278</v>
      </c>
      <c r="Y33" s="1404"/>
      <c r="Z33" s="977"/>
      <c r="AA33" s="989">
        <v>112.98368454545454</v>
      </c>
      <c r="AB33" s="202">
        <v>126.27588272727272</v>
      </c>
      <c r="AC33" s="202">
        <v>139.5680809090909</v>
      </c>
      <c r="AD33" s="202">
        <v>139.5680809090909</v>
      </c>
      <c r="AE33" s="202">
        <v>132.92198181818182</v>
      </c>
      <c r="AF33" s="202">
        <v>146.21418</v>
      </c>
      <c r="AG33" s="202">
        <v>424.8612</v>
      </c>
      <c r="AH33" s="202">
        <v>552.10383000000013</v>
      </c>
      <c r="AI33" s="202">
        <v>668.34422999999992</v>
      </c>
      <c r="AJ33" s="202">
        <v>894.88103399999989</v>
      </c>
      <c r="AK33" s="202">
        <v>904.17519000000004</v>
      </c>
      <c r="AL33" s="202">
        <v>849.31631999999979</v>
      </c>
      <c r="AM33" s="202">
        <v>930.387654</v>
      </c>
      <c r="AN33" s="202">
        <v>880.33956299999988</v>
      </c>
      <c r="AO33" s="202">
        <v>876.20769900000005</v>
      </c>
      <c r="AP33" s="202">
        <v>733.61397599999998</v>
      </c>
      <c r="AQ33" s="202">
        <v>590.00927876999981</v>
      </c>
      <c r="AR33" s="202">
        <v>376.7316545812501</v>
      </c>
      <c r="AS33" s="202">
        <v>305.01088142064322</v>
      </c>
      <c r="AT33" s="202">
        <v>205.51157654902909</v>
      </c>
      <c r="AU33" s="202">
        <v>277.13056499999993</v>
      </c>
      <c r="AV33" s="202">
        <v>203.99779044000005</v>
      </c>
      <c r="AW33" s="202">
        <v>177.32992041</v>
      </c>
      <c r="AX33" s="202">
        <v>175.05867689999997</v>
      </c>
      <c r="AY33" s="202">
        <v>196.93670220000001</v>
      </c>
      <c r="AZ33" s="202">
        <v>197.12642193000008</v>
      </c>
      <c r="BA33" s="202">
        <v>161.40563892642501</v>
      </c>
      <c r="BB33" s="202">
        <v>167.65698694500006</v>
      </c>
      <c r="BC33" s="202">
        <v>172.03655340000012</v>
      </c>
      <c r="BD33" s="202">
        <v>151.66972521</v>
      </c>
      <c r="BE33" s="202">
        <v>143.04070287000033</v>
      </c>
      <c r="BF33" s="202">
        <v>132.60034800000003</v>
      </c>
      <c r="BG33" s="1223">
        <v>124.07647499126981</v>
      </c>
      <c r="BH33" s="1223">
        <v>72.394806691757523</v>
      </c>
      <c r="BI33" s="990">
        <v>60.312233290619027</v>
      </c>
      <c r="BJ33" s="192"/>
    </row>
    <row r="34" spans="1:68" ht="17.100000000000001" customHeight="1">
      <c r="S34" s="1403"/>
      <c r="T34" s="961" t="s">
        <v>991</v>
      </c>
      <c r="U34" s="961"/>
      <c r="W34" s="1403"/>
      <c r="X34" s="1507" t="s">
        <v>809</v>
      </c>
      <c r="Y34" s="1506"/>
      <c r="Z34" s="976"/>
      <c r="AA34" s="987">
        <v>3577.3409090909086</v>
      </c>
      <c r="AB34" s="199">
        <v>3998.2045454545464</v>
      </c>
      <c r="AC34" s="199">
        <v>4419.0681818181829</v>
      </c>
      <c r="AD34" s="199">
        <v>4419.0681818181829</v>
      </c>
      <c r="AE34" s="199">
        <v>4208.6363636363631</v>
      </c>
      <c r="AF34" s="199">
        <v>4629.5</v>
      </c>
      <c r="AG34" s="199">
        <v>4112.5</v>
      </c>
      <c r="AH34" s="199">
        <v>2538</v>
      </c>
      <c r="AI34" s="199">
        <v>2068</v>
      </c>
      <c r="AJ34" s="199">
        <v>1504</v>
      </c>
      <c r="AK34" s="199">
        <v>846</v>
      </c>
      <c r="AL34" s="199">
        <v>775.5</v>
      </c>
      <c r="AM34" s="199">
        <v>846</v>
      </c>
      <c r="AN34" s="199">
        <v>799</v>
      </c>
      <c r="AO34" s="199">
        <v>752</v>
      </c>
      <c r="AP34" s="199">
        <v>958.79999999999984</v>
      </c>
      <c r="AQ34" s="199">
        <v>1343.4949999999999</v>
      </c>
      <c r="AR34" s="199">
        <v>1178.7599999999998</v>
      </c>
      <c r="AS34" s="199">
        <v>1266.6500000000003</v>
      </c>
      <c r="AT34" s="199">
        <v>239.69999999999996</v>
      </c>
      <c r="AU34" s="199">
        <v>195.05000000000007</v>
      </c>
      <c r="AV34" s="199">
        <v>136.30000000000004</v>
      </c>
      <c r="AW34" s="199">
        <v>126.90000000000003</v>
      </c>
      <c r="AX34" s="199">
        <v>95.644999999999982</v>
      </c>
      <c r="AY34" s="199">
        <v>63.450000000000017</v>
      </c>
      <c r="AZ34" s="199">
        <v>54.049999999999983</v>
      </c>
      <c r="BA34" s="199">
        <v>51.700000000000017</v>
      </c>
      <c r="BB34" s="199">
        <v>41.947499215602875</v>
      </c>
      <c r="BC34" s="199">
        <v>46.952999904751785</v>
      </c>
      <c r="BD34" s="199">
        <v>41.383500173687935</v>
      </c>
      <c r="BE34" s="199">
        <v>53.627000123262405</v>
      </c>
      <c r="BF34" s="199">
        <v>47.023499999999999</v>
      </c>
      <c r="BG34" s="1222">
        <v>33.736599999999989</v>
      </c>
      <c r="BH34" s="1222">
        <v>23.5</v>
      </c>
      <c r="BI34" s="988">
        <v>41.453999999999994</v>
      </c>
      <c r="BJ34" s="192"/>
    </row>
    <row r="35" spans="1:68" ht="17.100000000000001" customHeight="1">
      <c r="S35" s="968" t="s">
        <v>434</v>
      </c>
      <c r="T35" s="28"/>
      <c r="U35" s="969"/>
      <c r="V35" s="29"/>
      <c r="W35" s="968" t="s">
        <v>434</v>
      </c>
      <c r="X35" s="28"/>
      <c r="Y35" s="969"/>
      <c r="Z35" s="981"/>
      <c r="AA35" s="1824">
        <f>SUM(AA36:AA38)</f>
        <v>27.969977540117149</v>
      </c>
      <c r="AB35" s="1825">
        <f>SUM(AB36:AB38)</f>
        <v>27.969977540117149</v>
      </c>
      <c r="AC35" s="1825">
        <f>SUM(AC36:AC38)</f>
        <v>27.969977540117149</v>
      </c>
      <c r="AD35" s="1825">
        <f t="shared" ref="AD35:BA35" si="11">SUM(AD36:AD38)</f>
        <v>37.293303386822863</v>
      </c>
      <c r="AE35" s="1825">
        <f t="shared" si="11"/>
        <v>65.263280926939998</v>
      </c>
      <c r="AF35" s="1825">
        <f t="shared" si="11"/>
        <v>172.4815281640557</v>
      </c>
      <c r="AG35" s="1825">
        <f t="shared" si="11"/>
        <v>164.42540966801653</v>
      </c>
      <c r="AH35" s="1825">
        <f t="shared" si="11"/>
        <v>148.48545405226307</v>
      </c>
      <c r="AI35" s="1825">
        <f t="shared" si="11"/>
        <v>164.99213307839256</v>
      </c>
      <c r="AJ35" s="1825">
        <f t="shared" si="11"/>
        <v>275.30148878025642</v>
      </c>
      <c r="AK35" s="1825">
        <f t="shared" si="11"/>
        <v>258.17810110127044</v>
      </c>
      <c r="AL35" s="1825">
        <f t="shared" si="11"/>
        <v>264.98538343032186</v>
      </c>
      <c r="AM35" s="1825">
        <f t="shared" si="11"/>
        <v>332.1376011609118</v>
      </c>
      <c r="AN35" s="1825">
        <f t="shared" si="11"/>
        <v>377.28584676483075</v>
      </c>
      <c r="AO35" s="1825">
        <f t="shared" si="11"/>
        <v>437.96230017126317</v>
      </c>
      <c r="AP35" s="1825">
        <f t="shared" si="11"/>
        <v>1362.55496717186</v>
      </c>
      <c r="AQ35" s="1825">
        <f t="shared" si="11"/>
        <v>1293.6141739175309</v>
      </c>
      <c r="AR35" s="1825">
        <f t="shared" si="11"/>
        <v>1462.3679972000032</v>
      </c>
      <c r="AS35" s="1825">
        <f t="shared" si="11"/>
        <v>1365.0464767653943</v>
      </c>
      <c r="AT35" s="1825">
        <f t="shared" si="11"/>
        <v>1250.504053956726</v>
      </c>
      <c r="AU35" s="1825">
        <f t="shared" si="11"/>
        <v>1423.4198929407041</v>
      </c>
      <c r="AV35" s="1825">
        <f t="shared" si="11"/>
        <v>1668.8751465895884</v>
      </c>
      <c r="AW35" s="1825">
        <f t="shared" si="11"/>
        <v>1398.5930038727408</v>
      </c>
      <c r="AX35" s="1825">
        <f t="shared" si="11"/>
        <v>1504.2852535213401</v>
      </c>
      <c r="AY35" s="1825">
        <f t="shared" si="11"/>
        <v>1041.8021794246881</v>
      </c>
      <c r="AZ35" s="1825">
        <f t="shared" si="11"/>
        <v>524.43295489889135</v>
      </c>
      <c r="BA35" s="1825">
        <f t="shared" si="11"/>
        <v>581.52760842465796</v>
      </c>
      <c r="BB35" s="1825">
        <f t="shared" ref="BB35:BG35" si="12">SUM(BB36:BB38)</f>
        <v>406.84616542730998</v>
      </c>
      <c r="BC35" s="1825">
        <f t="shared" si="12"/>
        <v>276.06154339246029</v>
      </c>
      <c r="BD35" s="1825">
        <f t="shared" si="12"/>
        <v>256.83207867112117</v>
      </c>
      <c r="BE35" s="1825">
        <f t="shared" si="12"/>
        <v>292.79076448579787</v>
      </c>
      <c r="BF35" s="1825">
        <f t="shared" si="12"/>
        <v>331.52627938079831</v>
      </c>
      <c r="BG35" s="1826">
        <f t="shared" si="12"/>
        <v>336.30302931050926</v>
      </c>
      <c r="BH35" s="1826">
        <f t="shared" ref="BH35:BI35" si="13">SUM(BH36:BH38)</f>
        <v>206.09157438430054</v>
      </c>
      <c r="BI35" s="1827">
        <f t="shared" si="13"/>
        <v>179.64896456860436</v>
      </c>
      <c r="BJ35" s="192"/>
    </row>
    <row r="36" spans="1:68" ht="17.100000000000001" customHeight="1">
      <c r="S36" s="968"/>
      <c r="T36" s="962" t="s">
        <v>1023</v>
      </c>
      <c r="U36" s="962"/>
      <c r="V36" s="29"/>
      <c r="W36" s="968"/>
      <c r="X36" s="961" t="s">
        <v>1033</v>
      </c>
      <c r="Y36" s="1404"/>
      <c r="Z36" s="982"/>
      <c r="AA36" s="987">
        <v>22.989261750171202</v>
      </c>
      <c r="AB36" s="199">
        <v>22.989261750171202</v>
      </c>
      <c r="AC36" s="199">
        <v>22.989261750171202</v>
      </c>
      <c r="AD36" s="199">
        <v>30.652349000228266</v>
      </c>
      <c r="AE36" s="199">
        <v>53.641610750399465</v>
      </c>
      <c r="AF36" s="199">
        <v>141.7671141260557</v>
      </c>
      <c r="AG36" s="199">
        <v>142.32791701686654</v>
      </c>
      <c r="AH36" s="199">
        <v>104.70648775091304</v>
      </c>
      <c r="AI36" s="199">
        <v>99.99600031039256</v>
      </c>
      <c r="AJ36" s="199">
        <v>178.24607124390644</v>
      </c>
      <c r="AK36" s="199">
        <v>83.865233683770441</v>
      </c>
      <c r="AL36" s="199">
        <v>98.758917130721855</v>
      </c>
      <c r="AM36" s="199">
        <v>140.28847971091173</v>
      </c>
      <c r="AN36" s="199">
        <v>109.79655056483071</v>
      </c>
      <c r="AO36" s="199">
        <v>152.92972752126303</v>
      </c>
      <c r="AP36" s="199">
        <v>135.66622017186</v>
      </c>
      <c r="AQ36" s="199">
        <v>162.7260102325306</v>
      </c>
      <c r="AR36" s="199">
        <v>206.53403772875353</v>
      </c>
      <c r="AS36" s="199">
        <v>191.47972337469679</v>
      </c>
      <c r="AT36" s="199">
        <v>153.43543883959222</v>
      </c>
      <c r="AU36" s="199">
        <v>160.64766280345441</v>
      </c>
      <c r="AV36" s="199">
        <v>147.27818619208801</v>
      </c>
      <c r="AW36" s="199">
        <v>149.13918233024128</v>
      </c>
      <c r="AX36" s="199">
        <v>93.231493814840519</v>
      </c>
      <c r="AY36" s="199">
        <v>114.31320015118835</v>
      </c>
      <c r="AZ36" s="199">
        <v>125.32379467149131</v>
      </c>
      <c r="BA36" s="199">
        <v>159.05868679199526</v>
      </c>
      <c r="BB36" s="199">
        <v>167.1863188279585</v>
      </c>
      <c r="BC36" s="199">
        <v>202.02170344512189</v>
      </c>
      <c r="BD36" s="199">
        <v>221.31199124664272</v>
      </c>
      <c r="BE36" s="199">
        <v>260.87522458746793</v>
      </c>
      <c r="BF36" s="199">
        <v>291.45397950829829</v>
      </c>
      <c r="BG36" s="1222">
        <v>303.13038262675923</v>
      </c>
      <c r="BH36" s="1222">
        <v>184.39104258979191</v>
      </c>
      <c r="BI36" s="988">
        <v>160.66548239591927</v>
      </c>
      <c r="BJ36" s="192"/>
    </row>
    <row r="37" spans="1:68" ht="17.100000000000001" customHeight="1">
      <c r="S37" s="968"/>
      <c r="T37" s="962" t="s">
        <v>990</v>
      </c>
      <c r="U37" s="962"/>
      <c r="V37" s="29"/>
      <c r="W37" s="968"/>
      <c r="X37" s="1507" t="s">
        <v>810</v>
      </c>
      <c r="Y37" s="1506"/>
      <c r="Z37" s="982"/>
      <c r="AA37" s="987">
        <v>2.6108108108108103</v>
      </c>
      <c r="AB37" s="199">
        <v>2.6108108108108103</v>
      </c>
      <c r="AC37" s="199">
        <v>2.6108108108108103</v>
      </c>
      <c r="AD37" s="199">
        <v>3.4810810810810806</v>
      </c>
      <c r="AE37" s="199">
        <v>6.0918918918918923</v>
      </c>
      <c r="AF37" s="199">
        <v>16.100000000000001</v>
      </c>
      <c r="AG37" s="199">
        <v>16.100000000000001</v>
      </c>
      <c r="AH37" s="199">
        <v>16.100000000000001</v>
      </c>
      <c r="AI37" s="199">
        <v>32.200000000000003</v>
      </c>
      <c r="AJ37" s="199">
        <v>48.29999999999999</v>
      </c>
      <c r="AK37" s="199">
        <v>112.7</v>
      </c>
      <c r="AL37" s="199">
        <v>112.7</v>
      </c>
      <c r="AM37" s="199">
        <v>144.90000000000003</v>
      </c>
      <c r="AN37" s="199">
        <v>128.80000000000001</v>
      </c>
      <c r="AO37" s="199">
        <v>130.41</v>
      </c>
      <c r="AP37" s="199">
        <v>1160.81</v>
      </c>
      <c r="AQ37" s="199">
        <v>1051.3300000000002</v>
      </c>
      <c r="AR37" s="199">
        <v>1149.5399999999995</v>
      </c>
      <c r="AS37" s="199">
        <v>1144.71</v>
      </c>
      <c r="AT37" s="199">
        <v>1075.4800000000002</v>
      </c>
      <c r="AU37" s="199">
        <v>1238.0899999999995</v>
      </c>
      <c r="AV37" s="199">
        <v>1498.9100000000003</v>
      </c>
      <c r="AW37" s="199">
        <v>1230.0399999999995</v>
      </c>
      <c r="AX37" s="199">
        <v>1391.0399999999995</v>
      </c>
      <c r="AY37" s="199">
        <v>902.97493999999983</v>
      </c>
      <c r="AZ37" s="199">
        <v>378.35</v>
      </c>
      <c r="BA37" s="199">
        <v>404.11000614166261</v>
      </c>
      <c r="BB37" s="199">
        <v>219.12100406885148</v>
      </c>
      <c r="BC37" s="199">
        <v>54.256999596953392</v>
      </c>
      <c r="BD37" s="199">
        <v>18.031999596953387</v>
      </c>
      <c r="BE37" s="199">
        <v>14.143366818130016</v>
      </c>
      <c r="BF37" s="199">
        <v>22.356459999999998</v>
      </c>
      <c r="BG37" s="1222">
        <v>19.158999999999999</v>
      </c>
      <c r="BH37" s="1222">
        <v>13.524000000000004</v>
      </c>
      <c r="BI37" s="988">
        <v>12.171599999999998</v>
      </c>
      <c r="BJ37" s="192"/>
    </row>
    <row r="38" spans="1:68" ht="17.100000000000001" customHeight="1" thickBot="1">
      <c r="S38" s="968"/>
      <c r="T38" s="970" t="s">
        <v>1024</v>
      </c>
      <c r="U38" s="970"/>
      <c r="V38" s="29"/>
      <c r="W38" s="968"/>
      <c r="X38" s="970" t="s">
        <v>278</v>
      </c>
      <c r="Y38" s="970"/>
      <c r="Z38" s="983"/>
      <c r="AA38" s="2361">
        <v>2.3699049791351356</v>
      </c>
      <c r="AB38" s="205">
        <v>2.3699049791351356</v>
      </c>
      <c r="AC38" s="205">
        <v>2.3699049791351356</v>
      </c>
      <c r="AD38" s="205">
        <v>3.1598733055135138</v>
      </c>
      <c r="AE38" s="205">
        <v>5.529778284648649</v>
      </c>
      <c r="AF38" s="205">
        <v>14.614414038000003</v>
      </c>
      <c r="AG38" s="205">
        <v>5.9974926511500035</v>
      </c>
      <c r="AH38" s="205">
        <v>27.67896630135002</v>
      </c>
      <c r="AI38" s="205">
        <v>32.796132768000021</v>
      </c>
      <c r="AJ38" s="205">
        <v>48.755417536350002</v>
      </c>
      <c r="AK38" s="205">
        <v>61.612867417500027</v>
      </c>
      <c r="AL38" s="205">
        <v>53.526466299599996</v>
      </c>
      <c r="AM38" s="205">
        <v>46.949121450000014</v>
      </c>
      <c r="AN38" s="205">
        <v>138.68929620000003</v>
      </c>
      <c r="AO38" s="205">
        <v>154.62257265000011</v>
      </c>
      <c r="AP38" s="205">
        <v>66.078747000000106</v>
      </c>
      <c r="AQ38" s="205">
        <v>79.558163685000125</v>
      </c>
      <c r="AR38" s="205">
        <v>106.29395947125026</v>
      </c>
      <c r="AS38" s="205">
        <v>28.856753390697655</v>
      </c>
      <c r="AT38" s="205">
        <v>21.58861511713339</v>
      </c>
      <c r="AU38" s="205">
        <v>24.682230137250041</v>
      </c>
      <c r="AV38" s="205">
        <v>22.68696039750003</v>
      </c>
      <c r="AW38" s="205">
        <v>19.413821542500031</v>
      </c>
      <c r="AX38" s="205">
        <v>20.013759706500032</v>
      </c>
      <c r="AY38" s="205">
        <v>24.514039273500043</v>
      </c>
      <c r="AZ38" s="205">
        <v>20.759160227400038</v>
      </c>
      <c r="BA38" s="205">
        <v>18.358915491000033</v>
      </c>
      <c r="BB38" s="205">
        <v>20.538842530500034</v>
      </c>
      <c r="BC38" s="205">
        <v>19.782840350385026</v>
      </c>
      <c r="BD38" s="205">
        <v>17.488087827525025</v>
      </c>
      <c r="BE38" s="205">
        <v>17.772173080199934</v>
      </c>
      <c r="BF38" s="205">
        <v>17.715839872500034</v>
      </c>
      <c r="BG38" s="2362">
        <v>14.013646683750023</v>
      </c>
      <c r="BH38" s="2362">
        <v>8.1765317945086267</v>
      </c>
      <c r="BI38" s="2363">
        <v>6.8118821726851149</v>
      </c>
      <c r="BJ38" s="192"/>
    </row>
    <row r="39" spans="1:68" ht="17.100000000000001" customHeight="1" thickTop="1" thickBot="1">
      <c r="B39" s="23" t="s">
        <v>17</v>
      </c>
      <c r="S39" s="971" t="s">
        <v>25</v>
      </c>
      <c r="T39" s="1401"/>
      <c r="U39" s="972"/>
      <c r="V39" s="29"/>
      <c r="W39" s="971" t="s">
        <v>280</v>
      </c>
      <c r="X39" s="1401"/>
      <c r="Y39" s="972"/>
      <c r="Z39" s="984"/>
      <c r="AA39" s="1828">
        <f>AA5+AA21+AA28+AA35</f>
        <v>33364.366226122023</v>
      </c>
      <c r="AB39" s="1829">
        <f t="shared" ref="AB39:BD39" si="14">AB5+AB21+AB28+AB35</f>
        <v>36886.31428424309</v>
      </c>
      <c r="AC39" s="1829">
        <f t="shared" si="14"/>
        <v>38867.947169487226</v>
      </c>
      <c r="AD39" s="1829">
        <f t="shared" si="14"/>
        <v>42383.507780483553</v>
      </c>
      <c r="AE39" s="1829">
        <f t="shared" si="14"/>
        <v>46514.617148899779</v>
      </c>
      <c r="AF39" s="1829">
        <f t="shared" si="14"/>
        <v>55555.310357114387</v>
      </c>
      <c r="AG39" s="1829">
        <f t="shared" si="14"/>
        <v>56245.088116482621</v>
      </c>
      <c r="AH39" s="1829">
        <f t="shared" si="14"/>
        <v>55221.201030920543</v>
      </c>
      <c r="AI39" s="1829">
        <f t="shared" si="14"/>
        <v>50161.643203840875</v>
      </c>
      <c r="AJ39" s="1829">
        <f t="shared" si="14"/>
        <v>43407.84300801441</v>
      </c>
      <c r="AK39" s="1829">
        <f t="shared" si="14"/>
        <v>38726.877122614198</v>
      </c>
      <c r="AL39" s="1829">
        <f t="shared" si="14"/>
        <v>32813.054147304829</v>
      </c>
      <c r="AM39" s="1829">
        <f t="shared" si="14"/>
        <v>29336.00685437116</v>
      </c>
      <c r="AN39" s="1829">
        <f t="shared" si="14"/>
        <v>28714.708185060874</v>
      </c>
      <c r="AO39" s="1829">
        <f t="shared" si="14"/>
        <v>25757.348727634901</v>
      </c>
      <c r="AP39" s="1829">
        <f t="shared" si="14"/>
        <v>25784.515571550677</v>
      </c>
      <c r="AQ39" s="1829">
        <f t="shared" si="14"/>
        <v>27141.607150175383</v>
      </c>
      <c r="AR39" s="1829">
        <f t="shared" si="14"/>
        <v>26899.706586500404</v>
      </c>
      <c r="AS39" s="1829">
        <f t="shared" si="14"/>
        <v>25666.570598742735</v>
      </c>
      <c r="AT39" s="1829">
        <f t="shared" si="14"/>
        <v>22777.299842531655</v>
      </c>
      <c r="AU39" s="1829">
        <f t="shared" si="14"/>
        <v>24725.088158082333</v>
      </c>
      <c r="AV39" s="1829">
        <f t="shared" si="14"/>
        <v>26026.183626178554</v>
      </c>
      <c r="AW39" s="1829">
        <f t="shared" si="14"/>
        <v>27278.713794276246</v>
      </c>
      <c r="AX39" s="1829">
        <f t="shared" si="14"/>
        <v>28811.967875519775</v>
      </c>
      <c r="AY39" s="1829">
        <f t="shared" si="14"/>
        <v>30474.436775878636</v>
      </c>
      <c r="AZ39" s="1829">
        <f t="shared" si="14"/>
        <v>32325.721788181309</v>
      </c>
      <c r="BA39" s="1829">
        <f t="shared" si="14"/>
        <v>33848.937263161577</v>
      </c>
      <c r="BB39" s="1829">
        <f t="shared" si="14"/>
        <v>34407.871412624598</v>
      </c>
      <c r="BC39" s="1829">
        <f t="shared" si="14"/>
        <v>34779.248534349084</v>
      </c>
      <c r="BD39" s="1829">
        <f t="shared" si="14"/>
        <v>35755.559637200116</v>
      </c>
      <c r="BE39" s="1829">
        <f>BE5+BE21+BE28+BE35</f>
        <v>36617.192302039904</v>
      </c>
      <c r="BF39" s="1829">
        <f>BF5+BF21+BF28+BF35</f>
        <v>36480.235834509745</v>
      </c>
      <c r="BG39" s="1830">
        <f>BG5+BG21+BG28+BG35</f>
        <v>35329.864673199438</v>
      </c>
      <c r="BH39" s="1830">
        <f>BH5+BH21+BH28+BH35</f>
        <v>33870.261267009424</v>
      </c>
      <c r="BI39" s="1831">
        <f>BI5+BI21+BI28+BI35</f>
        <v>32244.510711757448</v>
      </c>
      <c r="BJ39" s="192"/>
      <c r="BN39" s="193"/>
      <c r="BO39" s="193"/>
      <c r="BP39" s="193"/>
    </row>
    <row r="40" spans="1:68" s="29" customFormat="1" ht="17.100000000000001" customHeight="1">
      <c r="U40" s="2332" t="s">
        <v>1072</v>
      </c>
      <c r="Y40" s="192" t="s">
        <v>1066</v>
      </c>
      <c r="Z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N40" s="206"/>
      <c r="BO40" s="206"/>
      <c r="BP40" s="206"/>
    </row>
    <row r="41" spans="1:68">
      <c r="V41" s="29"/>
      <c r="AF41" s="207"/>
      <c r="BN41" s="208"/>
      <c r="BO41" s="208"/>
      <c r="BP41" s="208"/>
    </row>
    <row r="42" spans="1:68" ht="15.75" thickBot="1">
      <c r="S42" s="23" t="s">
        <v>62</v>
      </c>
      <c r="W42" s="23" t="s">
        <v>852</v>
      </c>
    </row>
    <row r="43" spans="1:68">
      <c r="S43" s="1480"/>
      <c r="T43" s="1481"/>
      <c r="U43" s="1482"/>
      <c r="W43" s="1480"/>
      <c r="X43" s="1481"/>
      <c r="Y43" s="1500"/>
      <c r="Z43" s="1446"/>
      <c r="AA43" s="1447">
        <v>1990</v>
      </c>
      <c r="AB43" s="1494">
        <f t="shared" ref="AB43:AP43" si="15">AA43+1</f>
        <v>1991</v>
      </c>
      <c r="AC43" s="1494">
        <f t="shared" si="15"/>
        <v>1992</v>
      </c>
      <c r="AD43" s="1494">
        <f t="shared" si="15"/>
        <v>1993</v>
      </c>
      <c r="AE43" s="1494">
        <f t="shared" si="15"/>
        <v>1994</v>
      </c>
      <c r="AF43" s="1494">
        <v>1995</v>
      </c>
      <c r="AG43" s="1494">
        <f t="shared" si="15"/>
        <v>1996</v>
      </c>
      <c r="AH43" s="1494">
        <f t="shared" si="15"/>
        <v>1997</v>
      </c>
      <c r="AI43" s="1494">
        <f t="shared" si="15"/>
        <v>1998</v>
      </c>
      <c r="AJ43" s="1494">
        <f t="shared" si="15"/>
        <v>1999</v>
      </c>
      <c r="AK43" s="1494">
        <f t="shared" si="15"/>
        <v>2000</v>
      </c>
      <c r="AL43" s="1494">
        <f t="shared" si="15"/>
        <v>2001</v>
      </c>
      <c r="AM43" s="1494">
        <f t="shared" si="15"/>
        <v>2002</v>
      </c>
      <c r="AN43" s="1494">
        <f t="shared" si="15"/>
        <v>2003</v>
      </c>
      <c r="AO43" s="1494">
        <f t="shared" si="15"/>
        <v>2004</v>
      </c>
      <c r="AP43" s="1494">
        <f t="shared" si="15"/>
        <v>2005</v>
      </c>
      <c r="AQ43" s="1494">
        <f t="shared" ref="AQ43:AZ43" si="16">AP43+1</f>
        <v>2006</v>
      </c>
      <c r="AR43" s="1494">
        <f t="shared" si="16"/>
        <v>2007</v>
      </c>
      <c r="AS43" s="1494">
        <f t="shared" si="16"/>
        <v>2008</v>
      </c>
      <c r="AT43" s="1494">
        <f t="shared" si="16"/>
        <v>2009</v>
      </c>
      <c r="AU43" s="1494">
        <f t="shared" si="16"/>
        <v>2010</v>
      </c>
      <c r="AV43" s="1494">
        <f t="shared" si="16"/>
        <v>2011</v>
      </c>
      <c r="AW43" s="1494">
        <f t="shared" si="16"/>
        <v>2012</v>
      </c>
      <c r="AX43" s="1494">
        <f t="shared" si="16"/>
        <v>2013</v>
      </c>
      <c r="AY43" s="1494">
        <f t="shared" si="16"/>
        <v>2014</v>
      </c>
      <c r="AZ43" s="1494">
        <f t="shared" si="16"/>
        <v>2015</v>
      </c>
      <c r="BA43" s="1494">
        <f t="shared" ref="BA43:BI43" si="17">AZ43+1</f>
        <v>2016</v>
      </c>
      <c r="BB43" s="1494">
        <f t="shared" si="17"/>
        <v>2017</v>
      </c>
      <c r="BC43" s="1494">
        <f t="shared" si="17"/>
        <v>2018</v>
      </c>
      <c r="BD43" s="1494">
        <f t="shared" si="17"/>
        <v>2019</v>
      </c>
      <c r="BE43" s="1494">
        <f t="shared" si="17"/>
        <v>2020</v>
      </c>
      <c r="BF43" s="1494">
        <f t="shared" si="17"/>
        <v>2021</v>
      </c>
      <c r="BG43" s="1494">
        <f t="shared" si="17"/>
        <v>2022</v>
      </c>
      <c r="BH43" s="2086">
        <f t="shared" si="17"/>
        <v>2023</v>
      </c>
      <c r="BI43" s="1449">
        <f t="shared" si="17"/>
        <v>2024</v>
      </c>
      <c r="BJ43" s="165"/>
    </row>
    <row r="44" spans="1:68" ht="17.100000000000001" customHeight="1">
      <c r="A44" s="1608"/>
      <c r="S44" s="960" t="s">
        <v>15</v>
      </c>
      <c r="T44" s="1"/>
      <c r="U44" s="973"/>
      <c r="W44" s="960" t="s">
        <v>15</v>
      </c>
      <c r="X44" s="1"/>
      <c r="Y44" s="973"/>
      <c r="Z44" s="1405"/>
      <c r="AA44" s="1496">
        <f>SUM(AA45,AA50:AA59)</f>
        <v>0.99999999999999989</v>
      </c>
      <c r="AB44" s="209">
        <f t="shared" ref="AB44:BG44" si="18">SUM(AB45,AB50:AB59)</f>
        <v>1</v>
      </c>
      <c r="AC44" s="209">
        <f t="shared" si="18"/>
        <v>0.99999999999999989</v>
      </c>
      <c r="AD44" s="209">
        <f t="shared" si="18"/>
        <v>1</v>
      </c>
      <c r="AE44" s="209">
        <f t="shared" si="18"/>
        <v>1.0000000000000002</v>
      </c>
      <c r="AF44" s="209">
        <f>SUM(AF45,AF50:AF59)</f>
        <v>1</v>
      </c>
      <c r="AG44" s="209">
        <f t="shared" si="18"/>
        <v>1</v>
      </c>
      <c r="AH44" s="209">
        <f t="shared" si="18"/>
        <v>1.0000000000000002</v>
      </c>
      <c r="AI44" s="209">
        <f t="shared" si="18"/>
        <v>1.0000000000000002</v>
      </c>
      <c r="AJ44" s="209">
        <f>SUM(AJ45,AJ50:AJ59)</f>
        <v>1</v>
      </c>
      <c r="AK44" s="209">
        <f t="shared" si="18"/>
        <v>1.0000000000000002</v>
      </c>
      <c r="AL44" s="209">
        <f t="shared" si="18"/>
        <v>0.99999999999999989</v>
      </c>
      <c r="AM44" s="209">
        <f t="shared" si="18"/>
        <v>1.0000000000000002</v>
      </c>
      <c r="AN44" s="209">
        <f t="shared" si="18"/>
        <v>1.0000000000000002</v>
      </c>
      <c r="AO44" s="209">
        <f t="shared" si="18"/>
        <v>0.99999999999999989</v>
      </c>
      <c r="AP44" s="209">
        <f t="shared" si="18"/>
        <v>0.99999999999999956</v>
      </c>
      <c r="AQ44" s="209">
        <f t="shared" si="18"/>
        <v>0.99999999999999989</v>
      </c>
      <c r="AR44" s="209">
        <f t="shared" si="18"/>
        <v>0.99999999999999989</v>
      </c>
      <c r="AS44" s="209">
        <f t="shared" si="18"/>
        <v>0.99999999999999967</v>
      </c>
      <c r="AT44" s="209">
        <f t="shared" si="18"/>
        <v>1</v>
      </c>
      <c r="AU44" s="209">
        <f t="shared" si="18"/>
        <v>0.99999999999999978</v>
      </c>
      <c r="AV44" s="209">
        <f t="shared" si="18"/>
        <v>1.0000000000000004</v>
      </c>
      <c r="AW44" s="209">
        <f t="shared" si="18"/>
        <v>0.99999999999999978</v>
      </c>
      <c r="AX44" s="209">
        <f t="shared" si="18"/>
        <v>0.99999999999999944</v>
      </c>
      <c r="AY44" s="209">
        <f t="shared" si="18"/>
        <v>1</v>
      </c>
      <c r="AZ44" s="209">
        <f t="shared" si="18"/>
        <v>1</v>
      </c>
      <c r="BA44" s="209">
        <f t="shared" si="18"/>
        <v>1</v>
      </c>
      <c r="BB44" s="209">
        <f>SUM(BB45,BB50:BB59)</f>
        <v>1.0000000000000002</v>
      </c>
      <c r="BC44" s="209">
        <f t="shared" si="18"/>
        <v>1</v>
      </c>
      <c r="BD44" s="209">
        <f t="shared" si="18"/>
        <v>1.0000000000000002</v>
      </c>
      <c r="BE44" s="209">
        <f t="shared" si="18"/>
        <v>1.0000000000000002</v>
      </c>
      <c r="BF44" s="209">
        <f t="shared" si="18"/>
        <v>0.99999999999999978</v>
      </c>
      <c r="BG44" s="209">
        <f t="shared" si="18"/>
        <v>1</v>
      </c>
      <c r="BH44" s="2108">
        <f>SUM(BH45,BH50:BH59)</f>
        <v>1.0000000000000002</v>
      </c>
      <c r="BI44" s="1450">
        <f>SUM(BI45,BI50:BI59)</f>
        <v>1.0000000000000002</v>
      </c>
      <c r="BJ44" s="210"/>
      <c r="BN44" s="193"/>
    </row>
    <row r="45" spans="1:68" ht="17.100000000000001" customHeight="1">
      <c r="S45" s="960"/>
      <c r="T45" s="138" t="s">
        <v>1017</v>
      </c>
      <c r="U45" s="1869"/>
      <c r="W45" s="960"/>
      <c r="X45" s="138" t="s">
        <v>1018</v>
      </c>
      <c r="Y45" s="171"/>
      <c r="Z45" s="1406"/>
      <c r="AA45" s="1427" t="str">
        <f t="shared" ref="AA45:BD45" si="19">IF(AA6="NO","-",AA6/AA$5)</f>
        <v>-</v>
      </c>
      <c r="AB45" s="1495" t="str">
        <f t="shared" si="19"/>
        <v>-</v>
      </c>
      <c r="AC45" s="1497">
        <f t="shared" si="19"/>
        <v>2.4917703467342841E-4</v>
      </c>
      <c r="AD45" s="1497">
        <f t="shared" si="19"/>
        <v>4.1651093925106518E-3</v>
      </c>
      <c r="AE45" s="1497">
        <f t="shared" si="19"/>
        <v>1.8461108291263292E-2</v>
      </c>
      <c r="AF45" s="1497">
        <f t="shared" si="19"/>
        <v>3.8416630281705146E-2</v>
      </c>
      <c r="AG45" s="1497">
        <f t="shared" si="19"/>
        <v>5.6208620283925599E-2</v>
      </c>
      <c r="AH45" s="1497">
        <f t="shared" si="19"/>
        <v>7.3860990843108917E-2</v>
      </c>
      <c r="AI45" s="1497">
        <f t="shared" si="19"/>
        <v>9.2810184278513785E-2</v>
      </c>
      <c r="AJ45" s="1497">
        <f t="shared" si="19"/>
        <v>0.10726841589758812</v>
      </c>
      <c r="AK45" s="1497">
        <f t="shared" si="19"/>
        <v>0.13477797515331832</v>
      </c>
      <c r="AL45" s="1497">
        <f t="shared" si="19"/>
        <v>0.1882613060938742</v>
      </c>
      <c r="AM45" s="1497">
        <f t="shared" si="19"/>
        <v>0.27417642151662502</v>
      </c>
      <c r="AN45" s="1497">
        <f t="shared" si="19"/>
        <v>0.33698347131990752</v>
      </c>
      <c r="AO45" s="1497">
        <f t="shared" si="19"/>
        <v>0.54474048530421337</v>
      </c>
      <c r="AP45" s="1497">
        <f t="shared" si="19"/>
        <v>0.66176742250037235</v>
      </c>
      <c r="AQ45" s="1497">
        <f t="shared" si="19"/>
        <v>0.70254703467382018</v>
      </c>
      <c r="AR45" s="1497">
        <f t="shared" si="19"/>
        <v>0.7625688946818836</v>
      </c>
      <c r="AS45" s="1497">
        <f t="shared" si="19"/>
        <v>0.76673018829274764</v>
      </c>
      <c r="AT45" s="1497">
        <f t="shared" si="19"/>
        <v>0.81828166458328622</v>
      </c>
      <c r="AU45" s="1497">
        <f t="shared" si="19"/>
        <v>0.8415785082537115</v>
      </c>
      <c r="AV45" s="1497">
        <f t="shared" si="19"/>
        <v>0.85117601758658101</v>
      </c>
      <c r="AW45" s="1497">
        <f t="shared" si="19"/>
        <v>0.86430028275445425</v>
      </c>
      <c r="AX45" s="1497">
        <f t="shared" si="19"/>
        <v>0.87192055608267083</v>
      </c>
      <c r="AY45" s="1497">
        <f t="shared" si="19"/>
        <v>0.87766273164656738</v>
      </c>
      <c r="AZ45" s="1497">
        <f t="shared" si="19"/>
        <v>0.88402077541684831</v>
      </c>
      <c r="BA45" s="1497">
        <f t="shared" si="19"/>
        <v>0.88028223288318064</v>
      </c>
      <c r="BB45" s="1497">
        <f t="shared" si="19"/>
        <v>0.8796167009271082</v>
      </c>
      <c r="BC45" s="1497">
        <f t="shared" si="19"/>
        <v>0.88129899831877201</v>
      </c>
      <c r="BD45" s="1497">
        <f t="shared" si="19"/>
        <v>0.88224340785120603</v>
      </c>
      <c r="BE45" s="1497">
        <f>IF(BE6="NO","-",BE6/BE$5)</f>
        <v>0.88079898321754846</v>
      </c>
      <c r="BF45" s="1497">
        <f>IF(BF6="NO","-",BF6/BF$5)</f>
        <v>0.88294512157231064</v>
      </c>
      <c r="BG45" s="1497">
        <f>IF(BG6="NO","-",BG6/BG$5)</f>
        <v>0.88838209961277681</v>
      </c>
      <c r="BH45" s="2109">
        <f>IF(BH6="NO","-",BH6/BH$5)</f>
        <v>0.88635932705156484</v>
      </c>
      <c r="BI45" s="1498">
        <f>IF(BI6="NO","-",BI6/BI$5)</f>
        <v>0.88579142612119965</v>
      </c>
      <c r="BJ45" s="213"/>
      <c r="BL45" s="193"/>
    </row>
    <row r="46" spans="1:68" ht="17.100000000000001" customHeight="1">
      <c r="S46" s="960"/>
      <c r="T46" s="143"/>
      <c r="U46" s="1801" t="s">
        <v>846</v>
      </c>
      <c r="W46" s="960"/>
      <c r="X46" s="143"/>
      <c r="Y46" s="1804" t="s">
        <v>952</v>
      </c>
      <c r="Z46" s="976"/>
      <c r="AA46" s="1833" t="str">
        <f t="shared" ref="AA46" si="20">IF(AA7="NO","-",AA7/AA$6)</f>
        <v>-</v>
      </c>
      <c r="AB46" s="1834" t="str">
        <f>IF(AB7="NO","-",AB7/AB$6)</f>
        <v>-</v>
      </c>
      <c r="AC46" s="1835">
        <f>IF(AC7="NO","-",AC7/AC$6)</f>
        <v>4.2523607244299003E-2</v>
      </c>
      <c r="AD46" s="1835">
        <f t="shared" ref="AD46:BH46" si="21">IF(AD7="NO","-",AD7/AD$6)</f>
        <v>3.51420498391872E-2</v>
      </c>
      <c r="AE46" s="1835">
        <f t="shared" si="21"/>
        <v>3.2985512953553925E-2</v>
      </c>
      <c r="AF46" s="1835">
        <f t="shared" si="21"/>
        <v>3.5894844734777248E-2</v>
      </c>
      <c r="AG46" s="1835">
        <f t="shared" si="21"/>
        <v>4.3670027519406289E-2</v>
      </c>
      <c r="AH46" s="1835">
        <f t="shared" si="21"/>
        <v>5.645242192180322E-2</v>
      </c>
      <c r="AI46" s="1835">
        <f t="shared" si="21"/>
        <v>7.0167824010676491E-2</v>
      </c>
      <c r="AJ46" s="1835">
        <f t="shared" si="21"/>
        <v>8.113528066879723E-2</v>
      </c>
      <c r="AK46" s="1835">
        <f t="shared" si="21"/>
        <v>9.4408193618221101E-2</v>
      </c>
      <c r="AL46" s="1835">
        <f t="shared" si="21"/>
        <v>0.11299678945714449</v>
      </c>
      <c r="AM46" s="1835">
        <f t="shared" si="21"/>
        <v>0.16478183404316871</v>
      </c>
      <c r="AN46" s="1835">
        <f t="shared" si="21"/>
        <v>0.24600141388946223</v>
      </c>
      <c r="AO46" s="1835">
        <f t="shared" si="21"/>
        <v>0.32934284806504427</v>
      </c>
      <c r="AP46" s="1835">
        <f t="shared" si="21"/>
        <v>0.39590526530788561</v>
      </c>
      <c r="AQ46" s="1835">
        <f t="shared" si="21"/>
        <v>0.47621454879542502</v>
      </c>
      <c r="AR46" s="1835">
        <f t="shared" si="21"/>
        <v>0.50626160033894774</v>
      </c>
      <c r="AS46" s="1835">
        <f t="shared" si="21"/>
        <v>0.51389892839019091</v>
      </c>
      <c r="AT46" s="1835">
        <f t="shared" si="21"/>
        <v>0.52836175635397031</v>
      </c>
      <c r="AU46" s="1835">
        <f t="shared" si="21"/>
        <v>0.54448780094774096</v>
      </c>
      <c r="AV46" s="1835">
        <f t="shared" si="21"/>
        <v>0.55929057070421562</v>
      </c>
      <c r="AW46" s="1835">
        <f t="shared" si="21"/>
        <v>0.56012451436078103</v>
      </c>
      <c r="AX46" s="1835">
        <f t="shared" si="21"/>
        <v>0.55939114318061789</v>
      </c>
      <c r="AY46" s="1835">
        <f t="shared" si="21"/>
        <v>0.57120342770679733</v>
      </c>
      <c r="AZ46" s="1835">
        <f t="shared" si="21"/>
        <v>0.58667912066082872</v>
      </c>
      <c r="BA46" s="1835">
        <f t="shared" si="21"/>
        <v>0.58913972271533555</v>
      </c>
      <c r="BB46" s="1835">
        <f t="shared" si="21"/>
        <v>0.58811703391242787</v>
      </c>
      <c r="BC46" s="1835">
        <f t="shared" si="21"/>
        <v>0.5992019575379639</v>
      </c>
      <c r="BD46" s="1835">
        <f t="shared" si="21"/>
        <v>0.61299877233832734</v>
      </c>
      <c r="BE46" s="1835">
        <f t="shared" si="21"/>
        <v>0.62585807082667111</v>
      </c>
      <c r="BF46" s="1835">
        <f t="shared" si="21"/>
        <v>0.62752577597599724</v>
      </c>
      <c r="BG46" s="1835">
        <f t="shared" si="21"/>
        <v>0.61816003360818983</v>
      </c>
      <c r="BH46" s="2110">
        <f t="shared" si="21"/>
        <v>0.62257699985010506</v>
      </c>
      <c r="BI46" s="1836">
        <f t="shared" ref="BI46" si="22">IF(BI7="NO","-",BI7/BI$6)</f>
        <v>0.63635036474019047</v>
      </c>
      <c r="BJ46" s="192"/>
      <c r="BK46" s="190"/>
    </row>
    <row r="47" spans="1:68" ht="17.100000000000001" customHeight="1">
      <c r="S47" s="960"/>
      <c r="T47" s="143"/>
      <c r="U47" s="1802" t="s">
        <v>847</v>
      </c>
      <c r="W47" s="960"/>
      <c r="X47" s="143"/>
      <c r="Y47" s="1805" t="s">
        <v>953</v>
      </c>
      <c r="Z47" s="976"/>
      <c r="AA47" s="1837" t="str">
        <f>IF(AA8="NO","-",AA8/AA$6)</f>
        <v>-</v>
      </c>
      <c r="AB47" s="1838" t="str">
        <f>IF(AB8="NO","-",AB8/AB$6)</f>
        <v>-</v>
      </c>
      <c r="AC47" s="1838" t="str">
        <f t="shared" ref="AC47:BH47" si="23">IF(AC8="NO","-",AC8/AC$6)</f>
        <v>-</v>
      </c>
      <c r="AD47" s="1838" t="str">
        <f t="shared" si="23"/>
        <v>-</v>
      </c>
      <c r="AE47" s="1838" t="str">
        <f t="shared" si="23"/>
        <v>-</v>
      </c>
      <c r="AF47" s="1838" t="str">
        <f t="shared" si="23"/>
        <v>-</v>
      </c>
      <c r="AG47" s="1838" t="str">
        <f t="shared" si="23"/>
        <v>-</v>
      </c>
      <c r="AH47" s="1838" t="str">
        <f t="shared" si="23"/>
        <v>-</v>
      </c>
      <c r="AI47" s="1839">
        <f t="shared" si="23"/>
        <v>3.0140239400529728E-3</v>
      </c>
      <c r="AJ47" s="1839">
        <f t="shared" si="23"/>
        <v>1.2209474805462434E-2</v>
      </c>
      <c r="AK47" s="1839">
        <f t="shared" si="23"/>
        <v>2.7473037751040961E-2</v>
      </c>
      <c r="AL47" s="1839">
        <f t="shared" si="23"/>
        <v>5.7478925268300923E-2</v>
      </c>
      <c r="AM47" s="1839">
        <f t="shared" si="23"/>
        <v>7.9416912964449693E-2</v>
      </c>
      <c r="AN47" s="1839">
        <f t="shared" si="23"/>
        <v>0.10889573079856346</v>
      </c>
      <c r="AO47" s="1839">
        <f t="shared" si="23"/>
        <v>0.13743319429901563</v>
      </c>
      <c r="AP47" s="1839">
        <f t="shared" si="23"/>
        <v>0.16064079013550847</v>
      </c>
      <c r="AQ47" s="1839">
        <f t="shared" si="23"/>
        <v>0.18190264700705197</v>
      </c>
      <c r="AR47" s="1839">
        <f t="shared" si="23"/>
        <v>0.19181088541300709</v>
      </c>
      <c r="AS47" s="1839">
        <f t="shared" si="23"/>
        <v>0.20998931837188523</v>
      </c>
      <c r="AT47" s="1839">
        <f t="shared" si="23"/>
        <v>0.22151628392932124</v>
      </c>
      <c r="AU47" s="1839">
        <f t="shared" si="23"/>
        <v>0.22965682879960214</v>
      </c>
      <c r="AV47" s="1839">
        <f t="shared" si="23"/>
        <v>0.24693373416414821</v>
      </c>
      <c r="AW47" s="1839">
        <f t="shared" si="23"/>
        <v>0.26343540252871939</v>
      </c>
      <c r="AX47" s="1839">
        <f t="shared" si="23"/>
        <v>0.27518623380571805</v>
      </c>
      <c r="AY47" s="1839">
        <f t="shared" si="23"/>
        <v>0.2822217663423085</v>
      </c>
      <c r="AZ47" s="1839">
        <f t="shared" si="23"/>
        <v>0.2838566116882027</v>
      </c>
      <c r="BA47" s="1839">
        <f t="shared" si="23"/>
        <v>0.28968797976479205</v>
      </c>
      <c r="BB47" s="1839">
        <f t="shared" si="23"/>
        <v>0.2942822010601252</v>
      </c>
      <c r="BC47" s="1839">
        <f t="shared" si="23"/>
        <v>0.28907286817566458</v>
      </c>
      <c r="BD47" s="1839">
        <f t="shared" si="23"/>
        <v>0.27991200093964241</v>
      </c>
      <c r="BE47" s="1839">
        <f t="shared" si="23"/>
        <v>0.27105707663838841</v>
      </c>
      <c r="BF47" s="1839">
        <f t="shared" si="23"/>
        <v>0.27190528917628992</v>
      </c>
      <c r="BG47" s="1839">
        <f t="shared" si="23"/>
        <v>0.28207489556255677</v>
      </c>
      <c r="BH47" s="2111">
        <f t="shared" si="23"/>
        <v>0.27508966187003858</v>
      </c>
      <c r="BI47" s="1840">
        <f t="shared" ref="BI47" si="24">IF(BI8="NO","-",BI8/BI$6)</f>
        <v>0.2628473693877687</v>
      </c>
      <c r="BJ47" s="192"/>
      <c r="BK47" s="190"/>
    </row>
    <row r="48" spans="1:68" ht="17.100000000000001" customHeight="1">
      <c r="S48" s="960"/>
      <c r="T48" s="143"/>
      <c r="U48" s="1802" t="s">
        <v>848</v>
      </c>
      <c r="W48" s="960"/>
      <c r="X48" s="143"/>
      <c r="Y48" s="1805" t="s">
        <v>954</v>
      </c>
      <c r="Z48" s="976"/>
      <c r="AA48" s="1837" t="str">
        <f>IF(AA9="NO","-",AA9/AA$6)</f>
        <v>-</v>
      </c>
      <c r="AB48" s="1838" t="str">
        <f t="shared" ref="AB48:BH48" si="25">IF(AB9="NO","-",AB9/AB$6)</f>
        <v>-</v>
      </c>
      <c r="AC48" s="1841">
        <f t="shared" si="25"/>
        <v>0.95747639275570107</v>
      </c>
      <c r="AD48" s="1841">
        <f t="shared" si="25"/>
        <v>0.93366605909450984</v>
      </c>
      <c r="AE48" s="1841">
        <f t="shared" si="25"/>
        <v>0.9492677960954683</v>
      </c>
      <c r="AF48" s="1841">
        <f t="shared" si="25"/>
        <v>0.94982851487108555</v>
      </c>
      <c r="AG48" s="1841">
        <f t="shared" si="25"/>
        <v>0.94183203104639868</v>
      </c>
      <c r="AH48" s="1841">
        <f t="shared" si="25"/>
        <v>0.93046751656182947</v>
      </c>
      <c r="AI48" s="1839">
        <f t="shared" si="25"/>
        <v>0.91371775578884895</v>
      </c>
      <c r="AJ48" s="1839">
        <f t="shared" si="25"/>
        <v>0.88992081529003897</v>
      </c>
      <c r="AK48" s="1839">
        <f t="shared" si="25"/>
        <v>0.85716792810293141</v>
      </c>
      <c r="AL48" s="1839">
        <f t="shared" si="25"/>
        <v>0.80334244600361138</v>
      </c>
      <c r="AM48" s="1839">
        <f t="shared" si="25"/>
        <v>0.72395567960232177</v>
      </c>
      <c r="AN48" s="1839">
        <f t="shared" si="25"/>
        <v>0.60860677222935367</v>
      </c>
      <c r="AO48" s="1839">
        <f t="shared" si="25"/>
        <v>0.49358750720723882</v>
      </c>
      <c r="AP48" s="1839">
        <f t="shared" si="25"/>
        <v>0.40133820993683161</v>
      </c>
      <c r="AQ48" s="1839">
        <f t="shared" si="25"/>
        <v>0.29652774435196494</v>
      </c>
      <c r="AR48" s="1839">
        <f t="shared" si="25"/>
        <v>0.25687768796484489</v>
      </c>
      <c r="AS48" s="1839">
        <f t="shared" si="25"/>
        <v>0.23025567954189097</v>
      </c>
      <c r="AT48" s="1839">
        <f t="shared" si="25"/>
        <v>0.20349526181103728</v>
      </c>
      <c r="AU48" s="1839">
        <f t="shared" si="25"/>
        <v>0.18074846955346663</v>
      </c>
      <c r="AV48" s="1839">
        <f t="shared" si="25"/>
        <v>0.1552669658782507</v>
      </c>
      <c r="AW48" s="1839">
        <f t="shared" si="25"/>
        <v>0.1415546307316031</v>
      </c>
      <c r="AX48" s="1839">
        <f t="shared" si="25"/>
        <v>0.13449097677656124</v>
      </c>
      <c r="AY48" s="1839">
        <f t="shared" si="25"/>
        <v>0.11861279672802848</v>
      </c>
      <c r="AZ48" s="1839">
        <f t="shared" si="25"/>
        <v>0.10472148046582984</v>
      </c>
      <c r="BA48" s="1839">
        <f t="shared" si="25"/>
        <v>9.891262695681001E-2</v>
      </c>
      <c r="BB48" s="1839">
        <f t="shared" si="25"/>
        <v>9.7137548880146959E-2</v>
      </c>
      <c r="BC48" s="1839">
        <f t="shared" si="25"/>
        <v>9.2844557697778246E-2</v>
      </c>
      <c r="BD48" s="1839">
        <f t="shared" si="25"/>
        <v>8.8348328342132909E-2</v>
      </c>
      <c r="BE48" s="1839">
        <f t="shared" si="25"/>
        <v>8.3730458550337825E-2</v>
      </c>
      <c r="BF48" s="1839">
        <f t="shared" si="25"/>
        <v>8.0956501565967773E-2</v>
      </c>
      <c r="BG48" s="1839">
        <f t="shared" si="25"/>
        <v>7.9106943583935954E-2</v>
      </c>
      <c r="BH48" s="2111">
        <f t="shared" si="25"/>
        <v>8.0649835331632683E-2</v>
      </c>
      <c r="BI48" s="1840">
        <f t="shared" ref="BI48" si="26">IF(BI9="NO","-",BI9/BI$6)</f>
        <v>7.7713903471761089E-2</v>
      </c>
      <c r="BJ48" s="192"/>
      <c r="BK48" s="190"/>
    </row>
    <row r="49" spans="18:66" ht="17.100000000000001" customHeight="1">
      <c r="S49" s="960"/>
      <c r="T49" s="146"/>
      <c r="U49" s="1803" t="s">
        <v>849</v>
      </c>
      <c r="W49" s="960"/>
      <c r="X49" s="146"/>
      <c r="Y49" s="1806" t="s">
        <v>276</v>
      </c>
      <c r="Z49" s="976"/>
      <c r="AA49" s="1842" t="str">
        <f>IF(AA10="NO","-",AA10/AA$6)</f>
        <v>-</v>
      </c>
      <c r="AB49" s="1843" t="str">
        <f t="shared" ref="AB49:BH49" si="27">IF(AB10="NO","-",AB10/AB$6)</f>
        <v>-</v>
      </c>
      <c r="AC49" s="1843" t="str">
        <f t="shared" si="27"/>
        <v>-</v>
      </c>
      <c r="AD49" s="1844">
        <f>IF(AD10="NO","-",AD10/AD$6)</f>
        <v>3.1191891066302973E-2</v>
      </c>
      <c r="AE49" s="1844">
        <f>IF(AE10="NO","-",AE10/AE$6)</f>
        <v>1.7746690950977778E-2</v>
      </c>
      <c r="AF49" s="1844">
        <f t="shared" si="27"/>
        <v>1.427664039413719E-2</v>
      </c>
      <c r="AG49" s="1844">
        <f t="shared" si="27"/>
        <v>1.4497941434195001E-2</v>
      </c>
      <c r="AH49" s="1844">
        <f t="shared" si="27"/>
        <v>1.3080061516367321E-2</v>
      </c>
      <c r="AI49" s="1845">
        <f t="shared" si="27"/>
        <v>1.3100396260421624E-2</v>
      </c>
      <c r="AJ49" s="1845">
        <f t="shared" si="27"/>
        <v>1.6734429235701329E-2</v>
      </c>
      <c r="AK49" s="1845">
        <f t="shared" si="27"/>
        <v>2.0950840527806509E-2</v>
      </c>
      <c r="AL49" s="1845">
        <f t="shared" si="27"/>
        <v>2.6181839270943141E-2</v>
      </c>
      <c r="AM49" s="1845">
        <f t="shared" si="27"/>
        <v>3.184557339005982E-2</v>
      </c>
      <c r="AN49" s="1845">
        <f t="shared" si="27"/>
        <v>3.6496083082620548E-2</v>
      </c>
      <c r="AO49" s="1845">
        <f t="shared" si="27"/>
        <v>3.9636450428701203E-2</v>
      </c>
      <c r="AP49" s="1845">
        <f t="shared" si="27"/>
        <v>4.2115734619774262E-2</v>
      </c>
      <c r="AQ49" s="1845">
        <f t="shared" si="27"/>
        <v>4.5355059845558043E-2</v>
      </c>
      <c r="AR49" s="1845">
        <f t="shared" si="27"/>
        <v>4.5049826283200256E-2</v>
      </c>
      <c r="AS49" s="1845">
        <f t="shared" si="27"/>
        <v>4.5856073696032985E-2</v>
      </c>
      <c r="AT49" s="1845">
        <f t="shared" si="27"/>
        <v>4.6626697905671199E-2</v>
      </c>
      <c r="AU49" s="1845">
        <f t="shared" si="27"/>
        <v>4.5106900699190336E-2</v>
      </c>
      <c r="AV49" s="1845">
        <f t="shared" si="27"/>
        <v>3.8508729253385436E-2</v>
      </c>
      <c r="AW49" s="1845">
        <f t="shared" si="27"/>
        <v>3.4885452378896502E-2</v>
      </c>
      <c r="AX49" s="1845">
        <f t="shared" si="27"/>
        <v>3.0931646237102702E-2</v>
      </c>
      <c r="AY49" s="1845">
        <f t="shared" si="27"/>
        <v>2.7962009222865618E-2</v>
      </c>
      <c r="AZ49" s="1845">
        <f t="shared" si="27"/>
        <v>2.4742787185138723E-2</v>
      </c>
      <c r="BA49" s="1845">
        <f t="shared" si="27"/>
        <v>2.2259670563062387E-2</v>
      </c>
      <c r="BB49" s="1845">
        <f t="shared" si="27"/>
        <v>2.0463216147299901E-2</v>
      </c>
      <c r="BC49" s="1845">
        <f t="shared" si="27"/>
        <v>1.8880616588593219E-2</v>
      </c>
      <c r="BD49" s="1845">
        <f t="shared" si="27"/>
        <v>1.874089837989747E-2</v>
      </c>
      <c r="BE49" s="1845">
        <f t="shared" si="27"/>
        <v>1.935439398460264E-2</v>
      </c>
      <c r="BF49" s="1845">
        <f t="shared" si="27"/>
        <v>1.9612433281744932E-2</v>
      </c>
      <c r="BG49" s="1845">
        <f t="shared" si="27"/>
        <v>2.0658127245317404E-2</v>
      </c>
      <c r="BH49" s="2112">
        <f t="shared" si="27"/>
        <v>2.1683502948223583E-2</v>
      </c>
      <c r="BI49" s="1846">
        <f t="shared" ref="BI49" si="28">IF(BI10="NO","-",BI10/BI$6)</f>
        <v>2.3088362400279672E-2</v>
      </c>
      <c r="BJ49" s="192"/>
      <c r="BK49" s="190"/>
    </row>
    <row r="50" spans="18:66" ht="17.100000000000001" customHeight="1">
      <c r="S50" s="960"/>
      <c r="T50" s="961" t="s">
        <v>1019</v>
      </c>
      <c r="U50" s="344"/>
      <c r="W50" s="960"/>
      <c r="X50" s="961" t="s">
        <v>1029</v>
      </c>
      <c r="Y50" s="344"/>
      <c r="Z50" s="1407"/>
      <c r="AA50" s="1428">
        <f t="shared" ref="AA50:BD50" si="29">IF(AA11="NO","-",AA11/AA$5)</f>
        <v>9.1044131931422063E-5</v>
      </c>
      <c r="AB50" s="211" t="str">
        <f t="shared" si="29"/>
        <v>-</v>
      </c>
      <c r="AC50" s="212">
        <f t="shared" si="29"/>
        <v>2.4467209328533227E-3</v>
      </c>
      <c r="AD50" s="212">
        <f t="shared" si="29"/>
        <v>1.5472350896656401E-2</v>
      </c>
      <c r="AE50" s="212">
        <f t="shared" si="29"/>
        <v>2.2786375638716223E-2</v>
      </c>
      <c r="AF50" s="212">
        <f t="shared" si="29"/>
        <v>2.0963401487711239E-2</v>
      </c>
      <c r="AG50" s="212">
        <f t="shared" si="29"/>
        <v>1.9491041139847922E-2</v>
      </c>
      <c r="AH50" s="212">
        <f t="shared" si="29"/>
        <v>2.0244286414658415E-2</v>
      </c>
      <c r="AI50" s="262">
        <f t="shared" si="29"/>
        <v>2.0003081890149401E-2</v>
      </c>
      <c r="AJ50" s="262">
        <f t="shared" si="29"/>
        <v>1.9671385132594844E-2</v>
      </c>
      <c r="AK50" s="262">
        <f t="shared" si="29"/>
        <v>2.2242114279429754E-2</v>
      </c>
      <c r="AL50" s="262">
        <f t="shared" si="29"/>
        <v>2.4280479155727262E-2</v>
      </c>
      <c r="AM50" s="262">
        <f t="shared" si="29"/>
        <v>3.146985330354405E-2</v>
      </c>
      <c r="AN50" s="262">
        <f t="shared" si="29"/>
        <v>4.6904918555739736E-2</v>
      </c>
      <c r="AO50" s="262">
        <f t="shared" si="29"/>
        <v>7.4819081507993934E-2</v>
      </c>
      <c r="AP50" s="262">
        <f t="shared" si="29"/>
        <v>7.6771877384049045E-2</v>
      </c>
      <c r="AQ50" s="262">
        <f t="shared" si="29"/>
        <v>8.9311706365956769E-2</v>
      </c>
      <c r="AR50" s="262">
        <f t="shared" si="29"/>
        <v>9.7444980489212171E-2</v>
      </c>
      <c r="AS50" s="262">
        <f t="shared" si="29"/>
        <v>9.210403257121319E-2</v>
      </c>
      <c r="AT50" s="262">
        <f t="shared" si="29"/>
        <v>9.3493200109822511E-2</v>
      </c>
      <c r="AU50" s="262">
        <f t="shared" si="29"/>
        <v>9.2213120184164873E-2</v>
      </c>
      <c r="AV50" s="262">
        <f t="shared" si="29"/>
        <v>9.1716271999531432E-2</v>
      </c>
      <c r="AW50" s="262">
        <f t="shared" si="29"/>
        <v>9.0174738295026674E-2</v>
      </c>
      <c r="AX50" s="262">
        <f t="shared" si="29"/>
        <v>8.9042481885218058E-2</v>
      </c>
      <c r="AY50" s="262">
        <f t="shared" si="29"/>
        <v>8.6470690466034228E-2</v>
      </c>
      <c r="AZ50" s="262">
        <f t="shared" si="29"/>
        <v>8.2489118551269489E-2</v>
      </c>
      <c r="BA50" s="262">
        <f t="shared" si="29"/>
        <v>8.3612018634994303E-2</v>
      </c>
      <c r="BB50" s="262">
        <f t="shared" si="29"/>
        <v>8.6135924908636849E-2</v>
      </c>
      <c r="BC50" s="262">
        <f t="shared" si="29"/>
        <v>8.8121958948293291E-2</v>
      </c>
      <c r="BD50" s="262">
        <f t="shared" si="29"/>
        <v>8.6594506300922053E-2</v>
      </c>
      <c r="BE50" s="262">
        <f t="shared" ref="BE50:BF58" si="30">IF(BE11="NO","-",BE11/BE$5)</f>
        <v>8.3300195546863687E-2</v>
      </c>
      <c r="BF50" s="262">
        <f t="shared" si="30"/>
        <v>8.3381219982203311E-2</v>
      </c>
      <c r="BG50" s="262">
        <f t="shared" ref="BG50:BH50" si="31">IF(BG11="NO","-",BG11/BG$5)</f>
        <v>8.6959920646944452E-2</v>
      </c>
      <c r="BH50" s="2109">
        <f t="shared" si="31"/>
        <v>9.0719765070485459E-2</v>
      </c>
      <c r="BI50" s="1498">
        <f t="shared" ref="BI50" si="32">IF(BI11="NO","-",BI11/BI$5)</f>
        <v>9.3203598530325296E-2</v>
      </c>
      <c r="BJ50" s="210"/>
      <c r="BL50" s="193"/>
    </row>
    <row r="51" spans="18:66" ht="17.100000000000001" customHeight="1">
      <c r="S51" s="960"/>
      <c r="T51" s="961" t="s">
        <v>1020</v>
      </c>
      <c r="U51" s="344"/>
      <c r="W51" s="960"/>
      <c r="X51" s="172" t="s">
        <v>1030</v>
      </c>
      <c r="Y51" s="1404"/>
      <c r="Z51" s="1408"/>
      <c r="AA51" s="1427" t="str">
        <f t="shared" ref="AA51:BD51" si="33">IF(AA12="NO","-",AA12/AA$5)</f>
        <v>-</v>
      </c>
      <c r="AB51" s="211" t="str">
        <f t="shared" si="33"/>
        <v>-</v>
      </c>
      <c r="AC51" s="212">
        <f t="shared" si="33"/>
        <v>4.5767826681772763E-3</v>
      </c>
      <c r="AD51" s="212">
        <f t="shared" si="33"/>
        <v>3.3394893707419417E-2</v>
      </c>
      <c r="AE51" s="212">
        <f t="shared" si="33"/>
        <v>5.3781219103219875E-2</v>
      </c>
      <c r="AF51" s="212">
        <f t="shared" si="33"/>
        <v>6.3345175968773162E-2</v>
      </c>
      <c r="AG51" s="212">
        <f t="shared" si="33"/>
        <v>9.8724298080176673E-2</v>
      </c>
      <c r="AH51" s="212">
        <f t="shared" si="33"/>
        <v>0.12591753814643036</v>
      </c>
      <c r="AI51" s="212">
        <f t="shared" si="33"/>
        <v>0.13978661639614562</v>
      </c>
      <c r="AJ51" s="212">
        <f t="shared" si="33"/>
        <v>0.13372830308064007</v>
      </c>
      <c r="AK51" s="212">
        <f t="shared" si="33"/>
        <v>0.14321538818976173</v>
      </c>
      <c r="AL51" s="212">
        <f t="shared" si="33"/>
        <v>0.15896503435710993</v>
      </c>
      <c r="AM51" s="212">
        <f t="shared" si="33"/>
        <v>0.18952609914656546</v>
      </c>
      <c r="AN51" s="212">
        <f t="shared" si="33"/>
        <v>0.1835640316181372</v>
      </c>
      <c r="AO51" s="212">
        <f t="shared" si="33"/>
        <v>0.20009138406302851</v>
      </c>
      <c r="AP51" s="212">
        <f t="shared" si="33"/>
        <v>0.14752719468294645</v>
      </c>
      <c r="AQ51" s="212">
        <f t="shared" si="33"/>
        <v>9.1155594482949284E-2</v>
      </c>
      <c r="AR51" s="212">
        <f t="shared" si="33"/>
        <v>6.7136100360083273E-2</v>
      </c>
      <c r="AS51" s="212">
        <f t="shared" si="33"/>
        <v>6.306105887278296E-2</v>
      </c>
      <c r="AT51" s="212">
        <f t="shared" si="33"/>
        <v>5.4589165556268734E-2</v>
      </c>
      <c r="AU51" s="212">
        <f t="shared" si="33"/>
        <v>3.9131937775060001E-2</v>
      </c>
      <c r="AV51" s="212">
        <f t="shared" si="33"/>
        <v>3.3783969610764422E-2</v>
      </c>
      <c r="AW51" s="212">
        <f t="shared" si="33"/>
        <v>2.7002277067797259E-2</v>
      </c>
      <c r="AX51" s="212">
        <f t="shared" si="33"/>
        <v>2.1537528185999431E-2</v>
      </c>
      <c r="AY51" s="212">
        <f t="shared" si="33"/>
        <v>2.0153403741402329E-2</v>
      </c>
      <c r="AZ51" s="212">
        <f t="shared" si="33"/>
        <v>1.9659537973805277E-2</v>
      </c>
      <c r="BA51" s="212">
        <f t="shared" si="33"/>
        <v>2.0195012010520395E-2</v>
      </c>
      <c r="BB51" s="212">
        <f t="shared" si="33"/>
        <v>2.0155192395673385E-2</v>
      </c>
      <c r="BC51" s="212">
        <f t="shared" si="33"/>
        <v>1.7977217111642001E-2</v>
      </c>
      <c r="BD51" s="212">
        <f t="shared" si="33"/>
        <v>1.8173583191356833E-2</v>
      </c>
      <c r="BE51" s="212">
        <f t="shared" si="30"/>
        <v>2.0286376275626076E-2</v>
      </c>
      <c r="BF51" s="212">
        <f t="shared" si="30"/>
        <v>1.832744024303868E-2</v>
      </c>
      <c r="BG51" s="212">
        <f t="shared" ref="BG51:BH51" si="34">IF(BG12="NO","-",BG12/BG$5)</f>
        <v>1.4286282130644925E-2</v>
      </c>
      <c r="BH51" s="2075">
        <f t="shared" si="34"/>
        <v>1.1309880397952225E-2</v>
      </c>
      <c r="BI51" s="1451">
        <f t="shared" ref="BI51" si="35">IF(BI12="NO","-",BI12/BI$5)</f>
        <v>1.124050357332178E-2</v>
      </c>
      <c r="BJ51" s="213"/>
      <c r="BL51" s="193"/>
      <c r="BM51" s="193"/>
    </row>
    <row r="52" spans="18:66" ht="17.100000000000001" customHeight="1">
      <c r="S52" s="960"/>
      <c r="T52" s="961" t="s">
        <v>1021</v>
      </c>
      <c r="U52" s="344"/>
      <c r="W52" s="960"/>
      <c r="X52" s="172" t="s">
        <v>1031</v>
      </c>
      <c r="Y52" s="1404"/>
      <c r="Z52" s="1408"/>
      <c r="AA52" s="1427" t="str">
        <f t="shared" ref="AA52:BD52" si="36">IF(AA13="NO","-",AA13/AA$5)</f>
        <v>-</v>
      </c>
      <c r="AB52" s="211" t="str">
        <f t="shared" si="36"/>
        <v>-</v>
      </c>
      <c r="AC52" s="211" t="str">
        <f t="shared" si="36"/>
        <v>-</v>
      </c>
      <c r="AD52" s="211" t="str">
        <f t="shared" si="36"/>
        <v>-</v>
      </c>
      <c r="AE52" s="211" t="str">
        <f t="shared" si="36"/>
        <v>-</v>
      </c>
      <c r="AF52" s="211" t="str">
        <f t="shared" si="36"/>
        <v>-</v>
      </c>
      <c r="AG52" s="211" t="str">
        <f t="shared" si="36"/>
        <v>-</v>
      </c>
      <c r="AH52" s="211" t="str">
        <f t="shared" si="36"/>
        <v>-</v>
      </c>
      <c r="AI52" s="211" t="str">
        <f t="shared" si="36"/>
        <v>-</v>
      </c>
      <c r="AJ52" s="211" t="str">
        <f t="shared" si="36"/>
        <v>-</v>
      </c>
      <c r="AK52" s="211" t="str">
        <f t="shared" si="36"/>
        <v>-</v>
      </c>
      <c r="AL52" s="211" t="str">
        <f t="shared" si="36"/>
        <v>-</v>
      </c>
      <c r="AM52" s="211" t="str">
        <f t="shared" si="36"/>
        <v>-</v>
      </c>
      <c r="AN52" s="212">
        <f t="shared" si="36"/>
        <v>1.6823539967231681E-4</v>
      </c>
      <c r="AO52" s="212">
        <f t="shared" si="36"/>
        <v>4.0451963943768747E-4</v>
      </c>
      <c r="AP52" s="212">
        <f t="shared" si="36"/>
        <v>5.4118912937346862E-4</v>
      </c>
      <c r="AQ52" s="212">
        <f t="shared" si="36"/>
        <v>6.8339599099809223E-4</v>
      </c>
      <c r="AR52" s="212">
        <f t="shared" si="36"/>
        <v>1.2322260416197744E-3</v>
      </c>
      <c r="AS52" s="212">
        <f t="shared" si="36"/>
        <v>1.6104956240608659E-3</v>
      </c>
      <c r="AT52" s="212">
        <f t="shared" si="36"/>
        <v>2.6162746065426495E-3</v>
      </c>
      <c r="AU52" s="212">
        <f t="shared" si="36"/>
        <v>3.6507562253135302E-3</v>
      </c>
      <c r="AV52" s="212">
        <f t="shared" si="36"/>
        <v>4.7239998511243849E-3</v>
      </c>
      <c r="AW52" s="212">
        <f t="shared" si="36"/>
        <v>4.6943597754600334E-3</v>
      </c>
      <c r="AX52" s="212">
        <f t="shared" si="36"/>
        <v>5.0028126461047944E-3</v>
      </c>
      <c r="AY52" s="212">
        <f t="shared" si="36"/>
        <v>5.1440261417766472E-3</v>
      </c>
      <c r="AZ52" s="212">
        <f t="shared" si="36"/>
        <v>4.818787350413258E-3</v>
      </c>
      <c r="BA52" s="212">
        <f t="shared" si="36"/>
        <v>4.7250008816759111E-3</v>
      </c>
      <c r="BB52" s="212">
        <f t="shared" si="36"/>
        <v>4.1179782921534113E-3</v>
      </c>
      <c r="BC52" s="212">
        <f t="shared" si="36"/>
        <v>4.0904102412270748E-3</v>
      </c>
      <c r="BD52" s="212">
        <f t="shared" si="36"/>
        <v>4.1072593811938892E-3</v>
      </c>
      <c r="BE52" s="212">
        <f t="shared" si="30"/>
        <v>4.1511418629450571E-3</v>
      </c>
      <c r="BF52" s="212">
        <f t="shared" si="30"/>
        <v>4.1664970449433536E-3</v>
      </c>
      <c r="BG52" s="212">
        <f t="shared" ref="BG52:BH52" si="37">IF(BG13="NO","-",BG13/BG$5)</f>
        <v>4.3405682022307135E-3</v>
      </c>
      <c r="BH52" s="2075">
        <f t="shared" si="37"/>
        <v>4.513374319900787E-3</v>
      </c>
      <c r="BI52" s="1451">
        <f t="shared" ref="BI52" si="38">IF(BI13="NO","-",BI13/BI$5)</f>
        <v>4.541327490072202E-3</v>
      </c>
      <c r="BJ52" s="214"/>
      <c r="BL52" s="193"/>
    </row>
    <row r="53" spans="18:66" ht="17.100000000000001" customHeight="1">
      <c r="S53" s="960"/>
      <c r="T53" s="961" t="s">
        <v>1022</v>
      </c>
      <c r="U53" s="344"/>
      <c r="W53" s="960"/>
      <c r="X53" s="172" t="s">
        <v>1032</v>
      </c>
      <c r="Y53" s="1404"/>
      <c r="Z53" s="1409"/>
      <c r="AA53" s="1428">
        <f t="shared" ref="AA53:BD53" si="39">IF(AA14="NO","-",AA14/AA$5)</f>
        <v>1.0137216052389621E-4</v>
      </c>
      <c r="AB53" s="211" t="str">
        <f t="shared" si="39"/>
        <v>-</v>
      </c>
      <c r="AC53" s="212">
        <f t="shared" si="39"/>
        <v>2.7242764788971727E-3</v>
      </c>
      <c r="AD53" s="212">
        <f t="shared" si="39"/>
        <v>1.7227531368626047E-2</v>
      </c>
      <c r="AE53" s="212">
        <f t="shared" si="39"/>
        <v>2.5371257652779287E-2</v>
      </c>
      <c r="AF53" s="212">
        <f t="shared" si="39"/>
        <v>2.3341485669168209E-2</v>
      </c>
      <c r="AG53" s="212">
        <f t="shared" si="39"/>
        <v>2.2677775145205619E-2</v>
      </c>
      <c r="AH53" s="212">
        <f t="shared" si="39"/>
        <v>1.83487750904535E-2</v>
      </c>
      <c r="AI53" s="212">
        <f t="shared" si="39"/>
        <v>1.3481087935006315E-2</v>
      </c>
      <c r="AJ53" s="212">
        <f t="shared" si="39"/>
        <v>7.9225129123407095E-3</v>
      </c>
      <c r="AK53" s="212">
        <f t="shared" si="39"/>
        <v>1.3355833978873233E-2</v>
      </c>
      <c r="AL53" s="212">
        <f t="shared" si="39"/>
        <v>2.3338238377138519E-2</v>
      </c>
      <c r="AM53" s="212">
        <f t="shared" si="39"/>
        <v>2.660378910085856E-2</v>
      </c>
      <c r="AN53" s="212">
        <f t="shared" si="39"/>
        <v>3.3666218055215157E-2</v>
      </c>
      <c r="AO53" s="212">
        <f t="shared" si="39"/>
        <v>4.7706776763712481E-2</v>
      </c>
      <c r="AP53" s="212">
        <f t="shared" si="39"/>
        <v>3.7729278240898938E-2</v>
      </c>
      <c r="AQ53" s="212">
        <f t="shared" si="39"/>
        <v>2.8024489752979824E-2</v>
      </c>
      <c r="AR53" s="212">
        <f t="shared" si="39"/>
        <v>2.5190702211094252E-2</v>
      </c>
      <c r="AS53" s="212">
        <f t="shared" si="39"/>
        <v>1.9309079670478176E-2</v>
      </c>
      <c r="AT53" s="212">
        <f t="shared" si="39"/>
        <v>1.3986615866800176E-2</v>
      </c>
      <c r="AU53" s="212">
        <f t="shared" si="39"/>
        <v>6.9039314223200117E-3</v>
      </c>
      <c r="AV53" s="212">
        <f t="shared" si="39"/>
        <v>7.4672331867427577E-3</v>
      </c>
      <c r="AW53" s="212">
        <f t="shared" si="39"/>
        <v>5.3606701125219099E-3</v>
      </c>
      <c r="AX53" s="212">
        <f t="shared" si="39"/>
        <v>5.393042640055714E-3</v>
      </c>
      <c r="AY53" s="212">
        <f t="shared" si="39"/>
        <v>3.7697816255762569E-3</v>
      </c>
      <c r="AZ53" s="212">
        <f t="shared" si="39"/>
        <v>2.8406434811588882E-3</v>
      </c>
      <c r="BA53" s="212">
        <f t="shared" si="39"/>
        <v>4.9055964524531053E-3</v>
      </c>
      <c r="BB53" s="212">
        <f t="shared" si="39"/>
        <v>3.0242250667878502E-3</v>
      </c>
      <c r="BC53" s="212">
        <f t="shared" si="39"/>
        <v>2.7737090022907562E-3</v>
      </c>
      <c r="BD53" s="212">
        <f t="shared" si="39"/>
        <v>3.5913980177057054E-3</v>
      </c>
      <c r="BE53" s="212">
        <f t="shared" si="30"/>
        <v>2.2460825888680831E-3</v>
      </c>
      <c r="BF53" s="212">
        <f t="shared" si="30"/>
        <v>3.5195362756935971E-3</v>
      </c>
      <c r="BG53" s="212">
        <f t="shared" ref="BG53:BH53" si="40">IF(BG14="NO","-",BG14/BG$5)</f>
        <v>2.0979160593276214E-3</v>
      </c>
      <c r="BH53" s="2075">
        <f t="shared" si="40"/>
        <v>2.9832828886132701E-3</v>
      </c>
      <c r="BI53" s="1451">
        <f t="shared" ref="BI53" si="41">IF(BI14="NO","-",BI14/BI$5)</f>
        <v>2.1731914635619264E-3</v>
      </c>
      <c r="BJ53" s="216"/>
      <c r="BN53" s="193"/>
    </row>
    <row r="54" spans="18:66" ht="17.100000000000001" customHeight="1">
      <c r="S54" s="960"/>
      <c r="T54" s="961" t="s">
        <v>1023</v>
      </c>
      <c r="U54" s="344"/>
      <c r="W54" s="960"/>
      <c r="X54" s="172" t="s">
        <v>1033</v>
      </c>
      <c r="Y54" s="1404"/>
      <c r="Z54" s="1408"/>
      <c r="AA54" s="1428">
        <f t="shared" ref="AA54:BD54" si="42">IF(AA15="NO","-",AA15/AA$5)</f>
        <v>4.1177149806621233E-3</v>
      </c>
      <c r="AB54" s="212">
        <f t="shared" si="42"/>
        <v>4.3108069131492207E-3</v>
      </c>
      <c r="AC54" s="212">
        <f t="shared" si="42"/>
        <v>5.7378111815061762E-3</v>
      </c>
      <c r="AD54" s="212">
        <f t="shared" si="42"/>
        <v>1.50555666223389E-2</v>
      </c>
      <c r="AE54" s="212">
        <f t="shared" si="42"/>
        <v>1.9667999898938127E-2</v>
      </c>
      <c r="AF54" s="212">
        <f t="shared" si="42"/>
        <v>1.9277854543117829E-2</v>
      </c>
      <c r="AG54" s="212">
        <f t="shared" si="42"/>
        <v>1.9309609072703533E-2</v>
      </c>
      <c r="AH54" s="212">
        <f t="shared" si="42"/>
        <v>2.0516230395193864E-2</v>
      </c>
      <c r="AI54" s="212">
        <f t="shared" si="42"/>
        <v>1.9963058715198649E-2</v>
      </c>
      <c r="AJ54" s="212">
        <f t="shared" si="42"/>
        <v>1.9787280559887672E-2</v>
      </c>
      <c r="AK54" s="212">
        <f t="shared" si="42"/>
        <v>2.182851920299007E-2</v>
      </c>
      <c r="AL54" s="212">
        <f t="shared" si="42"/>
        <v>1.9139193296251182E-2</v>
      </c>
      <c r="AM54" s="212">
        <f t="shared" si="42"/>
        <v>2.1995106064978082E-2</v>
      </c>
      <c r="AN54" s="212">
        <f t="shared" si="42"/>
        <v>2.151880117321199E-2</v>
      </c>
      <c r="AO54" s="212">
        <f t="shared" si="42"/>
        <v>3.1377256686364922E-2</v>
      </c>
      <c r="AP54" s="212">
        <f t="shared" si="42"/>
        <v>2.8911844044588724E-2</v>
      </c>
      <c r="AQ54" s="212">
        <f t="shared" si="42"/>
        <v>2.8081937956538541E-2</v>
      </c>
      <c r="AR54" s="212">
        <f t="shared" si="42"/>
        <v>2.7466553774484349E-2</v>
      </c>
      <c r="AS54" s="212">
        <f t="shared" si="42"/>
        <v>2.1724349178520844E-2</v>
      </c>
      <c r="AT54" s="212">
        <f t="shared" si="42"/>
        <v>1.3435098462599337E-2</v>
      </c>
      <c r="AU54" s="212">
        <f t="shared" si="42"/>
        <v>1.3033052484474675E-2</v>
      </c>
      <c r="AV54" s="212">
        <f t="shared" si="42"/>
        <v>9.6253892450128345E-3</v>
      </c>
      <c r="AW54" s="212">
        <f t="shared" si="42"/>
        <v>7.0487190686455139E-3</v>
      </c>
      <c r="AX54" s="212">
        <f t="shared" si="42"/>
        <v>5.8832435692450667E-3</v>
      </c>
      <c r="AY54" s="212">
        <f t="shared" si="42"/>
        <v>5.3719764828485551E-3</v>
      </c>
      <c r="AZ54" s="212">
        <f t="shared" si="42"/>
        <v>4.704100947378117E-3</v>
      </c>
      <c r="BA54" s="212">
        <f t="shared" si="42"/>
        <v>5.076037823024686E-3</v>
      </c>
      <c r="BB54" s="212">
        <f t="shared" si="42"/>
        <v>5.3302922467843312E-3</v>
      </c>
      <c r="BC54" s="212">
        <f t="shared" si="42"/>
        <v>4.8918008322475634E-3</v>
      </c>
      <c r="BD54" s="212">
        <f t="shared" si="42"/>
        <v>4.3656367027879997E-3</v>
      </c>
      <c r="BE54" s="212">
        <f t="shared" si="30"/>
        <v>4.8534704672093289E-3</v>
      </c>
      <c r="BF54" s="212">
        <f t="shared" si="30"/>
        <v>3.5536988847088874E-3</v>
      </c>
      <c r="BG54" s="212">
        <f t="shared" ref="BG54:BH54" si="43">IF(BG15="NO","-",BG15/BG$5)</f>
        <v>3.221196174963901E-3</v>
      </c>
      <c r="BH54" s="2075">
        <f t="shared" si="43"/>
        <v>3.4132952244990281E-3</v>
      </c>
      <c r="BI54" s="1451">
        <f t="shared" ref="BI54" si="44">IF(BI15="NO","-",BI15/BI$5)</f>
        <v>2.3186253450602949E-3</v>
      </c>
      <c r="BJ54" s="214"/>
    </row>
    <row r="55" spans="18:66" ht="17.100000000000001" customHeight="1">
      <c r="S55" s="960"/>
      <c r="T55" s="961" t="s">
        <v>1024</v>
      </c>
      <c r="U55" s="344"/>
      <c r="W55" s="960"/>
      <c r="X55" s="172" t="s">
        <v>278</v>
      </c>
      <c r="Y55" s="1404"/>
      <c r="Z55" s="1408"/>
      <c r="AA55" s="1428">
        <f t="shared" ref="AA55:BD55" si="45">IF(AA16="NO","-",AA16/AA$5)</f>
        <v>4.498474814069715E-8</v>
      </c>
      <c r="AB55" s="211" t="str">
        <f t="shared" si="45"/>
        <v>-</v>
      </c>
      <c r="AC55" s="212">
        <f t="shared" si="45"/>
        <v>1.2089205817007912E-6</v>
      </c>
      <c r="AD55" s="212">
        <f t="shared" si="45"/>
        <v>7.6448618210215533E-6</v>
      </c>
      <c r="AE55" s="212">
        <f t="shared" si="45"/>
        <v>1.1258708797608895E-5</v>
      </c>
      <c r="AF55" s="212">
        <f t="shared" si="45"/>
        <v>1.0357980422146644E-5</v>
      </c>
      <c r="AG55" s="212">
        <f t="shared" si="45"/>
        <v>1.0471575998166557E-5</v>
      </c>
      <c r="AH55" s="212">
        <f t="shared" si="45"/>
        <v>3.3438942827516465E-5</v>
      </c>
      <c r="AI55" s="212">
        <f t="shared" si="45"/>
        <v>3.2490280527683537E-5</v>
      </c>
      <c r="AJ55" s="212">
        <f t="shared" si="45"/>
        <v>1.4943514751728111E-4</v>
      </c>
      <c r="AK55" s="212">
        <f t="shared" si="45"/>
        <v>7.7796632734809953E-5</v>
      </c>
      <c r="AL55" s="212">
        <f t="shared" si="45"/>
        <v>5.7504394388357798E-5</v>
      </c>
      <c r="AM55" s="212">
        <f t="shared" si="45"/>
        <v>1.1256727681621102E-4</v>
      </c>
      <c r="AN55" s="212">
        <f t="shared" si="45"/>
        <v>9.7947204746245663E-5</v>
      </c>
      <c r="AO55" s="212">
        <f t="shared" si="45"/>
        <v>2.3563315356467602E-4</v>
      </c>
      <c r="AP55" s="212">
        <f t="shared" si="45"/>
        <v>2.3121035289678927E-4</v>
      </c>
      <c r="AQ55" s="212">
        <f t="shared" si="45"/>
        <v>2.0104949025759469E-4</v>
      </c>
      <c r="AR55" s="212">
        <f t="shared" si="45"/>
        <v>1.9881990044643455E-4</v>
      </c>
      <c r="AS55" s="212">
        <f t="shared" si="45"/>
        <v>1.6481293729568353E-4</v>
      </c>
      <c r="AT55" s="212">
        <f t="shared" si="45"/>
        <v>1.2725948577636982E-4</v>
      </c>
      <c r="AU55" s="212">
        <f t="shared" si="45"/>
        <v>1.5174594191494825E-4</v>
      </c>
      <c r="AV55" s="212">
        <f t="shared" si="45"/>
        <v>1.4895159807306425E-4</v>
      </c>
      <c r="AW55" s="212">
        <f t="shared" si="45"/>
        <v>9.8725509802195482E-5</v>
      </c>
      <c r="AX55" s="839">
        <f t="shared" si="45"/>
        <v>9.0254872356059941E-5</v>
      </c>
      <c r="AY55" s="839">
        <f t="shared" si="45"/>
        <v>7.8632603805740706E-5</v>
      </c>
      <c r="AZ55" s="839">
        <f t="shared" si="45"/>
        <v>6.1288575972712572E-5</v>
      </c>
      <c r="BA55" s="839">
        <f t="shared" si="45"/>
        <v>5.8330330678492244E-5</v>
      </c>
      <c r="BB55" s="839">
        <f t="shared" si="45"/>
        <v>5.6135714854076375E-5</v>
      </c>
      <c r="BC55" s="839">
        <f t="shared" si="45"/>
        <v>6.2077851030957777E-5</v>
      </c>
      <c r="BD55" s="839">
        <f t="shared" si="45"/>
        <v>4.9057701578545891E-5</v>
      </c>
      <c r="BE55" s="839">
        <f t="shared" si="30"/>
        <v>3.3183697038670358E-5</v>
      </c>
      <c r="BF55" s="839">
        <f t="shared" si="30"/>
        <v>2.4743237158463295E-5</v>
      </c>
      <c r="BG55" s="839">
        <f t="shared" ref="BG55:BH55" si="46">IF(BG16="NO","-",BG16/BG$5)</f>
        <v>4.8080700964097463E-5</v>
      </c>
      <c r="BH55" s="2113">
        <f t="shared" si="46"/>
        <v>2.9291015812432379E-5</v>
      </c>
      <c r="BI55" s="1452">
        <f t="shared" ref="BI55" si="47">IF(BI16="NO","-",BI16/BI$5)</f>
        <v>2.5255599252499949E-5</v>
      </c>
      <c r="BJ55" s="217"/>
      <c r="BL55" s="193"/>
      <c r="BM55" s="193"/>
    </row>
    <row r="56" spans="18:66" ht="17.100000000000001" customHeight="1">
      <c r="S56" s="960"/>
      <c r="T56" s="961" t="s">
        <v>1025</v>
      </c>
      <c r="U56" s="344"/>
      <c r="W56" s="960"/>
      <c r="X56" s="172" t="s">
        <v>1034</v>
      </c>
      <c r="Y56" s="1404"/>
      <c r="Z56" s="1408"/>
      <c r="AA56" s="1428">
        <f t="shared" ref="AA56:BD56" si="48">IF(AA17="NO","-",AA17/AA$5)</f>
        <v>0.99520789258828679</v>
      </c>
      <c r="AB56" s="212">
        <f t="shared" si="48"/>
        <v>0.99527721760928023</v>
      </c>
      <c r="AC56" s="212">
        <f t="shared" si="48"/>
        <v>0.98393298505360627</v>
      </c>
      <c r="AD56" s="212">
        <f t="shared" si="48"/>
        <v>0.91437341769128755</v>
      </c>
      <c r="AE56" s="212">
        <f t="shared" si="48"/>
        <v>0.85966011608633741</v>
      </c>
      <c r="AF56" s="212">
        <f t="shared" si="48"/>
        <v>0.83439286733959073</v>
      </c>
      <c r="AG56" s="212">
        <f t="shared" si="48"/>
        <v>0.78331149301661174</v>
      </c>
      <c r="AH56" s="212">
        <f t="shared" si="48"/>
        <v>0.74072861007690816</v>
      </c>
      <c r="AI56" s="212">
        <f t="shared" si="48"/>
        <v>0.71352629495919517</v>
      </c>
      <c r="AJ56" s="212">
        <f t="shared" si="48"/>
        <v>0.71100589417327575</v>
      </c>
      <c r="AK56" s="212">
        <f t="shared" si="48"/>
        <v>0.66396482044201743</v>
      </c>
      <c r="AL56" s="212">
        <f t="shared" si="48"/>
        <v>0.58538725248002987</v>
      </c>
      <c r="AM56" s="212">
        <f t="shared" si="48"/>
        <v>0.45541167534233734</v>
      </c>
      <c r="AN56" s="212">
        <f t="shared" si="48"/>
        <v>0.3763679888506089</v>
      </c>
      <c r="AO56" s="212">
        <f t="shared" si="48"/>
        <v>9.9623300871466147E-2</v>
      </c>
      <c r="AP56" s="212">
        <f t="shared" si="48"/>
        <v>4.5499599836570204E-2</v>
      </c>
      <c r="AQ56" s="212">
        <f t="shared" si="48"/>
        <v>5.9050421384683006E-2</v>
      </c>
      <c r="AR56" s="212">
        <f t="shared" si="48"/>
        <v>1.7874877689756482E-2</v>
      </c>
      <c r="AS56" s="212">
        <f t="shared" si="48"/>
        <v>3.4517053182606117E-2</v>
      </c>
      <c r="AT56" s="212">
        <f t="shared" si="48"/>
        <v>2.7863665261175781E-3</v>
      </c>
      <c r="AU56" s="212">
        <f t="shared" si="48"/>
        <v>2.6762952718685775E-3</v>
      </c>
      <c r="AV56" s="212">
        <f t="shared" si="48"/>
        <v>7.4005460694969859E-4</v>
      </c>
      <c r="AW56" s="212">
        <f t="shared" si="48"/>
        <v>7.3404867709977366E-4</v>
      </c>
      <c r="AX56" s="840">
        <f t="shared" si="48"/>
        <v>6.2055034009927002E-4</v>
      </c>
      <c r="AY56" s="840">
        <f t="shared" si="48"/>
        <v>8.2401763469017956E-4</v>
      </c>
      <c r="AZ56" s="840">
        <f t="shared" si="48"/>
        <v>9.3898291215269115E-4</v>
      </c>
      <c r="BA56" s="840">
        <f t="shared" si="48"/>
        <v>7.140816479546296E-4</v>
      </c>
      <c r="BB56" s="840">
        <f t="shared" si="48"/>
        <v>1.1318294946228542E-3</v>
      </c>
      <c r="BC56" s="840">
        <f t="shared" si="48"/>
        <v>3.4169491626427672E-4</v>
      </c>
      <c r="BD56" s="840">
        <f t="shared" si="48"/>
        <v>3.7029710887928841E-4</v>
      </c>
      <c r="BE56" s="840">
        <f t="shared" si="30"/>
        <v>3.8161850132962505E-3</v>
      </c>
      <c r="BF56" s="840">
        <f t="shared" si="30"/>
        <v>3.5588201851742508E-3</v>
      </c>
      <c r="BG56" s="840">
        <f t="shared" ref="BG56:BH56" si="49">IF(BG17="NO","-",BG17/BG$5)</f>
        <v>1.2483176247540066E-4</v>
      </c>
      <c r="BH56" s="2114">
        <f t="shared" si="49"/>
        <v>8.6891945234352668E-5</v>
      </c>
      <c r="BI56" s="1453">
        <f t="shared" ref="BI56" si="50">IF(BI17="NO","-",BI17/BI$5)</f>
        <v>1.3489505386945989E-4</v>
      </c>
      <c r="BJ56" s="217"/>
      <c r="BL56" s="193"/>
      <c r="BM56" s="193"/>
    </row>
    <row r="57" spans="18:66" ht="17.100000000000001" customHeight="1">
      <c r="S57" s="960"/>
      <c r="T57" s="961" t="s">
        <v>1026</v>
      </c>
      <c r="U57" s="344"/>
      <c r="W57" s="960"/>
      <c r="X57" s="172" t="s">
        <v>1035</v>
      </c>
      <c r="Y57" s="1404"/>
      <c r="Z57" s="1408"/>
      <c r="AA57" s="1427" t="str">
        <f t="shared" ref="AA57:BD57" si="51">IF(AA18="NO","-",AA18/AA$5)</f>
        <v>-</v>
      </c>
      <c r="AB57" s="211" t="str">
        <f t="shared" si="51"/>
        <v>-</v>
      </c>
      <c r="AC57" s="211" t="str">
        <f t="shared" si="51"/>
        <v>-</v>
      </c>
      <c r="AD57" s="211" t="str">
        <f t="shared" si="51"/>
        <v>-</v>
      </c>
      <c r="AE57" s="211" t="str">
        <f t="shared" si="51"/>
        <v>-</v>
      </c>
      <c r="AF57" s="211" t="str">
        <f t="shared" si="51"/>
        <v>-</v>
      </c>
      <c r="AG57" s="212">
        <f t="shared" si="51"/>
        <v>1.0476666589911864E-5</v>
      </c>
      <c r="AH57" s="212">
        <f t="shared" si="51"/>
        <v>2.8581349527158427E-5</v>
      </c>
      <c r="AI57" s="212">
        <f t="shared" si="51"/>
        <v>7.9794401291235812E-5</v>
      </c>
      <c r="AJ57" s="212">
        <f t="shared" si="51"/>
        <v>1.6107971730997762E-4</v>
      </c>
      <c r="AK57" s="212">
        <f t="shared" si="51"/>
        <v>2.1012154872712316E-4</v>
      </c>
      <c r="AL57" s="212">
        <f t="shared" si="51"/>
        <v>2.8481515406219904E-4</v>
      </c>
      <c r="AM57" s="212">
        <f t="shared" si="51"/>
        <v>3.79367384212874E-4</v>
      </c>
      <c r="AN57" s="212">
        <f t="shared" si="51"/>
        <v>4.1586573830202956E-4</v>
      </c>
      <c r="AO57" s="212">
        <f t="shared" si="51"/>
        <v>5.8203222693820565E-4</v>
      </c>
      <c r="AP57" s="212">
        <f t="shared" si="51"/>
        <v>6.1302322115589674E-4</v>
      </c>
      <c r="AQ57" s="212">
        <f t="shared" si="51"/>
        <v>5.7154488763155897E-4</v>
      </c>
      <c r="AR57" s="212">
        <f t="shared" si="51"/>
        <v>5.40509494283723E-4</v>
      </c>
      <c r="AS57" s="212">
        <f t="shared" si="51"/>
        <v>4.9306290640033028E-4</v>
      </c>
      <c r="AT57" s="212">
        <f t="shared" si="51"/>
        <v>4.9291699067480893E-4</v>
      </c>
      <c r="AU57" s="212">
        <f t="shared" si="51"/>
        <v>4.6327255744305312E-4</v>
      </c>
      <c r="AV57" s="212">
        <f t="shared" si="51"/>
        <v>4.1025578362608172E-4</v>
      </c>
      <c r="AW57" s="212">
        <f t="shared" si="51"/>
        <v>3.8422691472618102E-4</v>
      </c>
      <c r="AX57" s="840">
        <f t="shared" si="51"/>
        <v>3.5304662717217843E-4</v>
      </c>
      <c r="AY57" s="840">
        <f t="shared" si="51"/>
        <v>3.7567993771596284E-4</v>
      </c>
      <c r="AZ57" s="840">
        <f t="shared" si="51"/>
        <v>3.3278881356139977E-4</v>
      </c>
      <c r="BA57" s="840">
        <f t="shared" si="51"/>
        <v>3.0264130329726478E-4</v>
      </c>
      <c r="BB57" s="840">
        <f t="shared" si="51"/>
        <v>3.0886883032279778E-4</v>
      </c>
      <c r="BC57" s="840">
        <f t="shared" si="51"/>
        <v>3.0496614721311599E-4</v>
      </c>
      <c r="BD57" s="840">
        <f t="shared" si="51"/>
        <v>3.0107135537071347E-4</v>
      </c>
      <c r="BE57" s="840">
        <f t="shared" si="30"/>
        <v>3.0499102716462272E-4</v>
      </c>
      <c r="BF57" s="840">
        <f t="shared" si="30"/>
        <v>2.9156134678596862E-4</v>
      </c>
      <c r="BG57" s="840">
        <f t="shared" ref="BG57:BH57" si="52">IF(BG18="NO","-",BG18/BG$5)</f>
        <v>3.0897660226277695E-4</v>
      </c>
      <c r="BH57" s="2114">
        <f t="shared" si="52"/>
        <v>3.2312410369334893E-4</v>
      </c>
      <c r="BI57" s="1453">
        <f t="shared" ref="BI57" si="53">IF(BI18="NO","-",BI18/BI$5)</f>
        <v>3.4220857934442523E-4</v>
      </c>
      <c r="BJ57" s="218"/>
      <c r="BL57" s="193"/>
    </row>
    <row r="58" spans="18:66" ht="17.100000000000001" customHeight="1">
      <c r="S58" s="960"/>
      <c r="T58" s="961" t="s">
        <v>1027</v>
      </c>
      <c r="U58" s="344"/>
      <c r="W58" s="960"/>
      <c r="X58" s="172" t="s">
        <v>1036</v>
      </c>
      <c r="Y58" s="1404"/>
      <c r="Z58" s="1408"/>
      <c r="AA58" s="1429" t="str">
        <f t="shared" ref="AA58:BD58" si="54">IF(AA19="NO","-",AA19/AA$5)</f>
        <v>-</v>
      </c>
      <c r="AB58" s="219" t="str">
        <f t="shared" si="54"/>
        <v>-</v>
      </c>
      <c r="AC58" s="219" t="str">
        <f t="shared" si="54"/>
        <v>-</v>
      </c>
      <c r="AD58" s="219" t="str">
        <f t="shared" si="54"/>
        <v>-</v>
      </c>
      <c r="AE58" s="219" t="str">
        <f t="shared" si="54"/>
        <v>-</v>
      </c>
      <c r="AF58" s="219" t="str">
        <f t="shared" si="54"/>
        <v>-</v>
      </c>
      <c r="AG58" s="219" t="str">
        <f t="shared" si="54"/>
        <v>-</v>
      </c>
      <c r="AH58" s="219" t="str">
        <f t="shared" si="54"/>
        <v>-</v>
      </c>
      <c r="AI58" s="219" t="str">
        <f t="shared" si="54"/>
        <v>-</v>
      </c>
      <c r="AJ58" s="219" t="str">
        <f t="shared" si="54"/>
        <v>-</v>
      </c>
      <c r="AK58" s="219" t="str">
        <f t="shared" si="54"/>
        <v>-</v>
      </c>
      <c r="AL58" s="219" t="str">
        <f t="shared" si="54"/>
        <v>-</v>
      </c>
      <c r="AM58" s="219" t="str">
        <f t="shared" si="54"/>
        <v>-</v>
      </c>
      <c r="AN58" s="219" t="str">
        <f t="shared" si="54"/>
        <v>-</v>
      </c>
      <c r="AO58" s="219" t="str">
        <f t="shared" si="54"/>
        <v>-</v>
      </c>
      <c r="AP58" s="219" t="str">
        <f t="shared" si="54"/>
        <v>-</v>
      </c>
      <c r="AQ58" s="219" t="str">
        <f t="shared" si="54"/>
        <v>-</v>
      </c>
      <c r="AR58" s="219" t="str">
        <f t="shared" si="54"/>
        <v>-</v>
      </c>
      <c r="AS58" s="219" t="str">
        <f t="shared" si="54"/>
        <v>-</v>
      </c>
      <c r="AT58" s="219" t="str">
        <f t="shared" si="54"/>
        <v>-</v>
      </c>
      <c r="AU58" s="219" t="str">
        <f t="shared" si="54"/>
        <v>-</v>
      </c>
      <c r="AV58" s="220">
        <f t="shared" si="54"/>
        <v>4.6622355113773885E-5</v>
      </c>
      <c r="AW58" s="220">
        <f t="shared" si="54"/>
        <v>5.5857749803768381E-5</v>
      </c>
      <c r="AX58" s="220">
        <f t="shared" si="54"/>
        <v>5.1454723948113946E-5</v>
      </c>
      <c r="AY58" s="220">
        <f t="shared" si="54"/>
        <v>4.7513920064796632E-5</v>
      </c>
      <c r="AZ58" s="220">
        <f t="shared" si="54"/>
        <v>4.2822164259866679E-5</v>
      </c>
      <c r="BA58" s="220">
        <f t="shared" si="54"/>
        <v>3.8788598387132273E-5</v>
      </c>
      <c r="BB58" s="220">
        <f t="shared" si="54"/>
        <v>4.2626159192651013E-5</v>
      </c>
      <c r="BC58" s="220">
        <f t="shared" si="54"/>
        <v>5.2211809886430515E-5</v>
      </c>
      <c r="BD58" s="220">
        <f t="shared" si="54"/>
        <v>4.1237029293474884E-5</v>
      </c>
      <c r="BE58" s="220">
        <f t="shared" si="30"/>
        <v>3.7228860927674457E-5</v>
      </c>
      <c r="BF58" s="220">
        <f t="shared" si="30"/>
        <v>5.3240414332391156E-5</v>
      </c>
      <c r="BG58" s="220">
        <f t="shared" ref="BG58:BH58" si="55">IF(BG19="NO","-",BG19/BG$5)</f>
        <v>3.7516642593413428E-5</v>
      </c>
      <c r="BH58" s="2115">
        <f t="shared" si="55"/>
        <v>6.0579102141207971E-5</v>
      </c>
      <c r="BI58" s="1454">
        <f t="shared" ref="BI58" si="56">IF(BI19="NO","-",BI19/BI$5)</f>
        <v>3.5355558473850372E-5</v>
      </c>
      <c r="BJ58" s="221"/>
      <c r="BL58" s="193"/>
    </row>
    <row r="59" spans="18:66" ht="17.100000000000001" customHeight="1">
      <c r="R59" s="29"/>
      <c r="S59" s="960"/>
      <c r="T59" s="961" t="s">
        <v>1028</v>
      </c>
      <c r="U59" s="344"/>
      <c r="W59" s="960"/>
      <c r="X59" s="172" t="s">
        <v>404</v>
      </c>
      <c r="Y59" s="1404"/>
      <c r="Z59" s="1410"/>
      <c r="AA59" s="1430">
        <f t="shared" ref="AA59:BE59" si="57">IF(AA20="NO","-",AA20/AA$5)</f>
        <v>4.8193115384758951E-4</v>
      </c>
      <c r="AB59" s="220">
        <f t="shared" si="57"/>
        <v>4.1197547757065308E-4</v>
      </c>
      <c r="AC59" s="220">
        <f t="shared" si="57"/>
        <v>3.3103772970456653E-4</v>
      </c>
      <c r="AD59" s="220">
        <f t="shared" si="57"/>
        <v>3.0348545934003415E-4</v>
      </c>
      <c r="AE59" s="220">
        <f t="shared" si="57"/>
        <v>2.6066461994830962E-4</v>
      </c>
      <c r="AF59" s="220">
        <f t="shared" si="57"/>
        <v>2.5222672951147768E-4</v>
      </c>
      <c r="AG59" s="220">
        <f t="shared" si="57"/>
        <v>2.5621501894083296E-4</v>
      </c>
      <c r="AH59" s="220">
        <f t="shared" si="57"/>
        <v>3.2154874089213091E-4</v>
      </c>
      <c r="AI59" s="220">
        <f t="shared" si="57"/>
        <v>3.1739114397223153E-4</v>
      </c>
      <c r="AJ59" s="220">
        <f t="shared" si="57"/>
        <v>3.0569337884566383E-4</v>
      </c>
      <c r="AK59" s="220">
        <f t="shared" si="57"/>
        <v>3.2743057214758281E-4</v>
      </c>
      <c r="AL59" s="220">
        <f t="shared" si="57"/>
        <v>2.8617669141842655E-4</v>
      </c>
      <c r="AM59" s="220">
        <f t="shared" si="57"/>
        <v>3.2512086406255618E-4</v>
      </c>
      <c r="AN59" s="220">
        <f t="shared" si="57"/>
        <v>3.1252208445903626E-4</v>
      </c>
      <c r="AO59" s="220">
        <f t="shared" si="57"/>
        <v>4.1952978327983609E-4</v>
      </c>
      <c r="AP59" s="220">
        <f t="shared" si="57"/>
        <v>4.0736060714796651E-4</v>
      </c>
      <c r="AQ59" s="220">
        <f t="shared" si="57"/>
        <v>3.7282501418516684E-4</v>
      </c>
      <c r="AR59" s="220">
        <f t="shared" si="57"/>
        <v>3.4633535713585406E-4</v>
      </c>
      <c r="AS59" s="220">
        <f t="shared" si="57"/>
        <v>2.8586676389408738E-4</v>
      </c>
      <c r="AT59" s="220">
        <f t="shared" si="57"/>
        <v>1.9143781211165392E-4</v>
      </c>
      <c r="AU59" s="220">
        <f t="shared" si="57"/>
        <v>1.9737988372868482E-4</v>
      </c>
      <c r="AV59" s="220">
        <f t="shared" si="57"/>
        <v>1.6123417648075596E-4</v>
      </c>
      <c r="AW59" s="220">
        <f t="shared" si="57"/>
        <v>1.4609407466221628E-4</v>
      </c>
      <c r="AX59" s="220">
        <f t="shared" si="57"/>
        <v>1.0502842713013783E-4</v>
      </c>
      <c r="AY59" s="220">
        <f t="shared" si="57"/>
        <v>1.0154579951794953E-4</v>
      </c>
      <c r="AZ59" s="220">
        <f t="shared" si="57"/>
        <v>9.1153813179971005E-5</v>
      </c>
      <c r="BA59" s="220">
        <f t="shared" si="57"/>
        <v>9.0259433833342478E-5</v>
      </c>
      <c r="BB59" s="220">
        <f t="shared" si="57"/>
        <v>8.0225963863485837E-5</v>
      </c>
      <c r="BC59" s="220">
        <f t="shared" si="57"/>
        <v>8.495482113247972E-5</v>
      </c>
      <c r="BD59" s="220">
        <f t="shared" si="57"/>
        <v>1.6254535970567624E-4</v>
      </c>
      <c r="BE59" s="220">
        <f t="shared" si="57"/>
        <v>1.7216144251215612E-4</v>
      </c>
      <c r="BF59" s="220">
        <f>IF(BF20="NO","-",BF20/BF$5)</f>
        <v>1.7812081365022552E-4</v>
      </c>
      <c r="BG59" s="220">
        <f>IF(BG20="NO","-",BG20/BG$5)</f>
        <v>1.9261146481584895E-4</v>
      </c>
      <c r="BH59" s="2115">
        <f>IF(BH20="NO","-",BH20/BH$5)</f>
        <v>2.011888801032802E-4</v>
      </c>
      <c r="BI59" s="1454">
        <f>IF(BI20="NO","-",BI20/BI$5)</f>
        <v>1.9361268551896309E-4</v>
      </c>
      <c r="BJ59" s="221"/>
      <c r="BL59" s="193"/>
    </row>
    <row r="60" spans="18:66" ht="17.100000000000001" customHeight="1">
      <c r="S60" s="963" t="s">
        <v>16</v>
      </c>
      <c r="T60" s="1400"/>
      <c r="U60" s="964"/>
      <c r="W60" s="963" t="s">
        <v>281</v>
      </c>
      <c r="X60" s="1400"/>
      <c r="Y60" s="1501"/>
      <c r="Z60" s="1411"/>
      <c r="AA60" s="1431">
        <f t="shared" ref="AA60:BC60" si="58">SUM(AA61:AA66)</f>
        <v>1</v>
      </c>
      <c r="AB60" s="222">
        <f t="shared" si="58"/>
        <v>1</v>
      </c>
      <c r="AC60" s="222">
        <f t="shared" si="58"/>
        <v>1</v>
      </c>
      <c r="AD60" s="222">
        <f t="shared" si="58"/>
        <v>0.99999999999999989</v>
      </c>
      <c r="AE60" s="222">
        <f t="shared" si="58"/>
        <v>1</v>
      </c>
      <c r="AF60" s="222">
        <f t="shared" si="58"/>
        <v>1</v>
      </c>
      <c r="AG60" s="222">
        <f t="shared" si="58"/>
        <v>1</v>
      </c>
      <c r="AH60" s="222">
        <f t="shared" si="58"/>
        <v>0.99999999999999978</v>
      </c>
      <c r="AI60" s="222">
        <f t="shared" si="58"/>
        <v>1</v>
      </c>
      <c r="AJ60" s="222">
        <f t="shared" si="58"/>
        <v>1</v>
      </c>
      <c r="AK60" s="222">
        <f t="shared" si="58"/>
        <v>1</v>
      </c>
      <c r="AL60" s="222">
        <f t="shared" si="58"/>
        <v>1</v>
      </c>
      <c r="AM60" s="222">
        <f t="shared" si="58"/>
        <v>1</v>
      </c>
      <c r="AN60" s="222">
        <f t="shared" si="58"/>
        <v>1</v>
      </c>
      <c r="AO60" s="222">
        <f t="shared" si="58"/>
        <v>1</v>
      </c>
      <c r="AP60" s="222">
        <f t="shared" si="58"/>
        <v>1.0000000000000002</v>
      </c>
      <c r="AQ60" s="222">
        <f t="shared" si="58"/>
        <v>1</v>
      </c>
      <c r="AR60" s="222">
        <f t="shared" si="58"/>
        <v>1</v>
      </c>
      <c r="AS60" s="222">
        <f t="shared" si="58"/>
        <v>1</v>
      </c>
      <c r="AT60" s="222">
        <f t="shared" si="58"/>
        <v>1</v>
      </c>
      <c r="AU60" s="222">
        <f t="shared" si="58"/>
        <v>1.0000000000000002</v>
      </c>
      <c r="AV60" s="222">
        <f t="shared" si="58"/>
        <v>1</v>
      </c>
      <c r="AW60" s="222">
        <f t="shared" si="58"/>
        <v>1</v>
      </c>
      <c r="AX60" s="222">
        <f t="shared" si="58"/>
        <v>1.0000000000000002</v>
      </c>
      <c r="AY60" s="222">
        <f t="shared" si="58"/>
        <v>0.99999999999999978</v>
      </c>
      <c r="AZ60" s="222">
        <f t="shared" si="58"/>
        <v>1</v>
      </c>
      <c r="BA60" s="222">
        <f t="shared" si="58"/>
        <v>1</v>
      </c>
      <c r="BB60" s="222">
        <f t="shared" si="58"/>
        <v>1.0000000000000002</v>
      </c>
      <c r="BC60" s="222">
        <f t="shared" si="58"/>
        <v>1.0000000000000002</v>
      </c>
      <c r="BD60" s="223">
        <f t="shared" ref="BD60:BI60" si="59">SUM(BD61:BD66)</f>
        <v>0.99999999999999967</v>
      </c>
      <c r="BE60" s="223">
        <f t="shared" si="59"/>
        <v>1</v>
      </c>
      <c r="BF60" s="223">
        <f t="shared" si="59"/>
        <v>1</v>
      </c>
      <c r="BG60" s="223">
        <f t="shared" si="59"/>
        <v>1</v>
      </c>
      <c r="BH60" s="2116">
        <f t="shared" si="59"/>
        <v>0.99999999999999978</v>
      </c>
      <c r="BI60" s="1455">
        <f t="shared" si="59"/>
        <v>0.99999999999999989</v>
      </c>
      <c r="BJ60" s="221"/>
      <c r="BL60" s="193"/>
      <c r="BM60" s="193"/>
    </row>
    <row r="61" spans="18:66" ht="17.100000000000001" customHeight="1">
      <c r="S61" s="965"/>
      <c r="T61" s="961" t="s">
        <v>1023</v>
      </c>
      <c r="U61" s="344"/>
      <c r="W61" s="965"/>
      <c r="X61" s="155" t="s">
        <v>1033</v>
      </c>
      <c r="Y61" s="155"/>
      <c r="Z61" s="1407"/>
      <c r="AA61" s="1432">
        <f t="shared" ref="AA61:BD61" si="60">IF(AA22="NO","-",AA22/AA$21)</f>
        <v>0.20871386778767342</v>
      </c>
      <c r="AB61" s="224">
        <f t="shared" si="60"/>
        <v>0.21103488869256534</v>
      </c>
      <c r="AC61" s="224">
        <f t="shared" si="60"/>
        <v>0.21534850794958477</v>
      </c>
      <c r="AD61" s="224">
        <f t="shared" si="60"/>
        <v>0.21377693626904823</v>
      </c>
      <c r="AE61" s="224">
        <f t="shared" si="60"/>
        <v>0.21284180461938698</v>
      </c>
      <c r="AF61" s="224">
        <f t="shared" si="60"/>
        <v>0.21242168978139511</v>
      </c>
      <c r="AG61" s="224">
        <f t="shared" si="60"/>
        <v>0.24045035657844152</v>
      </c>
      <c r="AH61" s="224">
        <f t="shared" si="60"/>
        <v>0.27758630740203583</v>
      </c>
      <c r="AI61" s="224">
        <f t="shared" si="60"/>
        <v>0.3414470579132487</v>
      </c>
      <c r="AJ61" s="224">
        <f t="shared" si="60"/>
        <v>0.46369257199498676</v>
      </c>
      <c r="AK61" s="224">
        <f t="shared" si="60"/>
        <v>0.56326052872773036</v>
      </c>
      <c r="AL61" s="224">
        <f t="shared" si="60"/>
        <v>0.52257800563555912</v>
      </c>
      <c r="AM61" s="224">
        <f t="shared" si="60"/>
        <v>0.5599029605667003</v>
      </c>
      <c r="AN61" s="224">
        <f t="shared" si="60"/>
        <v>0.57665248929755175</v>
      </c>
      <c r="AO61" s="224">
        <f t="shared" si="60"/>
        <v>0.58541740299033518</v>
      </c>
      <c r="AP61" s="224">
        <f t="shared" si="60"/>
        <v>0.52890246328500434</v>
      </c>
      <c r="AQ61" s="224">
        <f t="shared" si="60"/>
        <v>0.54491156531075879</v>
      </c>
      <c r="AR61" s="224">
        <f t="shared" si="60"/>
        <v>0.55611832635149627</v>
      </c>
      <c r="AS61" s="224">
        <f t="shared" si="60"/>
        <v>0.57373679587071769</v>
      </c>
      <c r="AT61" s="224">
        <f t="shared" si="60"/>
        <v>0.50956554630819473</v>
      </c>
      <c r="AU61" s="224">
        <f t="shared" si="60"/>
        <v>0.51340523363965807</v>
      </c>
      <c r="AV61" s="224">
        <f t="shared" si="60"/>
        <v>0.48730401550148633</v>
      </c>
      <c r="AW61" s="224">
        <f t="shared" si="60"/>
        <v>0.46480038319930167</v>
      </c>
      <c r="AX61" s="224">
        <f t="shared" si="60"/>
        <v>0.46680405190390228</v>
      </c>
      <c r="AY61" s="224">
        <f t="shared" si="60"/>
        <v>0.47670951294431763</v>
      </c>
      <c r="AZ61" s="224">
        <f t="shared" si="60"/>
        <v>0.47375459998233377</v>
      </c>
      <c r="BA61" s="224">
        <f t="shared" si="60"/>
        <v>0.50420791533056686</v>
      </c>
      <c r="BB61" s="224">
        <f t="shared" si="60"/>
        <v>0.51860078396083065</v>
      </c>
      <c r="BC61" s="224">
        <f t="shared" si="60"/>
        <v>0.50833949283449997</v>
      </c>
      <c r="BD61" s="225">
        <f t="shared" si="60"/>
        <v>0.49078876409930089</v>
      </c>
      <c r="BE61" s="225">
        <f>IF(BE22="NO","-",BE22/BE$21)</f>
        <v>0.52114119780459967</v>
      </c>
      <c r="BF61" s="225">
        <f>IF(BF22="NO","-",BF22/BF$21)</f>
        <v>0.48627407700447806</v>
      </c>
      <c r="BG61" s="225">
        <f>IF(BG22="NO","-",BG22/BG$21)</f>
        <v>0.47615296824332409</v>
      </c>
      <c r="BH61" s="2117">
        <f t="shared" ref="BH61:BI61" si="61">IF(BH22="NO","-",BH22/BH$21)</f>
        <v>0.40285918702521778</v>
      </c>
      <c r="BI61" s="1456">
        <f t="shared" si="61"/>
        <v>0.52270726716857308</v>
      </c>
      <c r="BJ61" s="210"/>
    </row>
    <row r="62" spans="18:66" ht="17.100000000000001" customHeight="1">
      <c r="S62" s="965"/>
      <c r="T62" s="961" t="s">
        <v>1024</v>
      </c>
      <c r="U62" s="344"/>
      <c r="W62" s="965"/>
      <c r="X62" s="155" t="s">
        <v>278</v>
      </c>
      <c r="Y62" s="155"/>
      <c r="Z62" s="1407"/>
      <c r="AA62" s="1432">
        <f t="shared" ref="AA62:BD62" si="62">IF(AA23="NO","-",AA23/AA$21)</f>
        <v>4.56682001532039E-3</v>
      </c>
      <c r="AB62" s="224">
        <f t="shared" si="62"/>
        <v>4.6350085790832192E-3</v>
      </c>
      <c r="AC62" s="224">
        <f t="shared" si="62"/>
        <v>4.6855578420472209E-3</v>
      </c>
      <c r="AD62" s="224">
        <f t="shared" si="62"/>
        <v>4.750563351034456E-3</v>
      </c>
      <c r="AE62" s="224">
        <f t="shared" si="62"/>
        <v>4.7751212326506585E-3</v>
      </c>
      <c r="AF62" s="224">
        <f t="shared" si="62"/>
        <v>4.7974489655179539E-3</v>
      </c>
      <c r="AG62" s="224">
        <f t="shared" si="62"/>
        <v>4.4887919103463562E-3</v>
      </c>
      <c r="AH62" s="224">
        <f t="shared" si="62"/>
        <v>7.6551731083426625E-3</v>
      </c>
      <c r="AI62" s="224">
        <f t="shared" si="62"/>
        <v>1.0191866461104699E-2</v>
      </c>
      <c r="AJ62" s="224">
        <f t="shared" si="62"/>
        <v>1.6242253225473437E-2</v>
      </c>
      <c r="AK62" s="224">
        <f t="shared" si="62"/>
        <v>1.8359065271671551E-2</v>
      </c>
      <c r="AL62" s="224">
        <f t="shared" si="62"/>
        <v>1.4842190637665651E-2</v>
      </c>
      <c r="AM62" s="224">
        <f t="shared" si="62"/>
        <v>1.9885831123588042E-2</v>
      </c>
      <c r="AN62" s="224">
        <f t="shared" si="62"/>
        <v>1.8988592965440323E-2</v>
      </c>
      <c r="AO62" s="224">
        <f t="shared" si="62"/>
        <v>1.9356960341899414E-2</v>
      </c>
      <c r="AP62" s="224">
        <f t="shared" si="62"/>
        <v>1.7545485769153803E-2</v>
      </c>
      <c r="AQ62" s="224">
        <f t="shared" si="62"/>
        <v>1.7344485547949692E-2</v>
      </c>
      <c r="AR62" s="224">
        <f t="shared" si="62"/>
        <v>1.3376062446717052E-2</v>
      </c>
      <c r="AS62" s="224">
        <f t="shared" si="62"/>
        <v>1.4429958993636987E-2</v>
      </c>
      <c r="AT62" s="224">
        <f t="shared" si="62"/>
        <v>9.6361948828408428E-3</v>
      </c>
      <c r="AU62" s="224">
        <f t="shared" si="62"/>
        <v>1.0861091775768781E-2</v>
      </c>
      <c r="AV62" s="224">
        <f t="shared" si="62"/>
        <v>1.5605329525082728E-2</v>
      </c>
      <c r="AW62" s="224">
        <f t="shared" si="62"/>
        <v>1.9596797668010695E-2</v>
      </c>
      <c r="AX62" s="224">
        <f t="shared" si="62"/>
        <v>2.2737560949774659E-2</v>
      </c>
      <c r="AY62" s="224">
        <f t="shared" si="62"/>
        <v>2.6267672920428014E-2</v>
      </c>
      <c r="AZ62" s="224">
        <f t="shared" si="62"/>
        <v>2.5718620790737882E-2</v>
      </c>
      <c r="BA62" s="224">
        <f t="shared" si="62"/>
        <v>2.0775730969770884E-2</v>
      </c>
      <c r="BB62" s="224">
        <f t="shared" si="62"/>
        <v>2.3658774617520081E-2</v>
      </c>
      <c r="BC62" s="224">
        <f t="shared" si="62"/>
        <v>2.2252963824571814E-2</v>
      </c>
      <c r="BD62" s="225">
        <f t="shared" si="62"/>
        <v>2.1376312804643655E-2</v>
      </c>
      <c r="BE62" s="225">
        <f t="shared" ref="BE62:BF66" si="63">IF(BE23="NO","-",BE23/BE$21)</f>
        <v>2.1565742755630252E-2</v>
      </c>
      <c r="BF62" s="225">
        <f t="shared" si="63"/>
        <v>2.4159735843440375E-2</v>
      </c>
      <c r="BG62" s="225">
        <f t="shared" ref="BG62:BH62" si="64">IF(BG23="NO","-",BG23/BG$21)</f>
        <v>1.689663711699348E-2</v>
      </c>
      <c r="BH62" s="2117">
        <f t="shared" si="64"/>
        <v>9.8391943125533451E-3</v>
      </c>
      <c r="BI62" s="1456">
        <f t="shared" ref="BI62" si="65">IF(BI23="NO","-",BI23/BI$21)</f>
        <v>1.0090749387490367E-2</v>
      </c>
      <c r="BJ62" s="210"/>
    </row>
    <row r="63" spans="18:66" ht="17.100000000000001" customHeight="1">
      <c r="S63" s="965"/>
      <c r="T63" s="961" t="s">
        <v>1021</v>
      </c>
      <c r="U63" s="344"/>
      <c r="W63" s="965"/>
      <c r="X63" s="155" t="s">
        <v>1039</v>
      </c>
      <c r="Y63" s="155"/>
      <c r="Z63" s="1407"/>
      <c r="AA63" s="1432">
        <f t="shared" ref="AA63:BD63" si="66">IF(AA24="NO","-",AA24/AA$21)</f>
        <v>0.68612274634958037</v>
      </c>
      <c r="AB63" s="224">
        <f t="shared" si="66"/>
        <v>0.69636745152334067</v>
      </c>
      <c r="AC63" s="224">
        <f t="shared" si="66"/>
        <v>0.70396201382587442</v>
      </c>
      <c r="AD63" s="224">
        <f t="shared" si="66"/>
        <v>0.7137284942662131</v>
      </c>
      <c r="AE63" s="224">
        <f t="shared" si="66"/>
        <v>0.71741809033579984</v>
      </c>
      <c r="AF63" s="224">
        <f t="shared" si="66"/>
        <v>0.72077262704696354</v>
      </c>
      <c r="AG63" s="224">
        <f t="shared" si="66"/>
        <v>0.67999669875463575</v>
      </c>
      <c r="AH63" s="224">
        <f t="shared" si="66"/>
        <v>0.62284248620753113</v>
      </c>
      <c r="AI63" s="224">
        <f t="shared" si="66"/>
        <v>0.54093429309490337</v>
      </c>
      <c r="AJ63" s="224">
        <f t="shared" si="66"/>
        <v>0.39257323761885426</v>
      </c>
      <c r="AK63" s="224">
        <f t="shared" si="66"/>
        <v>0.27029625560132964</v>
      </c>
      <c r="AL63" s="224">
        <f t="shared" si="66"/>
        <v>0.31885264282615927</v>
      </c>
      <c r="AM63" s="224">
        <f t="shared" si="66"/>
        <v>0.27540550573135808</v>
      </c>
      <c r="AN63" s="224">
        <f t="shared" si="66"/>
        <v>0.25956516003061952</v>
      </c>
      <c r="AO63" s="224">
        <f t="shared" si="66"/>
        <v>0.27022073109088329</v>
      </c>
      <c r="AP63" s="224">
        <f t="shared" si="66"/>
        <v>0.32576083550769497</v>
      </c>
      <c r="AQ63" s="224">
        <f t="shared" si="66"/>
        <v>0.31074778392258107</v>
      </c>
      <c r="AR63" s="224">
        <f t="shared" si="66"/>
        <v>0.30076171636180093</v>
      </c>
      <c r="AS63" s="224">
        <f t="shared" si="66"/>
        <v>0.28961230969675444</v>
      </c>
      <c r="AT63" s="224">
        <f t="shared" si="66"/>
        <v>0.35771238878539768</v>
      </c>
      <c r="AU63" s="224">
        <f t="shared" si="66"/>
        <v>0.40784759830681599</v>
      </c>
      <c r="AV63" s="224">
        <f t="shared" si="66"/>
        <v>0.43206955535095759</v>
      </c>
      <c r="AW63" s="224">
        <f t="shared" si="66"/>
        <v>0.46426109177074837</v>
      </c>
      <c r="AX63" s="224">
        <f t="shared" si="66"/>
        <v>0.46733444933206325</v>
      </c>
      <c r="AY63" s="224">
        <f t="shared" si="66"/>
        <v>0.46016006754725952</v>
      </c>
      <c r="AZ63" s="224">
        <f t="shared" si="66"/>
        <v>0.46213147630713153</v>
      </c>
      <c r="BA63" s="224">
        <f t="shared" si="66"/>
        <v>0.4388284240567667</v>
      </c>
      <c r="BB63" s="224">
        <f t="shared" si="66"/>
        <v>0.42791148110002569</v>
      </c>
      <c r="BC63" s="224">
        <f t="shared" si="66"/>
        <v>0.43244984092957556</v>
      </c>
      <c r="BD63" s="225">
        <f t="shared" si="66"/>
        <v>0.45279234621531461</v>
      </c>
      <c r="BE63" s="225">
        <f t="shared" si="63"/>
        <v>0.41772254914800527</v>
      </c>
      <c r="BF63" s="225">
        <f t="shared" si="63"/>
        <v>0.44042159051874341</v>
      </c>
      <c r="BG63" s="225">
        <f t="shared" ref="BG63:BH63" si="67">IF(BG24="NO","-",BG24/BG$21)</f>
        <v>0.46130053934642429</v>
      </c>
      <c r="BH63" s="2117">
        <f t="shared" si="67"/>
        <v>0.55061784956664572</v>
      </c>
      <c r="BI63" s="1456">
        <f t="shared" ref="BI63" si="68">IF(BI24="NO","-",BI24/BI$21)</f>
        <v>0.43215643871627907</v>
      </c>
      <c r="BJ63" s="210"/>
    </row>
    <row r="64" spans="18:66" ht="17.100000000000001" customHeight="1">
      <c r="S64" s="965"/>
      <c r="T64" s="961" t="s">
        <v>1037</v>
      </c>
      <c r="U64" s="961"/>
      <c r="W64" s="965"/>
      <c r="X64" s="155" t="s">
        <v>1040</v>
      </c>
      <c r="Y64" s="155"/>
      <c r="Z64" s="1412"/>
      <c r="AA64" s="1432">
        <f t="shared" ref="AA64:BD64" si="69">IF(AA25="NO","-",AA25/AA$21)</f>
        <v>4.9303263353920615E-2</v>
      </c>
      <c r="AB64" s="224">
        <f t="shared" si="69"/>
        <v>5.0039425213955838E-2</v>
      </c>
      <c r="AC64" s="224">
        <f t="shared" si="69"/>
        <v>5.0585153667431125E-2</v>
      </c>
      <c r="AD64" s="224">
        <f t="shared" si="69"/>
        <v>5.1286951355603953E-2</v>
      </c>
      <c r="AE64" s="224">
        <f t="shared" si="69"/>
        <v>5.1552077570492266E-2</v>
      </c>
      <c r="AF64" s="224">
        <f t="shared" si="69"/>
        <v>5.1793127160789078E-2</v>
      </c>
      <c r="AG64" s="224">
        <f t="shared" si="69"/>
        <v>6.5672316039747186E-2</v>
      </c>
      <c r="AH64" s="224">
        <f t="shared" si="69"/>
        <v>8.3914630034280624E-2</v>
      </c>
      <c r="AI64" s="224">
        <f t="shared" si="69"/>
        <v>9.923234254014178E-2</v>
      </c>
      <c r="AJ64" s="224">
        <f t="shared" si="69"/>
        <v>0.12083276672655566</v>
      </c>
      <c r="AK64" s="224">
        <f t="shared" si="69"/>
        <v>0.14295586339851951</v>
      </c>
      <c r="AL64" s="224">
        <f t="shared" si="69"/>
        <v>0.13858158593962636</v>
      </c>
      <c r="AM64" s="224">
        <f t="shared" si="69"/>
        <v>0.13959622027557261</v>
      </c>
      <c r="AN64" s="224">
        <f t="shared" si="69"/>
        <v>0.1394060756653463</v>
      </c>
      <c r="AO64" s="224">
        <f t="shared" si="69"/>
        <v>0.11988849012700385</v>
      </c>
      <c r="AP64" s="224">
        <f t="shared" si="69"/>
        <v>0.12235630554221921</v>
      </c>
      <c r="AQ64" s="224">
        <f t="shared" si="69"/>
        <v>0.12176482292731829</v>
      </c>
      <c r="AR64" s="224">
        <f t="shared" si="69"/>
        <v>0.1237151915772212</v>
      </c>
      <c r="AS64" s="224">
        <f t="shared" si="69"/>
        <v>0.11390211889001457</v>
      </c>
      <c r="AT64" s="224">
        <f t="shared" si="69"/>
        <v>0.11402485677942009</v>
      </c>
      <c r="AU64" s="224">
        <f t="shared" si="69"/>
        <v>5.9102884553521688E-2</v>
      </c>
      <c r="AV64" s="224">
        <f t="shared" si="69"/>
        <v>5.4922446494801332E-2</v>
      </c>
      <c r="AW64" s="224">
        <f t="shared" si="69"/>
        <v>4.2908809574878345E-2</v>
      </c>
      <c r="AX64" s="224">
        <f t="shared" si="69"/>
        <v>3.3663540263068198E-2</v>
      </c>
      <c r="AY64" s="224">
        <f t="shared" si="69"/>
        <v>3.1637357314031E-2</v>
      </c>
      <c r="AZ64" s="224">
        <f t="shared" si="69"/>
        <v>3.4383104919457834E-2</v>
      </c>
      <c r="BA64" s="224">
        <f t="shared" si="69"/>
        <v>2.8589220965655193E-2</v>
      </c>
      <c r="BB64" s="224">
        <f t="shared" si="69"/>
        <v>2.3005290141371475E-2</v>
      </c>
      <c r="BC64" s="224">
        <f t="shared" si="69"/>
        <v>2.477651988782437E-2</v>
      </c>
      <c r="BD64" s="225">
        <f t="shared" si="69"/>
        <v>1.8456883101861259E-2</v>
      </c>
      <c r="BE64" s="225">
        <f t="shared" si="63"/>
        <v>2.0886194583373298E-2</v>
      </c>
      <c r="BF64" s="225">
        <f t="shared" si="63"/>
        <v>2.47355213908667E-2</v>
      </c>
      <c r="BG64" s="225">
        <f t="shared" ref="BG64:BH64" si="70">IF(BG25="NO","-",BG25/BG$21)</f>
        <v>2.186839596801831E-2</v>
      </c>
      <c r="BH64" s="2117">
        <f t="shared" si="70"/>
        <v>1.2018509753764634E-2</v>
      </c>
      <c r="BI64" s="1456">
        <f t="shared" ref="BI64" si="71">IF(BI25="NO","-",BI25/BI$21)</f>
        <v>1.2952957331739939E-2</v>
      </c>
      <c r="BJ64" s="210"/>
    </row>
    <row r="65" spans="2:66" ht="17.100000000000001" customHeight="1">
      <c r="S65" s="965"/>
      <c r="T65" s="961" t="s">
        <v>1028</v>
      </c>
      <c r="U65" s="961"/>
      <c r="W65" s="965"/>
      <c r="X65" s="155" t="s">
        <v>404</v>
      </c>
      <c r="Y65" s="155"/>
      <c r="Z65" s="1406"/>
      <c r="AA65" s="1433">
        <f t="shared" ref="AA65:BD65" si="72">IF(AA26="NO","-",AA26/AA$21)</f>
        <v>2.3730548996950076E-3</v>
      </c>
      <c r="AB65" s="225">
        <f t="shared" si="72"/>
        <v>1.9366013971888077E-3</v>
      </c>
      <c r="AC65" s="225">
        <f t="shared" si="72"/>
        <v>1.5765492633269709E-3</v>
      </c>
      <c r="AD65" s="225">
        <f t="shared" si="72"/>
        <v>1.0427792834660882E-3</v>
      </c>
      <c r="AE65" s="225">
        <f t="shared" si="72"/>
        <v>8.5327790901726678E-4</v>
      </c>
      <c r="AF65" s="225">
        <f t="shared" si="72"/>
        <v>7.5874630542525055E-4</v>
      </c>
      <c r="AG65" s="225">
        <f t="shared" si="72"/>
        <v>7.3167873384144674E-4</v>
      </c>
      <c r="AH65" s="225">
        <f t="shared" si="72"/>
        <v>8.3879370526768052E-4</v>
      </c>
      <c r="AI65" s="225">
        <f t="shared" si="72"/>
        <v>9.7728864098067065E-4</v>
      </c>
      <c r="AJ65" s="225">
        <f t="shared" si="72"/>
        <v>1.2324033703263117E-3</v>
      </c>
      <c r="AK65" s="225">
        <f t="shared" si="72"/>
        <v>1.3991759847948983E-3</v>
      </c>
      <c r="AL65" s="225">
        <f t="shared" si="72"/>
        <v>1.2566229232478922E-3</v>
      </c>
      <c r="AM65" s="224">
        <f t="shared" si="72"/>
        <v>1.274738842488144E-3</v>
      </c>
      <c r="AN65" s="224">
        <f t="shared" si="72"/>
        <v>1.2672740425991764E-3</v>
      </c>
      <c r="AO65" s="224">
        <f t="shared" si="72"/>
        <v>1.2519935783572326E-3</v>
      </c>
      <c r="AP65" s="224">
        <f t="shared" si="72"/>
        <v>1.3066275821420415E-3</v>
      </c>
      <c r="AQ65" s="224">
        <f t="shared" si="72"/>
        <v>1.2823962610095988E-3</v>
      </c>
      <c r="AR65" s="224">
        <f t="shared" si="72"/>
        <v>1.5723047113055093E-3</v>
      </c>
      <c r="AS65" s="224">
        <f t="shared" si="72"/>
        <v>2.1714340220849856E-3</v>
      </c>
      <c r="AT65" s="224">
        <f t="shared" si="72"/>
        <v>2.5134893115128028E-3</v>
      </c>
      <c r="AU65" s="224">
        <f t="shared" si="72"/>
        <v>2.8987959979051643E-3</v>
      </c>
      <c r="AV65" s="224">
        <f t="shared" si="72"/>
        <v>3.4622049150192635E-3</v>
      </c>
      <c r="AW65" s="225">
        <f t="shared" si="72"/>
        <v>2.1453993363044254E-3</v>
      </c>
      <c r="AX65" s="224">
        <f t="shared" si="72"/>
        <v>4.702872040296251E-3</v>
      </c>
      <c r="AY65" s="224">
        <f t="shared" si="72"/>
        <v>4.3021386535239134E-3</v>
      </c>
      <c r="AZ65" s="224">
        <f t="shared" si="72"/>
        <v>4.0121980003389388E-3</v>
      </c>
      <c r="BA65" s="224">
        <f t="shared" si="72"/>
        <v>7.5987086772404244E-3</v>
      </c>
      <c r="BB65" s="224">
        <f t="shared" si="72"/>
        <v>6.8236701802522112E-3</v>
      </c>
      <c r="BC65" s="224">
        <f t="shared" si="72"/>
        <v>1.2181182523528317E-2</v>
      </c>
      <c r="BD65" s="225">
        <f t="shared" si="72"/>
        <v>1.6585693778879355E-2</v>
      </c>
      <c r="BE65" s="225">
        <f t="shared" si="63"/>
        <v>1.868431570839154E-2</v>
      </c>
      <c r="BF65" s="225">
        <f t="shared" si="63"/>
        <v>2.4409075242471507E-2</v>
      </c>
      <c r="BG65" s="225">
        <f t="shared" ref="BG65:BH65" si="73">IF(BG26="NO","-",BG26/BG$21)</f>
        <v>2.3781459325239999E-2</v>
      </c>
      <c r="BH65" s="2117">
        <f t="shared" si="73"/>
        <v>2.4665259341818336E-2</v>
      </c>
      <c r="BI65" s="1456">
        <f t="shared" ref="BI65" si="74">IF(BI26="NO","-",BI26/BI$21)</f>
        <v>2.2092587395917431E-2</v>
      </c>
      <c r="BJ65" s="226"/>
    </row>
    <row r="66" spans="2:66" ht="17.100000000000001" customHeight="1">
      <c r="S66" s="1402"/>
      <c r="T66" s="961" t="s">
        <v>1038</v>
      </c>
      <c r="U66" s="961"/>
      <c r="W66" s="1402"/>
      <c r="X66" s="155" t="s">
        <v>277</v>
      </c>
      <c r="Y66" s="155"/>
      <c r="Z66" s="1408"/>
      <c r="AA66" s="1432">
        <f t="shared" ref="AA66:BD66" si="75">IF(AA27="NO","-",AA27/AA$21)</f>
        <v>4.8920247593810154E-2</v>
      </c>
      <c r="AB66" s="224">
        <f t="shared" si="75"/>
        <v>3.5986624593866125E-2</v>
      </c>
      <c r="AC66" s="224">
        <f t="shared" si="75"/>
        <v>2.3842217451735512E-2</v>
      </c>
      <c r="AD66" s="224">
        <f t="shared" si="75"/>
        <v>1.5414275474634108E-2</v>
      </c>
      <c r="AE66" s="224">
        <f t="shared" si="75"/>
        <v>1.2559628332653033E-2</v>
      </c>
      <c r="AF66" s="224">
        <f t="shared" si="75"/>
        <v>9.4563607399090772E-3</v>
      </c>
      <c r="AG66" s="224">
        <f t="shared" si="75"/>
        <v>8.6601579829877016E-3</v>
      </c>
      <c r="AH66" s="224">
        <f t="shared" si="75"/>
        <v>7.1626095425419171E-3</v>
      </c>
      <c r="AI66" s="224">
        <f t="shared" si="75"/>
        <v>7.217151349620767E-3</v>
      </c>
      <c r="AJ66" s="224">
        <f t="shared" si="75"/>
        <v>5.4267670638035942E-3</v>
      </c>
      <c r="AK66" s="224">
        <f t="shared" si="75"/>
        <v>3.7291110159541319E-3</v>
      </c>
      <c r="AL66" s="224">
        <f t="shared" si="75"/>
        <v>3.8889520377417357E-3</v>
      </c>
      <c r="AM66" s="224">
        <f t="shared" si="75"/>
        <v>3.9347434602927788E-3</v>
      </c>
      <c r="AN66" s="224">
        <f t="shared" si="75"/>
        <v>4.1204079984429147E-3</v>
      </c>
      <c r="AO66" s="224">
        <f t="shared" si="75"/>
        <v>3.8644218715210422E-3</v>
      </c>
      <c r="AP66" s="224">
        <f t="shared" si="75"/>
        <v>4.1282823137857314E-3</v>
      </c>
      <c r="AQ66" s="224">
        <f t="shared" si="75"/>
        <v>3.9489460303826253E-3</v>
      </c>
      <c r="AR66" s="224">
        <f t="shared" si="75"/>
        <v>4.4563985514589934E-3</v>
      </c>
      <c r="AS66" s="224">
        <f t="shared" si="75"/>
        <v>6.1473825267913682E-3</v>
      </c>
      <c r="AT66" s="224">
        <f t="shared" si="75"/>
        <v>6.547523932633849E-3</v>
      </c>
      <c r="AU66" s="224">
        <f t="shared" si="75"/>
        <v>5.8843957263303853E-3</v>
      </c>
      <c r="AV66" s="224">
        <f t="shared" si="75"/>
        <v>6.6364482126527215E-3</v>
      </c>
      <c r="AW66" s="224">
        <f t="shared" si="75"/>
        <v>6.2875184507564536E-3</v>
      </c>
      <c r="AX66" s="224">
        <f t="shared" si="75"/>
        <v>4.7575255108955206E-3</v>
      </c>
      <c r="AY66" s="224">
        <f t="shared" si="75"/>
        <v>9.2325062043986542E-4</v>
      </c>
      <c r="AZ66" s="227" t="str">
        <f t="shared" si="75"/>
        <v>-</v>
      </c>
      <c r="BA66" s="227" t="str">
        <f t="shared" si="75"/>
        <v>-</v>
      </c>
      <c r="BB66" s="227" t="str">
        <f t="shared" si="75"/>
        <v>-</v>
      </c>
      <c r="BC66" s="227" t="str">
        <f t="shared" si="75"/>
        <v>-</v>
      </c>
      <c r="BD66" s="227" t="str">
        <f t="shared" si="75"/>
        <v>-</v>
      </c>
      <c r="BE66" s="227" t="str">
        <f t="shared" si="63"/>
        <v>-</v>
      </c>
      <c r="BF66" s="227" t="str">
        <f t="shared" si="63"/>
        <v>-</v>
      </c>
      <c r="BG66" s="227" t="str">
        <f t="shared" ref="BG66:BH66" si="76">IF(BG27="NO","-",BG27/BG$21)</f>
        <v>-</v>
      </c>
      <c r="BH66" s="2118" t="str">
        <f t="shared" si="76"/>
        <v>-</v>
      </c>
      <c r="BI66" s="1457" t="str">
        <f t="shared" ref="BI66" si="77">IF(BI27="NO","-",BI27/BI$21)</f>
        <v>-</v>
      </c>
      <c r="BJ66" s="210"/>
    </row>
    <row r="67" spans="2:66" ht="17.100000000000001" customHeight="1">
      <c r="S67" s="966" t="s">
        <v>433</v>
      </c>
      <c r="T67" s="27"/>
      <c r="U67" s="967"/>
      <c r="W67" s="966" t="s">
        <v>433</v>
      </c>
      <c r="X67" s="27"/>
      <c r="Y67" s="1502"/>
      <c r="Z67" s="1413"/>
      <c r="AA67" s="1434">
        <f>SUM(AA68:AA73)</f>
        <v>1.0000000000000004</v>
      </c>
      <c r="AB67" s="228">
        <f t="shared" ref="AB67:BA67" si="78">SUM(AB68:AB73)</f>
        <v>1.0000000000000002</v>
      </c>
      <c r="AC67" s="228">
        <f t="shared" si="78"/>
        <v>0.99999999999999989</v>
      </c>
      <c r="AD67" s="228">
        <f t="shared" si="78"/>
        <v>1</v>
      </c>
      <c r="AE67" s="228">
        <f t="shared" si="78"/>
        <v>1</v>
      </c>
      <c r="AF67" s="228">
        <f t="shared" si="78"/>
        <v>0.99999999999999978</v>
      </c>
      <c r="AG67" s="228">
        <f t="shared" si="78"/>
        <v>1</v>
      </c>
      <c r="AH67" s="228">
        <f t="shared" si="78"/>
        <v>1</v>
      </c>
      <c r="AI67" s="228">
        <f t="shared" si="78"/>
        <v>1</v>
      </c>
      <c r="AJ67" s="228">
        <f t="shared" si="78"/>
        <v>1</v>
      </c>
      <c r="AK67" s="228">
        <f t="shared" si="78"/>
        <v>1</v>
      </c>
      <c r="AL67" s="228">
        <f t="shared" si="78"/>
        <v>0.99999999999999989</v>
      </c>
      <c r="AM67" s="228">
        <f t="shared" si="78"/>
        <v>1</v>
      </c>
      <c r="AN67" s="228">
        <f t="shared" si="78"/>
        <v>1</v>
      </c>
      <c r="AO67" s="228">
        <f t="shared" si="78"/>
        <v>1</v>
      </c>
      <c r="AP67" s="228">
        <f t="shared" si="78"/>
        <v>1</v>
      </c>
      <c r="AQ67" s="228">
        <f t="shared" si="78"/>
        <v>1.0000000000000002</v>
      </c>
      <c r="AR67" s="228">
        <f t="shared" si="78"/>
        <v>0.99999999999999978</v>
      </c>
      <c r="AS67" s="228">
        <f t="shared" si="78"/>
        <v>1</v>
      </c>
      <c r="AT67" s="228">
        <f t="shared" si="78"/>
        <v>1</v>
      </c>
      <c r="AU67" s="228">
        <f t="shared" si="78"/>
        <v>1</v>
      </c>
      <c r="AV67" s="228">
        <f t="shared" si="78"/>
        <v>0.99999999999999989</v>
      </c>
      <c r="AW67" s="228">
        <f t="shared" si="78"/>
        <v>1</v>
      </c>
      <c r="AX67" s="228">
        <f t="shared" si="78"/>
        <v>1</v>
      </c>
      <c r="AY67" s="228">
        <f t="shared" si="78"/>
        <v>1</v>
      </c>
      <c r="AZ67" s="228">
        <f t="shared" si="78"/>
        <v>0.99999999999999967</v>
      </c>
      <c r="BA67" s="228">
        <f t="shared" si="78"/>
        <v>1.0000000000000002</v>
      </c>
      <c r="BB67" s="228">
        <f t="shared" ref="BB67:BF67" si="79">SUM(BB68:BB73)</f>
        <v>1</v>
      </c>
      <c r="BC67" s="228">
        <f t="shared" si="79"/>
        <v>0.99999999999999989</v>
      </c>
      <c r="BD67" s="229">
        <f t="shared" si="79"/>
        <v>1.0000000000000002</v>
      </c>
      <c r="BE67" s="229">
        <f t="shared" si="79"/>
        <v>1.0000000000000002</v>
      </c>
      <c r="BF67" s="229">
        <f t="shared" si="79"/>
        <v>1.0000000000000002</v>
      </c>
      <c r="BG67" s="229">
        <f>SUM(BG68:BG73)</f>
        <v>1.0000000000000002</v>
      </c>
      <c r="BH67" s="2119">
        <f t="shared" ref="BH67:BI67" si="80">SUM(BH68:BH73)</f>
        <v>1</v>
      </c>
      <c r="BI67" s="1458">
        <f t="shared" si="80"/>
        <v>1</v>
      </c>
      <c r="BJ67" s="210"/>
    </row>
    <row r="68" spans="2:66" ht="17.100000000000001" customHeight="1">
      <c r="S68" s="966"/>
      <c r="T68" s="961" t="s">
        <v>1041</v>
      </c>
      <c r="U68" s="961"/>
      <c r="W68" s="966"/>
      <c r="X68" s="155" t="s">
        <v>1043</v>
      </c>
      <c r="Y68" s="155"/>
      <c r="Z68" s="1408"/>
      <c r="AA68" s="1435">
        <f t="shared" ref="AA68:BD68" si="81">IF(AA29="NO","-",AA29/AA$28)</f>
        <v>5.2537400858106952E-2</v>
      </c>
      <c r="AB68" s="230">
        <f t="shared" si="81"/>
        <v>4.5071157584798391E-2</v>
      </c>
      <c r="AC68" s="230">
        <f t="shared" si="81"/>
        <v>4.3231533665903737E-2</v>
      </c>
      <c r="AD68" s="230">
        <f t="shared" si="81"/>
        <v>4.6779347142616758E-2</v>
      </c>
      <c r="AE68" s="230">
        <f t="shared" si="81"/>
        <v>5.0653778931687703E-2</v>
      </c>
      <c r="AF68" s="230">
        <f t="shared" si="81"/>
        <v>4.6877931890895459E-2</v>
      </c>
      <c r="AG68" s="230">
        <f t="shared" si="81"/>
        <v>4.6174060781464681E-2</v>
      </c>
      <c r="AH68" s="230">
        <f t="shared" si="81"/>
        <v>5.3567275544872908E-2</v>
      </c>
      <c r="AI68" s="230">
        <f t="shared" si="81"/>
        <v>5.8778114233024606E-2</v>
      </c>
      <c r="AJ68" s="230">
        <f t="shared" si="81"/>
        <v>8.2374193608488938E-2</v>
      </c>
      <c r="AK68" s="230">
        <f t="shared" si="81"/>
        <v>0.10251515538139935</v>
      </c>
      <c r="AL68" s="230">
        <f t="shared" si="81"/>
        <v>0.12010774929062225</v>
      </c>
      <c r="AM68" s="230">
        <f t="shared" si="81"/>
        <v>0.129414463830093</v>
      </c>
      <c r="AN68" s="230">
        <f t="shared" si="81"/>
        <v>0.13339001878352899</v>
      </c>
      <c r="AO68" s="230">
        <f t="shared" si="81"/>
        <v>0.14247984817464179</v>
      </c>
      <c r="AP68" s="230">
        <f t="shared" si="81"/>
        <v>0.14885565336660439</v>
      </c>
      <c r="AQ68" s="230">
        <f t="shared" si="81"/>
        <v>0.14993613730291244</v>
      </c>
      <c r="AR68" s="230">
        <f t="shared" si="81"/>
        <v>0.16351921202642214</v>
      </c>
      <c r="AS68" s="230">
        <f t="shared" si="81"/>
        <v>0.18582854837849219</v>
      </c>
      <c r="AT68" s="230">
        <f t="shared" si="81"/>
        <v>0.31645428832579581</v>
      </c>
      <c r="AU68" s="230">
        <f t="shared" si="81"/>
        <v>0.29693961887861414</v>
      </c>
      <c r="AV68" s="230">
        <f t="shared" si="81"/>
        <v>0.32965001368908275</v>
      </c>
      <c r="AW68" s="230">
        <f t="shared" si="81"/>
        <v>0.34368258517029276</v>
      </c>
      <c r="AX68" s="230">
        <f t="shared" si="81"/>
        <v>0.36528953132084985</v>
      </c>
      <c r="AY68" s="230">
        <f t="shared" si="81"/>
        <v>0.37303130592747874</v>
      </c>
      <c r="AZ68" s="230">
        <f t="shared" si="81"/>
        <v>0.35277338081960335</v>
      </c>
      <c r="BA68" s="230">
        <f t="shared" si="81"/>
        <v>0.3391788859044445</v>
      </c>
      <c r="BB68" s="230">
        <f t="shared" si="81"/>
        <v>0.35661353632949339</v>
      </c>
      <c r="BC68" s="230">
        <f t="shared" si="81"/>
        <v>0.37102491953222838</v>
      </c>
      <c r="BD68" s="231">
        <f t="shared" si="81"/>
        <v>0.3830630157793064</v>
      </c>
      <c r="BE68" s="231">
        <f>IF(BE29="NO","-",BE29/BE$28)</f>
        <v>0.36228088821958038</v>
      </c>
      <c r="BF68" s="231">
        <f>IF(BF29="NO","-",BF29/BF$28)</f>
        <v>0.36420967656056613</v>
      </c>
      <c r="BG68" s="231">
        <f>IF(BG29="NO","-",BG29/BG$28)</f>
        <v>0.38048188968307911</v>
      </c>
      <c r="BH68" s="2120">
        <f t="shared" ref="BH68:BI68" si="82">IF(BH29="NO","-",BH29/BH$28)</f>
        <v>0.39669197661883232</v>
      </c>
      <c r="BI68" s="1459">
        <f t="shared" si="82"/>
        <v>0.40978661738766153</v>
      </c>
      <c r="BJ68" s="210"/>
    </row>
    <row r="69" spans="2:66" ht="17.100000000000001" customHeight="1">
      <c r="S69" s="966"/>
      <c r="T69" s="961" t="s">
        <v>1042</v>
      </c>
      <c r="U69" s="961"/>
      <c r="W69" s="966"/>
      <c r="X69" s="155" t="s">
        <v>1044</v>
      </c>
      <c r="Y69" s="155"/>
      <c r="Z69" s="1407"/>
      <c r="AA69" s="1435">
        <f t="shared" ref="AA69:BD69" si="83">IF(AA30="NO","-",AA30/AA$28)</f>
        <v>0.60750390628893425</v>
      </c>
      <c r="AB69" s="230">
        <f t="shared" si="83"/>
        <v>0.61391255746605533</v>
      </c>
      <c r="AC69" s="230">
        <f t="shared" si="83"/>
        <v>0.61638929231894768</v>
      </c>
      <c r="AD69" s="230">
        <f t="shared" si="83"/>
        <v>0.61389167239708931</v>
      </c>
      <c r="AE69" s="230">
        <f t="shared" si="83"/>
        <v>0.61130839610088727</v>
      </c>
      <c r="AF69" s="230">
        <f t="shared" si="83"/>
        <v>0.61396917494136949</v>
      </c>
      <c r="AG69" s="230">
        <f t="shared" si="83"/>
        <v>0.63429443720286971</v>
      </c>
      <c r="AH69" s="230">
        <f t="shared" si="83"/>
        <v>0.65063863734168748</v>
      </c>
      <c r="AI69" s="230">
        <f t="shared" si="83"/>
        <v>0.62800459740751113</v>
      </c>
      <c r="AJ69" s="230">
        <f t="shared" si="83"/>
        <v>0.48503419336619119</v>
      </c>
      <c r="AK69" s="230">
        <f t="shared" si="83"/>
        <v>0.36621530907259742</v>
      </c>
      <c r="AL69" s="230">
        <f t="shared" si="83"/>
        <v>0.31568562043438753</v>
      </c>
      <c r="AM69" s="230">
        <f t="shared" si="83"/>
        <v>0.25237695591146037</v>
      </c>
      <c r="AN69" s="230">
        <f t="shared" si="83"/>
        <v>0.22809438231541393</v>
      </c>
      <c r="AO69" s="230">
        <f t="shared" si="83"/>
        <v>0.20063373232343562</v>
      </c>
      <c r="AP69" s="230">
        <f t="shared" si="83"/>
        <v>0.16410752676211968</v>
      </c>
      <c r="AQ69" s="230">
        <f t="shared" si="83"/>
        <v>0.17741735855354385</v>
      </c>
      <c r="AR69" s="230">
        <f t="shared" si="83"/>
        <v>0.17419828648404823</v>
      </c>
      <c r="AS69" s="230">
        <f t="shared" si="83"/>
        <v>0.1907876302911844</v>
      </c>
      <c r="AT69" s="230">
        <f t="shared" si="83"/>
        <v>0.28353582030335972</v>
      </c>
      <c r="AU69" s="230">
        <f t="shared" si="83"/>
        <v>0.25393014834715927</v>
      </c>
      <c r="AV69" s="230">
        <f t="shared" si="83"/>
        <v>0.30673037644284568</v>
      </c>
      <c r="AW69" s="230">
        <f t="shared" si="83"/>
        <v>0.31307205323805426</v>
      </c>
      <c r="AX69" s="230">
        <f t="shared" si="83"/>
        <v>0.29841541890681689</v>
      </c>
      <c r="AY69" s="230">
        <f t="shared" si="83"/>
        <v>0.28570314357819315</v>
      </c>
      <c r="AZ69" s="230">
        <f t="shared" si="83"/>
        <v>0.2889371042056571</v>
      </c>
      <c r="BA69" s="230">
        <f t="shared" si="83"/>
        <v>0.28056166820555145</v>
      </c>
      <c r="BB69" s="230">
        <f t="shared" si="83"/>
        <v>0.27491347218256734</v>
      </c>
      <c r="BC69" s="230">
        <f t="shared" si="83"/>
        <v>0.25960587148658326</v>
      </c>
      <c r="BD69" s="231">
        <f t="shared" si="83"/>
        <v>0.2677954331114431</v>
      </c>
      <c r="BE69" s="231">
        <f t="shared" ref="BE69:BF73" si="84">IF(BE30="NO","-",BE30/BE$28)</f>
        <v>0.26267091197675546</v>
      </c>
      <c r="BF69" s="231">
        <f t="shared" si="84"/>
        <v>0.27569214832418704</v>
      </c>
      <c r="BG69" s="231">
        <f t="shared" ref="BG69:BH69" si="85">IF(BG30="NO","-",BG30/BG$28)</f>
        <v>0.27086229923156219</v>
      </c>
      <c r="BH69" s="2120">
        <f t="shared" si="85"/>
        <v>0.32028295280206004</v>
      </c>
      <c r="BI69" s="1459">
        <f t="shared" ref="BI69" si="86">IF(BI30="NO","-",BI30/BI$28)</f>
        <v>0.30673468865901254</v>
      </c>
      <c r="BJ69" s="210"/>
    </row>
    <row r="70" spans="2:66" ht="17.100000000000001" customHeight="1">
      <c r="S70" s="966"/>
      <c r="T70" s="961" t="s">
        <v>1027</v>
      </c>
      <c r="U70" s="961"/>
      <c r="W70" s="966"/>
      <c r="X70" s="155" t="s">
        <v>1036</v>
      </c>
      <c r="Y70" s="155"/>
      <c r="Z70" s="1407"/>
      <c r="AA70" s="1435">
        <f t="shared" ref="AA70:BD70" si="87">IF(AA31="NO","-",AA31/AA$28)</f>
        <v>1.0973881969790419E-2</v>
      </c>
      <c r="AB70" s="230">
        <f t="shared" si="87"/>
        <v>8.5609632203756444E-3</v>
      </c>
      <c r="AC70" s="230">
        <f t="shared" si="87"/>
        <v>6.5826129317800054E-3</v>
      </c>
      <c r="AD70" s="230">
        <f t="shared" si="87"/>
        <v>6.8849687336367303E-3</v>
      </c>
      <c r="AE70" s="230">
        <f t="shared" si="87"/>
        <v>6.9927485479603603E-3</v>
      </c>
      <c r="AF70" s="230">
        <f t="shared" si="87"/>
        <v>6.6669110774157311E-3</v>
      </c>
      <c r="AG70" s="230">
        <f t="shared" si="87"/>
        <v>7.7227407126972767E-3</v>
      </c>
      <c r="AH70" s="230">
        <f t="shared" si="87"/>
        <v>1.1893042770034959E-2</v>
      </c>
      <c r="AI70" s="230">
        <f t="shared" si="87"/>
        <v>2.7590329902901379E-2</v>
      </c>
      <c r="AJ70" s="230">
        <f t="shared" si="87"/>
        <v>6.1475128787405332E-2</v>
      </c>
      <c r="AK70" s="230">
        <f t="shared" si="87"/>
        <v>0.12318423422549958</v>
      </c>
      <c r="AL70" s="230">
        <f t="shared" si="87"/>
        <v>0.1626340755600223</v>
      </c>
      <c r="AM70" s="230">
        <f t="shared" si="87"/>
        <v>0.16915162898527161</v>
      </c>
      <c r="AN70" s="230">
        <f t="shared" si="87"/>
        <v>0.17729954196383027</v>
      </c>
      <c r="AO70" s="230">
        <f t="shared" si="87"/>
        <v>0.17901446979172891</v>
      </c>
      <c r="AP70" s="230">
        <f t="shared" si="87"/>
        <v>0.19525265474645045</v>
      </c>
      <c r="AQ70" s="230">
        <f t="shared" si="87"/>
        <v>0.17569215630943472</v>
      </c>
      <c r="AR70" s="230">
        <f t="shared" si="87"/>
        <v>0.1994216320629848</v>
      </c>
      <c r="AS70" s="230">
        <f t="shared" si="87"/>
        <v>0.13486284086008096</v>
      </c>
      <c r="AT70" s="230">
        <f t="shared" si="87"/>
        <v>7.4680903758029688E-2</v>
      </c>
      <c r="AU70" s="230">
        <f t="shared" si="87"/>
        <v>0.10893863557660105</v>
      </c>
      <c r="AV70" s="230">
        <f t="shared" si="87"/>
        <v>7.2103803108913733E-2</v>
      </c>
      <c r="AW70" s="230">
        <f t="shared" si="87"/>
        <v>7.6685174169407469E-2</v>
      </c>
      <c r="AX70" s="230">
        <f t="shared" si="87"/>
        <v>6.8778855078197157E-2</v>
      </c>
      <c r="AY70" s="230">
        <f t="shared" si="87"/>
        <v>8.2920824284062555E-2</v>
      </c>
      <c r="AZ70" s="230">
        <f t="shared" si="87"/>
        <v>0.10213302714028806</v>
      </c>
      <c r="BA70" s="230">
        <f t="shared" si="87"/>
        <v>0.1348608951983781</v>
      </c>
      <c r="BB70" s="230">
        <f t="shared" si="87"/>
        <v>0.10938671495561689</v>
      </c>
      <c r="BC70" s="230">
        <f t="shared" si="87"/>
        <v>0.12377810022295198</v>
      </c>
      <c r="BD70" s="231">
        <f t="shared" si="87"/>
        <v>0.11834107411778866</v>
      </c>
      <c r="BE70" s="231">
        <f t="shared" si="84"/>
        <v>0.13427813916266387</v>
      </c>
      <c r="BF70" s="231">
        <f t="shared" si="84"/>
        <v>0.14525515067223546</v>
      </c>
      <c r="BG70" s="231">
        <f t="shared" ref="BG70:BH70" si="88">IF(BG31="NO","-",BG31/BG$28)</f>
        <v>0.13565801812706685</v>
      </c>
      <c r="BH70" s="2120">
        <f t="shared" si="88"/>
        <v>0.10478567906920509</v>
      </c>
      <c r="BI70" s="1459">
        <f t="shared" ref="BI70" si="89">IF(BI31="NO","-",BI31/BI$28)</f>
        <v>7.51770114455554E-2</v>
      </c>
      <c r="BJ70" s="210"/>
    </row>
    <row r="71" spans="2:66" ht="17.100000000000001" customHeight="1">
      <c r="S71" s="966"/>
      <c r="T71" s="961" t="s">
        <v>1023</v>
      </c>
      <c r="U71" s="961"/>
      <c r="W71" s="966"/>
      <c r="X71" s="155" t="s">
        <v>1033</v>
      </c>
      <c r="Y71" s="155"/>
      <c r="Z71" s="1407"/>
      <c r="AA71" s="1435">
        <f t="shared" ref="AA71:BD71" si="90">IF(AA32="NO","-",AA32/AA$28)</f>
        <v>6.0865786552323282E-2</v>
      </c>
      <c r="AB71" s="230">
        <f t="shared" si="90"/>
        <v>6.1507868999196372E-2</v>
      </c>
      <c r="AC71" s="230">
        <f t="shared" si="90"/>
        <v>6.1756012942539434E-2</v>
      </c>
      <c r="AD71" s="230">
        <f t="shared" si="90"/>
        <v>6.1505776525161787E-2</v>
      </c>
      <c r="AE71" s="230">
        <f t="shared" si="90"/>
        <v>6.1246958199843028E-2</v>
      </c>
      <c r="AF71" s="230">
        <f t="shared" si="90"/>
        <v>6.1513541501269087E-2</v>
      </c>
      <c r="AG71" s="230">
        <f t="shared" si="90"/>
        <v>6.3291994867131704E-2</v>
      </c>
      <c r="AH71" s="230">
        <f t="shared" si="90"/>
        <v>8.8418400651708667E-2</v>
      </c>
      <c r="AI71" s="230">
        <f t="shared" si="90"/>
        <v>9.6649136094608859E-2</v>
      </c>
      <c r="AJ71" s="230">
        <f t="shared" si="90"/>
        <v>0.13869486010739593</v>
      </c>
      <c r="AK71" s="230">
        <f t="shared" si="90"/>
        <v>0.19436870422705277</v>
      </c>
      <c r="AL71" s="230">
        <f t="shared" si="90"/>
        <v>0.16722004472404281</v>
      </c>
      <c r="AM71" s="230">
        <f t="shared" si="90"/>
        <v>0.180091792200266</v>
      </c>
      <c r="AN71" s="230">
        <f t="shared" si="90"/>
        <v>0.19188804636680784</v>
      </c>
      <c r="AO71" s="230">
        <f t="shared" si="90"/>
        <v>0.21374721654225884</v>
      </c>
      <c r="AP71" s="230">
        <f t="shared" si="90"/>
        <v>0.20138693004893157</v>
      </c>
      <c r="AQ71" s="230">
        <f t="shared" si="90"/>
        <v>0.16810935947379643</v>
      </c>
      <c r="AR71" s="230">
        <f t="shared" si="90"/>
        <v>0.17223587562262579</v>
      </c>
      <c r="AS71" s="230">
        <f t="shared" si="90"/>
        <v>0.15393192834381136</v>
      </c>
      <c r="AT71" s="230">
        <f t="shared" si="90"/>
        <v>0.16215949428966289</v>
      </c>
      <c r="AU71" s="230">
        <f t="shared" si="90"/>
        <v>0.17028698433360523</v>
      </c>
      <c r="AV71" s="230">
        <f t="shared" si="90"/>
        <v>0.1567909481165542</v>
      </c>
      <c r="AW71" s="230">
        <f t="shared" si="90"/>
        <v>0.14414801209792402</v>
      </c>
      <c r="AX71" s="230">
        <f t="shared" si="90"/>
        <v>0.15195542504593107</v>
      </c>
      <c r="AY71" s="230">
        <f t="shared" si="90"/>
        <v>0.14463354030847106</v>
      </c>
      <c r="AZ71" s="230">
        <f t="shared" si="90"/>
        <v>0.15031642612127838</v>
      </c>
      <c r="BA71" s="230">
        <f t="shared" si="90"/>
        <v>0.15688712016142814</v>
      </c>
      <c r="BB71" s="230">
        <f t="shared" si="90"/>
        <v>0.16890628907499886</v>
      </c>
      <c r="BC71" s="230">
        <f t="shared" si="90"/>
        <v>0.14917285859777679</v>
      </c>
      <c r="BD71" s="231">
        <f t="shared" si="90"/>
        <v>0.14322498138225223</v>
      </c>
      <c r="BE71" s="231">
        <f t="shared" si="84"/>
        <v>0.1530386178511709</v>
      </c>
      <c r="BF71" s="231">
        <f t="shared" si="84"/>
        <v>0.13442381384519334</v>
      </c>
      <c r="BG71" s="231">
        <f t="shared" ref="BG71:BH71" si="91">IF(BG32="NO","-",BG32/BG$28)</f>
        <v>0.13942287470752351</v>
      </c>
      <c r="BH71" s="2120">
        <f t="shared" si="91"/>
        <v>0.13187794803991898</v>
      </c>
      <c r="BI71" s="1459">
        <f t="shared" ref="BI71" si="92">IF(BI32="NO","-",BI32/BI$28)</f>
        <v>0.15758468685417612</v>
      </c>
      <c r="BJ71" s="210"/>
    </row>
    <row r="72" spans="2:66" ht="17.100000000000001" customHeight="1">
      <c r="S72" s="966"/>
      <c r="T72" s="961" t="s">
        <v>1024</v>
      </c>
      <c r="U72" s="961"/>
      <c r="W72" s="966"/>
      <c r="X72" s="155" t="s">
        <v>278</v>
      </c>
      <c r="Y72" s="155"/>
      <c r="Z72" s="1407"/>
      <c r="AA72" s="1435">
        <f t="shared" ref="AA72:BD72" si="93">IF(AA33="NO","-",AA33/AA$28)</f>
        <v>8.2087834002106449E-3</v>
      </c>
      <c r="AB72" s="230">
        <f t="shared" si="93"/>
        <v>8.2953791057787871E-3</v>
      </c>
      <c r="AC72" s="230">
        <f t="shared" si="93"/>
        <v>8.3288455242440489E-3</v>
      </c>
      <c r="AD72" s="230">
        <f t="shared" si="93"/>
        <v>8.2950969001737446E-3</v>
      </c>
      <c r="AE72" s="230">
        <f t="shared" si="93"/>
        <v>8.2601908602966366E-3</v>
      </c>
      <c r="AF72" s="230">
        <f t="shared" si="93"/>
        <v>8.2961441388702782E-3</v>
      </c>
      <c r="AG72" s="230">
        <f t="shared" si="93"/>
        <v>2.3270162315499433E-2</v>
      </c>
      <c r="AH72" s="230">
        <f t="shared" si="93"/>
        <v>3.4926566296223996E-2</v>
      </c>
      <c r="AI72" s="230">
        <f t="shared" si="93"/>
        <v>4.6157291099876332E-2</v>
      </c>
      <c r="AJ72" s="230">
        <f t="shared" si="93"/>
        <v>8.6702800338150421E-2</v>
      </c>
      <c r="AK72" s="230">
        <f t="shared" si="93"/>
        <v>0.11041022972284525</v>
      </c>
      <c r="AL72" s="230">
        <f t="shared" si="93"/>
        <v>0.12249963821649434</v>
      </c>
      <c r="AM72" s="230">
        <f t="shared" si="93"/>
        <v>0.14087120161756125</v>
      </c>
      <c r="AN72" s="230">
        <f t="shared" si="93"/>
        <v>0.14118651662422727</v>
      </c>
      <c r="AO72" s="230">
        <f t="shared" si="93"/>
        <v>0.14213673405438509</v>
      </c>
      <c r="AP72" s="230">
        <f t="shared" si="93"/>
        <v>0.12587905398119523</v>
      </c>
      <c r="AQ72" s="230">
        <f t="shared" si="93"/>
        <v>0.10034712441030855</v>
      </c>
      <c r="AR72" s="230">
        <f t="shared" si="93"/>
        <v>7.0387799546176813E-2</v>
      </c>
      <c r="AS72" s="230">
        <f t="shared" si="93"/>
        <v>6.4933410832579266E-2</v>
      </c>
      <c r="AT72" s="230">
        <f t="shared" si="93"/>
        <v>7.5319739161936183E-2</v>
      </c>
      <c r="AU72" s="230">
        <f t="shared" si="93"/>
        <v>9.971982086791778E-2</v>
      </c>
      <c r="AV72" s="230">
        <f t="shared" si="93"/>
        <v>8.0763302767545411E-2</v>
      </c>
      <c r="AW72" s="230">
        <f t="shared" si="93"/>
        <v>7.1351763423606329E-2</v>
      </c>
      <c r="AX72" s="230">
        <f t="shared" si="93"/>
        <v>7.4730848386789867E-2</v>
      </c>
      <c r="AY72" s="230">
        <f t="shared" si="93"/>
        <v>8.6002494618753728E-2</v>
      </c>
      <c r="AZ72" s="230">
        <f t="shared" si="93"/>
        <v>8.3064614512992352E-2</v>
      </c>
      <c r="BA72" s="230">
        <f t="shared" si="93"/>
        <v>6.7038319910205771E-2</v>
      </c>
      <c r="BB72" s="230">
        <f t="shared" si="93"/>
        <v>7.2132544759791389E-2</v>
      </c>
      <c r="BC72" s="230">
        <f t="shared" si="93"/>
        <v>7.574545539796089E-2</v>
      </c>
      <c r="BD72" s="231">
        <f t="shared" si="93"/>
        <v>6.8802535299680667E-2</v>
      </c>
      <c r="BE72" s="231">
        <f t="shared" si="84"/>
        <v>6.3808988712734091E-2</v>
      </c>
      <c r="BF72" s="231">
        <f t="shared" si="84"/>
        <v>5.9366367160534152E-2</v>
      </c>
      <c r="BG72" s="231">
        <f t="shared" ref="BG72:BH72" si="94">IF(BG33="NO","-",BG33/BG$28)</f>
        <v>5.7846388867533301E-2</v>
      </c>
      <c r="BH72" s="2120">
        <f t="shared" si="94"/>
        <v>3.500009910597994E-2</v>
      </c>
      <c r="BI72" s="1459">
        <f t="shared" ref="BI72" si="95">IF(BI33="NO","-",BI33/BI$28)</f>
        <v>3.0057664263976124E-2</v>
      </c>
      <c r="BJ72" s="210"/>
    </row>
    <row r="73" spans="2:66" ht="17.100000000000001" customHeight="1">
      <c r="S73" s="1403"/>
      <c r="T73" s="961" t="s">
        <v>991</v>
      </c>
      <c r="U73" s="961"/>
      <c r="W73" s="1403"/>
      <c r="X73" s="1507" t="s">
        <v>809</v>
      </c>
      <c r="Y73" s="155"/>
      <c r="Z73" s="1408"/>
      <c r="AA73" s="1435">
        <f t="shared" ref="AA73:BD73" si="96">IF(AA34="NO","-",AA34/AA$28)</f>
        <v>0.25991024093063464</v>
      </c>
      <c r="AB73" s="230">
        <f t="shared" si="96"/>
        <v>0.26265207362379561</v>
      </c>
      <c r="AC73" s="230">
        <f t="shared" si="96"/>
        <v>0.26371170261658505</v>
      </c>
      <c r="AD73" s="230">
        <f t="shared" si="96"/>
        <v>0.2626431383013218</v>
      </c>
      <c r="AE73" s="230">
        <f t="shared" si="96"/>
        <v>0.26153792735932502</v>
      </c>
      <c r="AF73" s="230">
        <f t="shared" si="96"/>
        <v>0.26267629645017981</v>
      </c>
      <c r="AG73" s="230">
        <f t="shared" si="96"/>
        <v>0.22524660412033723</v>
      </c>
      <c r="AH73" s="230">
        <f t="shared" si="96"/>
        <v>0.16055607739547192</v>
      </c>
      <c r="AI73" s="230">
        <f t="shared" si="96"/>
        <v>0.14282053126207772</v>
      </c>
      <c r="AJ73" s="230">
        <f t="shared" si="96"/>
        <v>0.1457188237923682</v>
      </c>
      <c r="AK73" s="230">
        <f t="shared" si="96"/>
        <v>0.10330636737060557</v>
      </c>
      <c r="AL73" s="230">
        <f t="shared" si="96"/>
        <v>0.11185287177443075</v>
      </c>
      <c r="AM73" s="230">
        <f t="shared" si="96"/>
        <v>0.12809395745534777</v>
      </c>
      <c r="AN73" s="230">
        <f t="shared" si="96"/>
        <v>0.12814149394619176</v>
      </c>
      <c r="AO73" s="230">
        <f t="shared" si="96"/>
        <v>0.12198799911354989</v>
      </c>
      <c r="AP73" s="230">
        <f t="shared" si="96"/>
        <v>0.16451818109469873</v>
      </c>
      <c r="AQ73" s="230">
        <f t="shared" si="96"/>
        <v>0.22849786395000413</v>
      </c>
      <c r="AR73" s="230">
        <f t="shared" si="96"/>
        <v>0.22023719425774205</v>
      </c>
      <c r="AS73" s="230">
        <f t="shared" si="96"/>
        <v>0.26965564129385189</v>
      </c>
      <c r="AT73" s="230">
        <f t="shared" si="96"/>
        <v>8.7849754161215862E-2</v>
      </c>
      <c r="AU73" s="230">
        <f t="shared" si="96"/>
        <v>7.0184791996102544E-2</v>
      </c>
      <c r="AV73" s="230">
        <f t="shared" si="96"/>
        <v>5.3961555875058041E-2</v>
      </c>
      <c r="AW73" s="230">
        <f t="shared" si="96"/>
        <v>5.1060411900715218E-2</v>
      </c>
      <c r="AX73" s="230">
        <f t="shared" si="96"/>
        <v>4.0829921261415165E-2</v>
      </c>
      <c r="AY73" s="230">
        <f t="shared" si="96"/>
        <v>2.7708691283040713E-2</v>
      </c>
      <c r="AZ73" s="230">
        <f t="shared" si="96"/>
        <v>2.2775447200180578E-2</v>
      </c>
      <c r="BA73" s="230">
        <f t="shared" si="96"/>
        <v>2.1473110619992176E-2</v>
      </c>
      <c r="BB73" s="230">
        <f t="shared" si="96"/>
        <v>1.8047442697532175E-2</v>
      </c>
      <c r="BC73" s="230">
        <f t="shared" si="96"/>
        <v>2.0672794762498631E-2</v>
      </c>
      <c r="BD73" s="231">
        <f t="shared" si="96"/>
        <v>1.8772960309529036E-2</v>
      </c>
      <c r="BE73" s="231">
        <f t="shared" si="84"/>
        <v>2.3922454077095468E-2</v>
      </c>
      <c r="BF73" s="231">
        <f t="shared" si="84"/>
        <v>2.105284343728402E-2</v>
      </c>
      <c r="BG73" s="231">
        <f t="shared" ref="BG73:BH73" si="97">IF(BG34="NO","-",BG34/BG$28)</f>
        <v>1.5728529383235108E-2</v>
      </c>
      <c r="BH73" s="2120">
        <f t="shared" si="97"/>
        <v>1.1361344364003587E-2</v>
      </c>
      <c r="BI73" s="1459">
        <f t="shared" ref="BI73" si="98">IF(BI34="NO","-",BI34/BI$28)</f>
        <v>2.0659331389618275E-2</v>
      </c>
      <c r="BJ73" s="210"/>
    </row>
    <row r="74" spans="2:66" ht="17.100000000000001" customHeight="1">
      <c r="S74" s="968" t="s">
        <v>434</v>
      </c>
      <c r="T74" s="28"/>
      <c r="U74" s="969"/>
      <c r="W74" s="968" t="s">
        <v>434</v>
      </c>
      <c r="X74" s="28"/>
      <c r="Y74" s="1503"/>
      <c r="Z74" s="1414"/>
      <c r="AA74" s="1436">
        <f>SUM(AA75:AA77)</f>
        <v>1</v>
      </c>
      <c r="AB74" s="232">
        <f t="shared" ref="AB74:BA74" si="99">SUM(AB75:AB77)</f>
        <v>1</v>
      </c>
      <c r="AC74" s="232">
        <f t="shared" si="99"/>
        <v>1</v>
      </c>
      <c r="AD74" s="232">
        <f t="shared" si="99"/>
        <v>0.99999999999999989</v>
      </c>
      <c r="AE74" s="232">
        <f t="shared" si="99"/>
        <v>1.0000000000000002</v>
      </c>
      <c r="AF74" s="232">
        <f t="shared" si="99"/>
        <v>1</v>
      </c>
      <c r="AG74" s="232">
        <f t="shared" si="99"/>
        <v>1</v>
      </c>
      <c r="AH74" s="232">
        <f t="shared" si="99"/>
        <v>1</v>
      </c>
      <c r="AI74" s="232">
        <f t="shared" si="99"/>
        <v>1.0000000000000002</v>
      </c>
      <c r="AJ74" s="232">
        <f t="shared" si="99"/>
        <v>1</v>
      </c>
      <c r="AK74" s="232">
        <f t="shared" si="99"/>
        <v>1.0000000000000002</v>
      </c>
      <c r="AL74" s="232">
        <f t="shared" si="99"/>
        <v>1</v>
      </c>
      <c r="AM74" s="232">
        <f t="shared" si="99"/>
        <v>1</v>
      </c>
      <c r="AN74" s="232">
        <f t="shared" si="99"/>
        <v>1</v>
      </c>
      <c r="AO74" s="232">
        <f t="shared" si="99"/>
        <v>1</v>
      </c>
      <c r="AP74" s="232">
        <f t="shared" si="99"/>
        <v>1.0000000000000002</v>
      </c>
      <c r="AQ74" s="232">
        <f t="shared" si="99"/>
        <v>0.99999999999999989</v>
      </c>
      <c r="AR74" s="232">
        <f t="shared" si="99"/>
        <v>1</v>
      </c>
      <c r="AS74" s="232">
        <f t="shared" si="99"/>
        <v>1</v>
      </c>
      <c r="AT74" s="232">
        <f t="shared" si="99"/>
        <v>0.99999999999999989</v>
      </c>
      <c r="AU74" s="232">
        <f t="shared" si="99"/>
        <v>0.99999999999999989</v>
      </c>
      <c r="AV74" s="232">
        <f t="shared" si="99"/>
        <v>0.99999999999999989</v>
      </c>
      <c r="AW74" s="232">
        <f t="shared" si="99"/>
        <v>1</v>
      </c>
      <c r="AX74" s="232">
        <f t="shared" si="99"/>
        <v>1</v>
      </c>
      <c r="AY74" s="232">
        <f t="shared" si="99"/>
        <v>1.0000000000000002</v>
      </c>
      <c r="AZ74" s="232">
        <f t="shared" si="99"/>
        <v>1</v>
      </c>
      <c r="BA74" s="232">
        <f t="shared" si="99"/>
        <v>0.99999999999999989</v>
      </c>
      <c r="BB74" s="232">
        <f t="shared" ref="BB74:BF74" si="100">SUM(BB75:BB77)</f>
        <v>1</v>
      </c>
      <c r="BC74" s="232">
        <f t="shared" si="100"/>
        <v>1</v>
      </c>
      <c r="BD74" s="233">
        <f t="shared" si="100"/>
        <v>0.99999999999999978</v>
      </c>
      <c r="BE74" s="233">
        <f t="shared" si="100"/>
        <v>1</v>
      </c>
      <c r="BF74" s="233">
        <f t="shared" si="100"/>
        <v>1</v>
      </c>
      <c r="BG74" s="233">
        <f>SUM(BG75:BG77)</f>
        <v>1</v>
      </c>
      <c r="BH74" s="2121">
        <f t="shared" ref="BH74:BI74" si="101">SUM(BH75:BH77)</f>
        <v>1</v>
      </c>
      <c r="BI74" s="1460">
        <f t="shared" si="101"/>
        <v>1.0000000000000002</v>
      </c>
      <c r="BJ74" s="210"/>
    </row>
    <row r="75" spans="2:66" ht="17.100000000000001" customHeight="1">
      <c r="S75" s="968"/>
      <c r="T75" s="962" t="s">
        <v>1023</v>
      </c>
      <c r="U75" s="962"/>
      <c r="W75" s="968"/>
      <c r="X75" s="1504" t="s">
        <v>1033</v>
      </c>
      <c r="Y75" s="1504"/>
      <c r="Z75" s="1415"/>
      <c r="AA75" s="1435">
        <f t="shared" ref="AA75:BD75" si="102">IF(AA36="NO","-",AA36/AA$35)</f>
        <v>0.82192635718773321</v>
      </c>
      <c r="AB75" s="230">
        <f t="shared" si="102"/>
        <v>0.82192635718773321</v>
      </c>
      <c r="AC75" s="230">
        <f t="shared" si="102"/>
        <v>0.82192635718773321</v>
      </c>
      <c r="AD75" s="230">
        <f t="shared" si="102"/>
        <v>0.8219263571877331</v>
      </c>
      <c r="AE75" s="230">
        <f t="shared" si="102"/>
        <v>0.82192635718773333</v>
      </c>
      <c r="AF75" s="230">
        <f t="shared" si="102"/>
        <v>0.8219263571877331</v>
      </c>
      <c r="AG75" s="230">
        <f t="shared" si="102"/>
        <v>0.86560779933122267</v>
      </c>
      <c r="AH75" s="230">
        <f t="shared" si="102"/>
        <v>0.70516326612072755</v>
      </c>
      <c r="AI75" s="230">
        <f t="shared" si="102"/>
        <v>0.60606526168663788</v>
      </c>
      <c r="AJ75" s="230">
        <f t="shared" si="102"/>
        <v>0.64745770912332812</v>
      </c>
      <c r="AK75" s="230">
        <f t="shared" si="102"/>
        <v>0.32483480715846724</v>
      </c>
      <c r="AL75" s="230">
        <f t="shared" si="102"/>
        <v>0.37269571571177096</v>
      </c>
      <c r="AM75" s="230">
        <f t="shared" si="102"/>
        <v>0.42238060135487554</v>
      </c>
      <c r="AN75" s="230">
        <f t="shared" si="102"/>
        <v>0.2910168815138961</v>
      </c>
      <c r="AO75" s="230">
        <f t="shared" si="102"/>
        <v>0.34918468430150396</v>
      </c>
      <c r="AP75" s="230">
        <f t="shared" si="102"/>
        <v>9.9567520900423492E-2</v>
      </c>
      <c r="AQ75" s="230">
        <f t="shared" si="102"/>
        <v>0.12579176505135026</v>
      </c>
      <c r="AR75" s="230">
        <f t="shared" si="102"/>
        <v>0.14123260227535364</v>
      </c>
      <c r="AS75" s="230">
        <f t="shared" si="102"/>
        <v>0.1402734094654608</v>
      </c>
      <c r="AT75" s="230">
        <f t="shared" si="102"/>
        <v>0.12269887358949889</v>
      </c>
      <c r="AU75" s="230">
        <f t="shared" si="102"/>
        <v>0.11286034683101522</v>
      </c>
      <c r="AV75" s="230">
        <f t="shared" si="102"/>
        <v>8.8249972739456714E-2</v>
      </c>
      <c r="AW75" s="230">
        <f t="shared" si="102"/>
        <v>0.10663515541495701</v>
      </c>
      <c r="AX75" s="230">
        <f t="shared" si="102"/>
        <v>6.197727033260312E-2</v>
      </c>
      <c r="AY75" s="230">
        <f t="shared" si="102"/>
        <v>0.10972639759144606</v>
      </c>
      <c r="AZ75" s="230">
        <f t="shared" si="102"/>
        <v>0.23897009808556607</v>
      </c>
      <c r="BA75" s="230">
        <f t="shared" si="102"/>
        <v>0.27351871946867801</v>
      </c>
      <c r="BB75" s="230">
        <f t="shared" si="102"/>
        <v>0.41093251709122769</v>
      </c>
      <c r="BC75" s="230">
        <f t="shared" si="102"/>
        <v>0.73179951456664727</v>
      </c>
      <c r="BD75" s="231">
        <f t="shared" si="102"/>
        <v>0.86169917866855461</v>
      </c>
      <c r="BE75" s="231">
        <f>IF(BE36="NO","-",BE36/BE$35)</f>
        <v>0.89099540091580298</v>
      </c>
      <c r="BF75" s="231">
        <f>IF(BF36="NO","-",BF36/BF$35)</f>
        <v>0.87912783280002937</v>
      </c>
      <c r="BG75" s="231">
        <f>IF(BG36="NO","-",BG36/BG$35)</f>
        <v>0.90136084485542456</v>
      </c>
      <c r="BH75" s="2120">
        <f t="shared" ref="BH75:BI75" si="103">IF(BH36="NO","-",BH36/BH$35)</f>
        <v>0.89470442030762753</v>
      </c>
      <c r="BI75" s="1459">
        <f t="shared" si="103"/>
        <v>0.89433013311114484</v>
      </c>
      <c r="BJ75" s="210"/>
    </row>
    <row r="76" spans="2:66" ht="17.100000000000001" customHeight="1">
      <c r="S76" s="968"/>
      <c r="T76" s="962" t="s">
        <v>990</v>
      </c>
      <c r="U76" s="962"/>
      <c r="W76" s="968"/>
      <c r="X76" s="1507" t="s">
        <v>810</v>
      </c>
      <c r="Y76" s="1504"/>
      <c r="Z76" s="1415"/>
      <c r="AA76" s="1435">
        <f t="shared" ref="AA76:BD76" si="104">IF(AA37="NO","-",AA37/AA$35)</f>
        <v>9.3343328826994656E-2</v>
      </c>
      <c r="AB76" s="230">
        <f t="shared" si="104"/>
        <v>9.3343328826994656E-2</v>
      </c>
      <c r="AC76" s="230">
        <f t="shared" si="104"/>
        <v>9.3343328826994656E-2</v>
      </c>
      <c r="AD76" s="230">
        <f t="shared" si="104"/>
        <v>9.334332882699467E-2</v>
      </c>
      <c r="AE76" s="230">
        <f t="shared" si="104"/>
        <v>9.3343328826994712E-2</v>
      </c>
      <c r="AF76" s="230">
        <f t="shared" si="104"/>
        <v>9.3343328826994712E-2</v>
      </c>
      <c r="AG76" s="230">
        <f t="shared" si="104"/>
        <v>9.7916739465674682E-2</v>
      </c>
      <c r="AH76" s="230">
        <f t="shared" si="104"/>
        <v>0.10842812922492202</v>
      </c>
      <c r="AI76" s="230">
        <f t="shared" si="104"/>
        <v>0.19516082009013636</v>
      </c>
      <c r="AJ76" s="230">
        <f t="shared" si="104"/>
        <v>0.17544402035018666</v>
      </c>
      <c r="AK76" s="230">
        <f t="shared" si="104"/>
        <v>0.4365203691532048</v>
      </c>
      <c r="AL76" s="230">
        <f t="shared" si="104"/>
        <v>0.42530647744061162</v>
      </c>
      <c r="AM76" s="230">
        <f t="shared" si="104"/>
        <v>0.43626496817443999</v>
      </c>
      <c r="AN76" s="230">
        <f t="shared" si="104"/>
        <v>0.3413857188241769</v>
      </c>
      <c r="AO76" s="230">
        <f t="shared" si="104"/>
        <v>0.29776535548608579</v>
      </c>
      <c r="AP76" s="230">
        <f t="shared" si="104"/>
        <v>0.85193627264035821</v>
      </c>
      <c r="AQ76" s="230">
        <f t="shared" si="104"/>
        <v>0.8127075454161059</v>
      </c>
      <c r="AR76" s="230">
        <f t="shared" si="104"/>
        <v>0.78608120678312465</v>
      </c>
      <c r="AS76" s="230">
        <f t="shared" si="104"/>
        <v>0.83858683164583359</v>
      </c>
      <c r="AT76" s="230">
        <f t="shared" si="104"/>
        <v>0.8600371958787888</v>
      </c>
      <c r="AU76" s="230">
        <f t="shared" si="104"/>
        <v>0.86979956240612621</v>
      </c>
      <c r="AV76" s="230">
        <f t="shared" si="104"/>
        <v>0.89815586448338058</v>
      </c>
      <c r="AW76" s="230">
        <f t="shared" si="104"/>
        <v>0.87948387886539281</v>
      </c>
      <c r="AX76" s="230">
        <f t="shared" si="104"/>
        <v>0.92471823196016323</v>
      </c>
      <c r="AY76" s="230">
        <f t="shared" si="104"/>
        <v>0.86674318583077592</v>
      </c>
      <c r="AZ76" s="230">
        <f t="shared" si="104"/>
        <v>0.7214458902052493</v>
      </c>
      <c r="BA76" s="230">
        <f t="shared" si="104"/>
        <v>0.69491112767007801</v>
      </c>
      <c r="BB76" s="230">
        <f t="shared" si="104"/>
        <v>0.53858441516514965</v>
      </c>
      <c r="BC76" s="230">
        <f t="shared" si="104"/>
        <v>0.1965395068440208</v>
      </c>
      <c r="BD76" s="231">
        <f t="shared" si="104"/>
        <v>7.0209296635580079E-2</v>
      </c>
      <c r="BE76" s="231">
        <f>IF(BE37="NO","-",BE37/BE$35)</f>
        <v>4.8305372073360102E-2</v>
      </c>
      <c r="BF76" s="231">
        <f>IF(BF37="NO","-",BF37/BF$35)</f>
        <v>6.7434955810308117E-2</v>
      </c>
      <c r="BG76" s="231">
        <f t="shared" ref="BG76:BH76" si="105">IF(BG37="NO","-",BG37/BG$35)</f>
        <v>5.6969454123799924E-2</v>
      </c>
      <c r="BH76" s="2120">
        <f t="shared" si="105"/>
        <v>6.5621314410368364E-2</v>
      </c>
      <c r="BI76" s="1459">
        <f t="shared" ref="BI76" si="106">IF(BI37="NO","-",BI37/BI$35)</f>
        <v>6.775212998988317E-2</v>
      </c>
      <c r="BJ76" s="210"/>
    </row>
    <row r="77" spans="2:66" ht="17.100000000000001" customHeight="1" thickBot="1">
      <c r="S77" s="1461"/>
      <c r="T77" s="2338" t="s">
        <v>1024</v>
      </c>
      <c r="U77" s="2338"/>
      <c r="W77" s="1461"/>
      <c r="X77" s="1505" t="s">
        <v>278</v>
      </c>
      <c r="Y77" s="1505"/>
      <c r="Z77" s="1462"/>
      <c r="AA77" s="1463">
        <f t="shared" ref="AA77:BD77" si="107">IF(AA38="NO","-",AA38/AA$35)</f>
        <v>8.4730313985272143E-2</v>
      </c>
      <c r="AB77" s="1464">
        <f t="shared" si="107"/>
        <v>8.4730313985272143E-2</v>
      </c>
      <c r="AC77" s="1464">
        <f t="shared" si="107"/>
        <v>8.4730313985272143E-2</v>
      </c>
      <c r="AD77" s="1464">
        <f t="shared" si="107"/>
        <v>8.4730313985272129E-2</v>
      </c>
      <c r="AE77" s="1464">
        <f t="shared" si="107"/>
        <v>8.4730313985272143E-2</v>
      </c>
      <c r="AF77" s="1464">
        <f t="shared" si="107"/>
        <v>8.4730313985272157E-2</v>
      </c>
      <c r="AG77" s="1464">
        <f t="shared" si="107"/>
        <v>3.6475461203102695E-2</v>
      </c>
      <c r="AH77" s="1464">
        <f t="shared" si="107"/>
        <v>0.18640860465435041</v>
      </c>
      <c r="AI77" s="1464">
        <f t="shared" si="107"/>
        <v>0.19877391822322599</v>
      </c>
      <c r="AJ77" s="1464">
        <f t="shared" si="107"/>
        <v>0.17709827052648527</v>
      </c>
      <c r="AK77" s="1464">
        <f t="shared" si="107"/>
        <v>0.23864482368832809</v>
      </c>
      <c r="AL77" s="1464">
        <f t="shared" si="107"/>
        <v>0.20199780684761742</v>
      </c>
      <c r="AM77" s="1464">
        <f t="shared" si="107"/>
        <v>0.14135443047068441</v>
      </c>
      <c r="AN77" s="1464">
        <f t="shared" si="107"/>
        <v>0.367597399661927</v>
      </c>
      <c r="AO77" s="1464">
        <f t="shared" si="107"/>
        <v>0.3530499602124102</v>
      </c>
      <c r="AP77" s="1464">
        <f t="shared" si="107"/>
        <v>4.8496206459218427E-2</v>
      </c>
      <c r="AQ77" s="1464">
        <f t="shared" si="107"/>
        <v>6.1500689532543749E-2</v>
      </c>
      <c r="AR77" s="1464">
        <f t="shared" si="107"/>
        <v>7.2686190941521803E-2</v>
      </c>
      <c r="AS77" s="1464">
        <f t="shared" si="107"/>
        <v>2.1139758888705708E-2</v>
      </c>
      <c r="AT77" s="1464">
        <f t="shared" si="107"/>
        <v>1.7263930531712188E-2</v>
      </c>
      <c r="AU77" s="1464">
        <f t="shared" si="107"/>
        <v>1.7340090762858432E-2</v>
      </c>
      <c r="AV77" s="1464">
        <f t="shared" si="107"/>
        <v>1.3594162777162641E-2</v>
      </c>
      <c r="AW77" s="1464">
        <f t="shared" si="107"/>
        <v>1.388096571965014E-2</v>
      </c>
      <c r="AX77" s="1464">
        <f t="shared" si="107"/>
        <v>1.3304497707233631E-2</v>
      </c>
      <c r="AY77" s="1464">
        <f t="shared" si="107"/>
        <v>2.3530416577778105E-2</v>
      </c>
      <c r="AZ77" s="1464">
        <f t="shared" si="107"/>
        <v>3.9584011709184685E-2</v>
      </c>
      <c r="BA77" s="1464">
        <f t="shared" si="107"/>
        <v>3.1570152861243893E-2</v>
      </c>
      <c r="BB77" s="1464">
        <f t="shared" si="107"/>
        <v>5.0483067743622739E-2</v>
      </c>
      <c r="BC77" s="1464">
        <f t="shared" si="107"/>
        <v>7.1660978589331931E-2</v>
      </c>
      <c r="BD77" s="1465">
        <f t="shared" si="107"/>
        <v>6.8091524695865144E-2</v>
      </c>
      <c r="BE77" s="1465">
        <f>IF(BE38="NO","-",BE38/BE$35)</f>
        <v>6.0699227010836923E-2</v>
      </c>
      <c r="BF77" s="1465">
        <f>IF(BF38="NO","-",BF38/BF$35)</f>
        <v>5.3437211389662516E-2</v>
      </c>
      <c r="BG77" s="1465">
        <f t="shared" ref="BG77:BH77" si="108">IF(BG38="NO","-",BG38/BG$35)</f>
        <v>4.166970102077551E-2</v>
      </c>
      <c r="BH77" s="2122">
        <f t="shared" si="108"/>
        <v>3.9674265282004129E-2</v>
      </c>
      <c r="BI77" s="1466">
        <f t="shared" ref="BI77" si="109">IF(BI38="NO","-",BI38/BI$35)</f>
        <v>3.7917736898972175E-2</v>
      </c>
      <c r="BJ77" s="210"/>
    </row>
    <row r="78" spans="2:66" ht="17.100000000000001"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L78" s="193"/>
      <c r="BM78" s="193"/>
      <c r="BN78" s="193"/>
    </row>
    <row r="80" spans="2:66" ht="17.25" thickBot="1">
      <c r="S80" s="23" t="s">
        <v>129</v>
      </c>
      <c r="W80" s="163" t="s">
        <v>853</v>
      </c>
      <c r="X80" s="163"/>
      <c r="Y80" s="29"/>
    </row>
    <row r="81" spans="1:66">
      <c r="S81" s="1480"/>
      <c r="T81" s="1481"/>
      <c r="U81" s="1482"/>
      <c r="W81" s="1480"/>
      <c r="X81" s="1481"/>
      <c r="Y81" s="1500"/>
      <c r="Z81" s="1446"/>
      <c r="AA81" s="1447">
        <v>1990</v>
      </c>
      <c r="AB81" s="1448">
        <f>AA81+1</f>
        <v>1991</v>
      </c>
      <c r="AC81" s="1448">
        <f>AB81+1</f>
        <v>1992</v>
      </c>
      <c r="AD81" s="1448">
        <f>AC81+1</f>
        <v>1993</v>
      </c>
      <c r="AE81" s="1448">
        <f>AD81+1</f>
        <v>1994</v>
      </c>
      <c r="AF81" s="1448">
        <v>1995</v>
      </c>
      <c r="AG81" s="1448">
        <f t="shared" ref="AG81:BA81" si="110">AF81+1</f>
        <v>1996</v>
      </c>
      <c r="AH81" s="1448">
        <f t="shared" si="110"/>
        <v>1997</v>
      </c>
      <c r="AI81" s="1448">
        <f t="shared" si="110"/>
        <v>1998</v>
      </c>
      <c r="AJ81" s="1448">
        <f t="shared" si="110"/>
        <v>1999</v>
      </c>
      <c r="AK81" s="1448">
        <f t="shared" si="110"/>
        <v>2000</v>
      </c>
      <c r="AL81" s="1448">
        <f t="shared" si="110"/>
        <v>2001</v>
      </c>
      <c r="AM81" s="1448">
        <f t="shared" si="110"/>
        <v>2002</v>
      </c>
      <c r="AN81" s="1448">
        <f t="shared" si="110"/>
        <v>2003</v>
      </c>
      <c r="AO81" s="1448">
        <f t="shared" si="110"/>
        <v>2004</v>
      </c>
      <c r="AP81" s="1448">
        <f t="shared" si="110"/>
        <v>2005</v>
      </c>
      <c r="AQ81" s="1448">
        <f t="shared" si="110"/>
        <v>2006</v>
      </c>
      <c r="AR81" s="1448">
        <f t="shared" si="110"/>
        <v>2007</v>
      </c>
      <c r="AS81" s="1448">
        <f t="shared" si="110"/>
        <v>2008</v>
      </c>
      <c r="AT81" s="1448">
        <f t="shared" si="110"/>
        <v>2009</v>
      </c>
      <c r="AU81" s="1448">
        <f t="shared" si="110"/>
        <v>2010</v>
      </c>
      <c r="AV81" s="1448">
        <f t="shared" si="110"/>
        <v>2011</v>
      </c>
      <c r="AW81" s="1448">
        <f t="shared" si="110"/>
        <v>2012</v>
      </c>
      <c r="AX81" s="1448">
        <f t="shared" si="110"/>
        <v>2013</v>
      </c>
      <c r="AY81" s="1448">
        <f t="shared" si="110"/>
        <v>2014</v>
      </c>
      <c r="AZ81" s="1448">
        <f t="shared" si="110"/>
        <v>2015</v>
      </c>
      <c r="BA81" s="1448">
        <f t="shared" si="110"/>
        <v>2016</v>
      </c>
      <c r="BB81" s="1448">
        <f t="shared" ref="BB81:BI81" si="111">BA81+1</f>
        <v>2017</v>
      </c>
      <c r="BC81" s="1448">
        <f t="shared" si="111"/>
        <v>2018</v>
      </c>
      <c r="BD81" s="1448">
        <f t="shared" si="111"/>
        <v>2019</v>
      </c>
      <c r="BE81" s="1448">
        <f t="shared" si="111"/>
        <v>2020</v>
      </c>
      <c r="BF81" s="1448">
        <f t="shared" si="111"/>
        <v>2021</v>
      </c>
      <c r="BG81" s="1448">
        <f t="shared" si="111"/>
        <v>2022</v>
      </c>
      <c r="BH81" s="2086">
        <f t="shared" si="111"/>
        <v>2023</v>
      </c>
      <c r="BI81" s="1449">
        <f t="shared" si="111"/>
        <v>2024</v>
      </c>
      <c r="BJ81" s="165"/>
    </row>
    <row r="82" spans="1:66" ht="17.100000000000001" customHeight="1">
      <c r="S82" s="960" t="s">
        <v>15</v>
      </c>
      <c r="T82" s="1"/>
      <c r="U82" s="973"/>
      <c r="W82" s="960" t="s">
        <v>15</v>
      </c>
      <c r="X82" s="1"/>
      <c r="Y82" s="973"/>
      <c r="Z82" s="1092"/>
      <c r="AA82" s="1437"/>
      <c r="AB82" s="236">
        <f>AB5/AA5-1</f>
        <v>8.9126999625155801E-2</v>
      </c>
      <c r="AC82" s="236">
        <f t="shared" ref="AC82:BI82" si="112">AC5/AB5-1</f>
        <v>2.4967871279007126E-2</v>
      </c>
      <c r="AD82" s="236">
        <f>AD5/AC5-1</f>
        <v>2.7877804075876478E-2</v>
      </c>
      <c r="AE82" s="236">
        <f t="shared" si="112"/>
        <v>0.1665174755304395</v>
      </c>
      <c r="AF82" s="236">
        <f t="shared" si="112"/>
        <v>0.20052281424733631</v>
      </c>
      <c r="AG82" s="236">
        <f t="shared" si="112"/>
        <v>-2.073951239807692E-2</v>
      </c>
      <c r="AH82" s="236">
        <f t="shared" si="112"/>
        <v>-3.5973602658351256E-3</v>
      </c>
      <c r="AI82" s="236">
        <f t="shared" si="112"/>
        <v>-2.6345696165444576E-2</v>
      </c>
      <c r="AJ82" s="236">
        <f t="shared" si="112"/>
        <v>2.6546290250818672E-2</v>
      </c>
      <c r="AK82" s="236">
        <f t="shared" si="112"/>
        <v>-5.8008573553605447E-2</v>
      </c>
      <c r="AL82" s="236">
        <f t="shared" si="112"/>
        <v>-0.14611608139383359</v>
      </c>
      <c r="AM82" s="236">
        <f t="shared" si="112"/>
        <v>-0.16078365757416879</v>
      </c>
      <c r="AN82" s="236">
        <f t="shared" si="112"/>
        <v>-2.9552588006346303E-3</v>
      </c>
      <c r="AO82" s="236">
        <f t="shared" si="112"/>
        <v>-0.23438556135369137</v>
      </c>
      <c r="AP82" s="236">
        <f t="shared" si="112"/>
        <v>-3.3807222353796629E-3</v>
      </c>
      <c r="AQ82" s="236">
        <f t="shared" si="112"/>
        <v>9.2544539259939329E-2</v>
      </c>
      <c r="AR82" s="236">
        <f t="shared" si="112"/>
        <v>9.4316899132417253E-2</v>
      </c>
      <c r="AS82" s="236">
        <f t="shared" si="112"/>
        <v>0.11645390095603947</v>
      </c>
      <c r="AT82" s="236">
        <f t="shared" si="112"/>
        <v>5.034025880792603E-2</v>
      </c>
      <c r="AU82" s="236">
        <f t="shared" si="112"/>
        <v>0.10237105390794476</v>
      </c>
      <c r="AV82" s="236">
        <f t="shared" si="112"/>
        <v>0.10499533540785433</v>
      </c>
      <c r="AW82" s="236">
        <f t="shared" si="112"/>
        <v>9.9834825233048541E-2</v>
      </c>
      <c r="AX82" s="236">
        <f t="shared" si="112"/>
        <v>8.4324527000476879E-2</v>
      </c>
      <c r="AY82" s="236">
        <f t="shared" si="112"/>
        <v>9.53875724363622E-2</v>
      </c>
      <c r="AZ82" s="236">
        <f t="shared" si="112"/>
        <v>9.6955045754048008E-2</v>
      </c>
      <c r="BA82" s="236">
        <f t="shared" si="112"/>
        <v>5.1961399475541459E-2</v>
      </c>
      <c r="BB82" s="236">
        <f t="shared" si="112"/>
        <v>2.5227460000884383E-2</v>
      </c>
      <c r="BC82" s="236">
        <f t="shared" si="112"/>
        <v>1.9199328225807166E-2</v>
      </c>
      <c r="BD82" s="236">
        <f t="shared" si="112"/>
        <v>3.8103651310500419E-2</v>
      </c>
      <c r="BE82" s="236">
        <f t="shared" si="112"/>
        <v>2.4240620205355334E-2</v>
      </c>
      <c r="BF82" s="236">
        <f t="shared" si="112"/>
        <v>4.5921445607177702E-3</v>
      </c>
      <c r="BG82" s="236">
        <f>BG5/BF5-1</f>
        <v>-3.9024775568884729E-2</v>
      </c>
      <c r="BH82" s="2096">
        <f t="shared" si="112"/>
        <v>-4.2245230450900451E-2</v>
      </c>
      <c r="BI82" s="1467">
        <f t="shared" si="112"/>
        <v>-3.378282514599007E-2</v>
      </c>
      <c r="BJ82" s="237"/>
      <c r="BN82" s="193"/>
    </row>
    <row r="83" spans="1:66" ht="17.100000000000001" customHeight="1">
      <c r="S83" s="960"/>
      <c r="T83" s="138" t="s">
        <v>1017</v>
      </c>
      <c r="U83" s="1869"/>
      <c r="W83" s="960"/>
      <c r="X83" s="138" t="s">
        <v>1018</v>
      </c>
      <c r="Y83" s="171"/>
      <c r="Z83" s="1416"/>
      <c r="AA83" s="1438"/>
      <c r="AB83" s="239" t="str">
        <f t="shared" ref="AB83:BI83" si="113">IF(OR(AB6="NO",AA6="NO"),"-",AB6/AA6-1)</f>
        <v>-</v>
      </c>
      <c r="AC83" s="239" t="str">
        <f t="shared" si="113"/>
        <v>-</v>
      </c>
      <c r="AD83" s="240">
        <f t="shared" si="113"/>
        <v>16.181452944572644</v>
      </c>
      <c r="AE83" s="240">
        <f t="shared" si="113"/>
        <v>4.1703817138971937</v>
      </c>
      <c r="AF83" s="240">
        <f t="shared" si="113"/>
        <v>1.4982271038146928</v>
      </c>
      <c r="AG83" s="240">
        <f t="shared" si="113"/>
        <v>0.43278784482253196</v>
      </c>
      <c r="AH83" s="240">
        <f t="shared" si="113"/>
        <v>0.30932383463077651</v>
      </c>
      <c r="AI83" s="240">
        <f t="shared" si="113"/>
        <v>0.22344737500748013</v>
      </c>
      <c r="AJ83" s="240">
        <f t="shared" si="113"/>
        <v>0.18646455943136919</v>
      </c>
      <c r="AK83" s="240">
        <f t="shared" si="113"/>
        <v>0.18357016840299667</v>
      </c>
      <c r="AL83" s="240">
        <f t="shared" si="113"/>
        <v>0.1927267907570609</v>
      </c>
      <c r="AM83" s="240">
        <f t="shared" si="113"/>
        <v>0.22220194058279708</v>
      </c>
      <c r="AN83" s="240">
        <f t="shared" si="113"/>
        <v>0.22544307819061671</v>
      </c>
      <c r="AO83" s="240">
        <f t="shared" si="113"/>
        <v>0.2376309711290725</v>
      </c>
      <c r="AP83" s="240">
        <f t="shared" si="113"/>
        <v>0.21072361693872832</v>
      </c>
      <c r="AQ83" s="240">
        <f t="shared" si="113"/>
        <v>0.15986961613498529</v>
      </c>
      <c r="AR83" s="240">
        <f t="shared" si="113"/>
        <v>0.18780948038668077</v>
      </c>
      <c r="AS83" s="240">
        <f t="shared" si="113"/>
        <v>0.12254632423382184</v>
      </c>
      <c r="AT83" s="240">
        <f t="shared" si="113"/>
        <v>0.12096039582053164</v>
      </c>
      <c r="AU83" s="240">
        <f t="shared" si="113"/>
        <v>0.13375604910122441</v>
      </c>
      <c r="AV83" s="240">
        <f t="shared" si="113"/>
        <v>0.11759689656981909</v>
      </c>
      <c r="AW83" s="240">
        <f t="shared" si="113"/>
        <v>0.11679315534219281</v>
      </c>
      <c r="AX83" s="240">
        <f t="shared" si="113"/>
        <v>9.3884687325658911E-2</v>
      </c>
      <c r="AY83" s="240">
        <f t="shared" si="113"/>
        <v>0.10260142662016425</v>
      </c>
      <c r="AZ83" s="240">
        <f t="shared" si="113"/>
        <v>0.10490170674744581</v>
      </c>
      <c r="BA83" s="240">
        <f t="shared" si="113"/>
        <v>4.7512632495080531E-2</v>
      </c>
      <c r="BB83" s="240">
        <f t="shared" si="113"/>
        <v>2.4452343099298446E-2</v>
      </c>
      <c r="BC83" s="240">
        <f t="shared" si="113"/>
        <v>2.114858222434135E-2</v>
      </c>
      <c r="BD83" s="240">
        <f t="shared" si="113"/>
        <v>3.9216094403959678E-2</v>
      </c>
      <c r="BE83" s="240">
        <f t="shared" si="113"/>
        <v>2.2563715204477308E-2</v>
      </c>
      <c r="BF83" s="240">
        <f t="shared" si="113"/>
        <v>7.0399150207367533E-3</v>
      </c>
      <c r="BG83" s="240">
        <f t="shared" si="113"/>
        <v>-3.3107305654831665E-2</v>
      </c>
      <c r="BH83" s="2097">
        <f t="shared" si="113"/>
        <v>-4.4425958843625102E-2</v>
      </c>
      <c r="BI83" s="1468">
        <f t="shared" si="113"/>
        <v>-3.4401891946313268E-2</v>
      </c>
      <c r="BJ83" s="241"/>
      <c r="BL83" s="193"/>
    </row>
    <row r="84" spans="1:66" ht="17.100000000000001" customHeight="1">
      <c r="S84" s="960"/>
      <c r="T84" s="143"/>
      <c r="U84" s="1801" t="s">
        <v>846</v>
      </c>
      <c r="W84" s="960"/>
      <c r="X84" s="143"/>
      <c r="Y84" s="1804" t="s">
        <v>952</v>
      </c>
      <c r="Z84" s="1417"/>
      <c r="AA84" s="1847"/>
      <c r="AB84" s="1848" t="str">
        <f t="shared" ref="AB84:AB87" si="114">IF(OR(AB7="NO",AA7="NO"),"-",AB7/AA7-1)</f>
        <v>-</v>
      </c>
      <c r="AC84" s="1848" t="str">
        <f t="shared" ref="AC84:AC87" si="115">IF(OR(AC7="NO",AB7="NO"),"-",AC7/AB7-1)</f>
        <v>-</v>
      </c>
      <c r="AD84" s="1849">
        <f t="shared" ref="AD84:AD85" si="116">IF(OR(AD7="NO",AC7="NO"),"-",AD7/AC7-1)</f>
        <v>13.198971226006933</v>
      </c>
      <c r="AE84" s="1849">
        <f t="shared" ref="AE84:AE87" si="117">IF(OR(AE7="NO",AD7="NO"),"-",AE7/AD7-1)</f>
        <v>3.8530946196654421</v>
      </c>
      <c r="AF84" s="1849">
        <f t="shared" ref="AF84:AF87" si="118">IF(OR(AF7="NO",AE7="NO"),"-",AF7/AE7-1)</f>
        <v>1.7185714568061323</v>
      </c>
      <c r="AG84" s="1849">
        <f t="shared" ref="AG84:AG87" si="119">IF(OR(AG7="NO",AF7="NO"),"-",AG7/AF7-1)</f>
        <v>0.74314403851562116</v>
      </c>
      <c r="AH84" s="1849">
        <f t="shared" ref="AH84:AH87" si="120">IF(OR(AH7="NO",AG7="NO"),"-",AH7/AG7-1)</f>
        <v>0.69256823829578384</v>
      </c>
      <c r="AI84" s="1849">
        <f t="shared" ref="AI84:AI87" si="121">IF(OR(AI7="NO",AH7="NO"),"-",AI7/AH7-1)</f>
        <v>0.52069011697606271</v>
      </c>
      <c r="AJ84" s="1849">
        <f t="shared" ref="AJ84:AJ87" si="122">IF(OR(AJ7="NO",AI7="NO"),"-",AJ7/AI7-1)</f>
        <v>0.37191278752491685</v>
      </c>
      <c r="AK84" s="1849">
        <f t="shared" ref="AK84:AK87" si="123">IF(OR(AK7="NO",AJ7="NO"),"-",AK7/AJ7-1)</f>
        <v>0.37719030116466712</v>
      </c>
      <c r="AL84" s="1849">
        <f t="shared" ref="AL84:AL87" si="124">IF(OR(AL7="NO",AK7="NO"),"-",AL7/AK7-1)</f>
        <v>0.42756992682316652</v>
      </c>
      <c r="AM84" s="1849">
        <f t="shared" ref="AM84:AM87" si="125">IF(OR(AM7="NO",AL7="NO"),"-",AM7/AL7-1)</f>
        <v>0.78232212001683066</v>
      </c>
      <c r="AN84" s="1849">
        <f t="shared" ref="AN84:AN87" si="126">IF(OR(AN7="NO",AM7="NO"),"-",AN7/AM7-1)</f>
        <v>0.82945366293818124</v>
      </c>
      <c r="AO84" s="1849">
        <f t="shared" ref="AO84:AO87" si="127">IF(OR(AO7="NO",AN7="NO"),"-",AO7/AN7-1)</f>
        <v>0.65692100073988846</v>
      </c>
      <c r="AP84" s="1849">
        <f t="shared" ref="AP84:AP87" si="128">IF(OR(AP7="NO",AO7="NO"),"-",AP7/AO7-1)</f>
        <v>0.45541904916053744</v>
      </c>
      <c r="AQ84" s="1849">
        <f t="shared" ref="AQ84:AQ87" si="129">IF(OR(AQ7="NO",AP7="NO"),"-",AQ7/AP7-1)</f>
        <v>0.39514887603148852</v>
      </c>
      <c r="AR84" s="1849">
        <f t="shared" ref="AR84:AR87" si="130">IF(OR(AR7="NO",AQ7="NO"),"-",AR7/AQ7-1)</f>
        <v>0.26275505433300617</v>
      </c>
      <c r="AS84" s="1849">
        <f t="shared" ref="AS84:AS87" si="131">IF(OR(AS7="NO",AR7="NO"),"-",AS7/AR7-1)</f>
        <v>0.1394807599586545</v>
      </c>
      <c r="AT84" s="1849">
        <f t="shared" ref="AT84:AT87" si="132">IF(OR(AT7="NO",AS7="NO"),"-",AT7/AS7-1)</f>
        <v>0.15250795597939026</v>
      </c>
      <c r="AU84" s="1849">
        <f t="shared" ref="AU84:AU87" si="133">IF(OR(AU7="NO",AT7="NO"),"-",AU7/AT7-1)</f>
        <v>0.1683592360018582</v>
      </c>
      <c r="AV84" s="1849">
        <f t="shared" ref="AV84:AV87" si="134">IF(OR(AV7="NO",AU7="NO"),"-",AV7/AU7-1)</f>
        <v>0.14798055165204094</v>
      </c>
      <c r="AW84" s="1849">
        <f t="shared" ref="AW84:AW87" si="135">IF(OR(AW7="NO",AV7="NO"),"-",AW7/AV7-1)</f>
        <v>0.11845837663569814</v>
      </c>
      <c r="AX84" s="1849">
        <f t="shared" ref="AX84:AX87" si="136">IF(OR(AX7="NO",AW7="NO"),"-",AX7/AW7-1)</f>
        <v>9.2452463804747698E-2</v>
      </c>
      <c r="AY84" s="1849">
        <f t="shared" ref="AY84:AY87" si="137">IF(OR(AY7="NO",AX7="NO"),"-",AY7/AX7-1)</f>
        <v>0.12588431539840772</v>
      </c>
      <c r="AZ84" s="1849">
        <f t="shared" ref="AZ84:AZ87" si="138">IF(OR(AZ7="NO",AY7="NO"),"-",AZ7/AY7-1)</f>
        <v>0.13483696050923855</v>
      </c>
      <c r="BA84" s="1849">
        <f t="shared" ref="BA84:BA87" si="139">IF(OR(BA7="NO",AZ7="NO"),"-",BA7/AZ7-1)</f>
        <v>5.190602514340914E-2</v>
      </c>
      <c r="BB84" s="1849">
        <f t="shared" ref="BB84:BB87" si="140">IF(OR(BB7="NO",BA7="NO"),"-",BB7/BA7-1)</f>
        <v>2.2673994262843555E-2</v>
      </c>
      <c r="BC84" s="1849">
        <f t="shared" ref="BC84:BC87" si="141">IF(OR(BC7="NO",BB7="NO"),"-",BC7/BB7-1)</f>
        <v>4.0395353515727983E-2</v>
      </c>
      <c r="BD84" s="1849">
        <f t="shared" ref="BD84:BD87" si="142">IF(OR(BD7="NO",BC7="NO"),"-",BD7/BC7-1)</f>
        <v>6.3144374029347805E-2</v>
      </c>
      <c r="BE84" s="1849">
        <f t="shared" ref="BE84:BE87" si="143">IF(OR(BE7="NO",BD7="NO"),"-",BE7/BD7-1)</f>
        <v>4.4014740280766906E-2</v>
      </c>
      <c r="BF84" s="1849">
        <f t="shared" ref="BF84:BF87" si="144">IF(OR(BF7="NO",BE7="NO"),"-",BF7/BE7-1)</f>
        <v>9.7233439483828121E-3</v>
      </c>
      <c r="BG84" s="1849">
        <f t="shared" ref="BG84:BG87" si="145">IF(OR(BG7="NO",BF7="NO"),"-",BG7/BF7-1)</f>
        <v>-4.7538056102440995E-2</v>
      </c>
      <c r="BH84" s="2098">
        <f t="shared" ref="BH84:BI87" si="146">IF(OR(BH7="NO",BG7="NO"),"-",BH7/BG7-1)</f>
        <v>-3.7598053362900452E-2</v>
      </c>
      <c r="BI84" s="1850">
        <f t="shared" si="146"/>
        <v>-1.3039819331035707E-2</v>
      </c>
      <c r="BJ84" s="241"/>
      <c r="BL84" s="193"/>
    </row>
    <row r="85" spans="1:66" ht="17.100000000000001" customHeight="1">
      <c r="S85" s="960"/>
      <c r="T85" s="143"/>
      <c r="U85" s="1802" t="s">
        <v>847</v>
      </c>
      <c r="W85" s="960"/>
      <c r="X85" s="143"/>
      <c r="Y85" s="1805" t="s">
        <v>953</v>
      </c>
      <c r="Z85" s="1417"/>
      <c r="AA85" s="1851"/>
      <c r="AB85" s="1852" t="str">
        <f t="shared" si="114"/>
        <v>-</v>
      </c>
      <c r="AC85" s="1852" t="str">
        <f t="shared" si="115"/>
        <v>-</v>
      </c>
      <c r="AD85" s="1852" t="str">
        <f t="shared" si="116"/>
        <v>-</v>
      </c>
      <c r="AE85" s="1852" t="str">
        <f t="shared" si="117"/>
        <v>-</v>
      </c>
      <c r="AF85" s="1852" t="str">
        <f t="shared" si="118"/>
        <v>-</v>
      </c>
      <c r="AG85" s="1852" t="str">
        <f t="shared" si="119"/>
        <v>-</v>
      </c>
      <c r="AH85" s="1852" t="str">
        <f t="shared" si="120"/>
        <v>-</v>
      </c>
      <c r="AI85" s="1852" t="str">
        <f t="shared" si="121"/>
        <v>-</v>
      </c>
      <c r="AJ85" s="1853">
        <f t="shared" si="122"/>
        <v>3.8062355953605298</v>
      </c>
      <c r="AK85" s="1853">
        <f t="shared" si="123"/>
        <v>1.6631995590010047</v>
      </c>
      <c r="AL85" s="1853">
        <f t="shared" si="124"/>
        <v>1.4954158580016461</v>
      </c>
      <c r="AM85" s="1853">
        <f t="shared" si="125"/>
        <v>0.68867988897097754</v>
      </c>
      <c r="AN85" s="1853">
        <f t="shared" si="126"/>
        <v>0.68031612625567672</v>
      </c>
      <c r="AO85" s="1853">
        <f t="shared" si="127"/>
        <v>0.56196736527989799</v>
      </c>
      <c r="AP85" s="1853">
        <f t="shared" si="128"/>
        <v>0.41517192737003183</v>
      </c>
      <c r="AQ85" s="1853">
        <f t="shared" si="129"/>
        <v>0.31338592881691008</v>
      </c>
      <c r="AR85" s="1853">
        <f t="shared" si="130"/>
        <v>0.25250947077257457</v>
      </c>
      <c r="AS85" s="1853">
        <f t="shared" si="131"/>
        <v>0.22893305538508635</v>
      </c>
      <c r="AT85" s="1853">
        <f t="shared" si="132"/>
        <v>0.18249339175601986</v>
      </c>
      <c r="AU85" s="1853">
        <f t="shared" si="133"/>
        <v>0.17542066998573569</v>
      </c>
      <c r="AV85" s="1853">
        <f t="shared" si="134"/>
        <v>0.20167284553537668</v>
      </c>
      <c r="AW85" s="1853">
        <f t="shared" si="135"/>
        <v>0.19142431233522372</v>
      </c>
      <c r="AX85" s="1853">
        <f t="shared" si="136"/>
        <v>0.14267863936805747</v>
      </c>
      <c r="AY85" s="1853">
        <f t="shared" si="137"/>
        <v>0.13079102064380277</v>
      </c>
      <c r="AZ85" s="1853">
        <f t="shared" si="138"/>
        <v>0.11130214650217285</v>
      </c>
      <c r="BA85" s="1853">
        <f t="shared" si="139"/>
        <v>6.9032059816595881E-2</v>
      </c>
      <c r="BB85" s="1853">
        <f t="shared" si="140"/>
        <v>4.0699343663637144E-2</v>
      </c>
      <c r="BC85" s="1853">
        <f t="shared" si="141"/>
        <v>3.0723857362813245E-3</v>
      </c>
      <c r="BD85" s="1853">
        <f t="shared" si="142"/>
        <v>6.2828041562326131E-3</v>
      </c>
      <c r="BE85" s="1853">
        <f t="shared" si="143"/>
        <v>-9.7847523887258925E-3</v>
      </c>
      <c r="BF85" s="1853">
        <f t="shared" si="144"/>
        <v>1.0191221353267776E-2</v>
      </c>
      <c r="BG85" s="1853">
        <f t="shared" si="145"/>
        <v>3.0557206291925709E-3</v>
      </c>
      <c r="BH85" s="2099">
        <f t="shared" si="146"/>
        <v>-6.8089560578437958E-2</v>
      </c>
      <c r="BI85" s="1854">
        <f t="shared" si="146"/>
        <v>-7.7373824729103147E-2</v>
      </c>
      <c r="BJ85" s="241"/>
      <c r="BL85" s="193"/>
    </row>
    <row r="86" spans="1:66" ht="17.100000000000001" customHeight="1">
      <c r="S86" s="960"/>
      <c r="T86" s="143"/>
      <c r="U86" s="1802" t="s">
        <v>848</v>
      </c>
      <c r="W86" s="960"/>
      <c r="X86" s="143"/>
      <c r="Y86" s="1805" t="s">
        <v>954</v>
      </c>
      <c r="Z86" s="1417"/>
      <c r="AA86" s="1851"/>
      <c r="AB86" s="1852" t="str">
        <f t="shared" si="114"/>
        <v>-</v>
      </c>
      <c r="AC86" s="1852" t="str">
        <f t="shared" si="115"/>
        <v>-</v>
      </c>
      <c r="AD86" s="1853">
        <f>IF(OR(AD9="NO",AC9="NO"),"-",AD9/AC9-1)</f>
        <v>15.75418796917527</v>
      </c>
      <c r="AE86" s="1855">
        <f t="shared" si="117"/>
        <v>4.2567797733629318</v>
      </c>
      <c r="AF86" s="1855">
        <f t="shared" si="118"/>
        <v>1.4997027704797019</v>
      </c>
      <c r="AG86" s="1853">
        <f t="shared" si="119"/>
        <v>0.4207253886570772</v>
      </c>
      <c r="AH86" s="1853">
        <f t="shared" si="120"/>
        <v>0.2935250199874464</v>
      </c>
      <c r="AI86" s="1853">
        <f t="shared" si="121"/>
        <v>0.20142355312767068</v>
      </c>
      <c r="AJ86" s="1853">
        <f t="shared" si="122"/>
        <v>0.15556417871111128</v>
      </c>
      <c r="AK86" s="1853">
        <f t="shared" si="123"/>
        <v>0.14000973073518552</v>
      </c>
      <c r="AL86" s="1853">
        <f t="shared" si="124"/>
        <v>0.11783003783332768</v>
      </c>
      <c r="AM86" s="1853">
        <f t="shared" si="125"/>
        <v>0.10142323601548831</v>
      </c>
      <c r="AN86" s="1853">
        <f t="shared" si="126"/>
        <v>3.0191456993720056E-2</v>
      </c>
      <c r="AO86" s="1853">
        <f t="shared" si="127"/>
        <v>3.7337961988088697E-3</v>
      </c>
      <c r="AP86" s="1853">
        <f t="shared" si="128"/>
        <v>-1.5555211476573572E-2</v>
      </c>
      <c r="AQ86" s="1853">
        <f t="shared" si="129"/>
        <v>-0.1430332011770824</v>
      </c>
      <c r="AR86" s="1853">
        <f t="shared" si="130"/>
        <v>2.8982140377018517E-2</v>
      </c>
      <c r="AS86" s="1853">
        <f t="shared" si="131"/>
        <v>6.2090980010840457E-3</v>
      </c>
      <c r="AT86" s="1853">
        <f t="shared" si="132"/>
        <v>-9.3181211375832351E-3</v>
      </c>
      <c r="AU86" s="1853">
        <f t="shared" si="133"/>
        <v>7.0242859625959664E-3</v>
      </c>
      <c r="AV86" s="1853">
        <f t="shared" si="134"/>
        <v>-3.9959344419152387E-2</v>
      </c>
      <c r="AW86" s="1853">
        <f t="shared" si="135"/>
        <v>1.8164049344576716E-2</v>
      </c>
      <c r="AX86" s="1853">
        <f t="shared" si="136"/>
        <v>3.9299239586841006E-2</v>
      </c>
      <c r="AY86" s="1853">
        <f t="shared" si="137"/>
        <v>-2.757313522222693E-2</v>
      </c>
      <c r="AZ86" s="1853">
        <f t="shared" si="138"/>
        <v>-2.4498657045215033E-2</v>
      </c>
      <c r="BA86" s="1853">
        <f t="shared" si="139"/>
        <v>-1.0592422971520854E-2</v>
      </c>
      <c r="BB86" s="1853">
        <f t="shared" si="140"/>
        <v>6.0676034480535712E-3</v>
      </c>
      <c r="BC86" s="1853">
        <f t="shared" si="141"/>
        <v>-2.3981050033379359E-2</v>
      </c>
      <c r="BD86" s="1853">
        <f t="shared" si="142"/>
        <v>-1.1110537833634471E-2</v>
      </c>
      <c r="BE86" s="1853">
        <f t="shared" si="143"/>
        <v>-3.0884563662125442E-2</v>
      </c>
      <c r="BF86" s="1853">
        <f t="shared" si="144"/>
        <v>-2.6322919175755577E-2</v>
      </c>
      <c r="BG86" s="1853">
        <f t="shared" si="145"/>
        <v>-5.5197243658602013E-2</v>
      </c>
      <c r="BH86" s="2099">
        <f t="shared" si="146"/>
        <v>-2.5788564506059264E-2</v>
      </c>
      <c r="BI86" s="1854">
        <f t="shared" si="146"/>
        <v>-6.9552989745946592E-2</v>
      </c>
      <c r="BJ86" s="241"/>
      <c r="BL86" s="193"/>
    </row>
    <row r="87" spans="1:66" ht="17.100000000000001" customHeight="1">
      <c r="A87" s="1608"/>
      <c r="S87" s="960"/>
      <c r="T87" s="146"/>
      <c r="U87" s="1803" t="s">
        <v>849</v>
      </c>
      <c r="W87" s="960"/>
      <c r="X87" s="146"/>
      <c r="Y87" s="1806" t="s">
        <v>276</v>
      </c>
      <c r="Z87" s="1417"/>
      <c r="AA87" s="1856"/>
      <c r="AB87" s="1857" t="str">
        <f t="shared" si="114"/>
        <v>-</v>
      </c>
      <c r="AC87" s="1857" t="str">
        <f t="shared" si="115"/>
        <v>-</v>
      </c>
      <c r="AD87" s="1858" t="str">
        <f>IF(OR(AD10="NO",AC10="NO"),"-",AD10/AC10-1)</f>
        <v>-</v>
      </c>
      <c r="AE87" s="1859">
        <f t="shared" si="117"/>
        <v>1.9416993724451292</v>
      </c>
      <c r="AF87" s="1859">
        <f t="shared" si="118"/>
        <v>1.009743116763079</v>
      </c>
      <c r="AG87" s="1860">
        <f t="shared" si="119"/>
        <v>0.45499737251867156</v>
      </c>
      <c r="AH87" s="1860">
        <f t="shared" si="120"/>
        <v>0.18127365733612733</v>
      </c>
      <c r="AI87" s="1860">
        <f t="shared" si="121"/>
        <v>0.22534939123298137</v>
      </c>
      <c r="AJ87" s="1860">
        <f t="shared" si="122"/>
        <v>0.51558829334470757</v>
      </c>
      <c r="AK87" s="1860">
        <f t="shared" si="123"/>
        <v>0.48178282643656933</v>
      </c>
      <c r="AL87" s="1860">
        <f t="shared" si="124"/>
        <v>0.49052641054199531</v>
      </c>
      <c r="AM87" s="1860">
        <f t="shared" si="125"/>
        <v>0.48659233576071581</v>
      </c>
      <c r="AN87" s="1860">
        <f t="shared" si="126"/>
        <v>0.40439840246767167</v>
      </c>
      <c r="AO87" s="1860">
        <f t="shared" si="127"/>
        <v>0.34412502637969289</v>
      </c>
      <c r="AP87" s="1860">
        <f t="shared" si="128"/>
        <v>0.28645511889636577</v>
      </c>
      <c r="AQ87" s="1860">
        <f t="shared" si="129"/>
        <v>0.24908080858091064</v>
      </c>
      <c r="AR87" s="1860">
        <f t="shared" si="130"/>
        <v>0.17981567946710619</v>
      </c>
      <c r="AS87" s="1860">
        <f t="shared" si="131"/>
        <v>0.14263630336068744</v>
      </c>
      <c r="AT87" s="1860">
        <f t="shared" si="132"/>
        <v>0.13979845039954086</v>
      </c>
      <c r="AU87" s="1860">
        <f t="shared" si="133"/>
        <v>9.6801270966587527E-2</v>
      </c>
      <c r="AV87" s="1860">
        <f t="shared" si="134"/>
        <v>-4.5883542488577955E-2</v>
      </c>
      <c r="AW87" s="1860">
        <f t="shared" si="135"/>
        <v>1.1714361733775824E-2</v>
      </c>
      <c r="AX87" s="1860">
        <f t="shared" si="136"/>
        <v>-3.0092721600783356E-2</v>
      </c>
      <c r="AY87" s="1860">
        <f t="shared" si="137"/>
        <v>-3.2554030921282395E-3</v>
      </c>
      <c r="AZ87" s="1860">
        <f t="shared" si="138"/>
        <v>-2.2303884794051987E-2</v>
      </c>
      <c r="BA87" s="1860">
        <f t="shared" si="139"/>
        <v>-5.7612792951967418E-2</v>
      </c>
      <c r="BB87" s="1860">
        <f t="shared" si="140"/>
        <v>-5.8225517306815688E-2</v>
      </c>
      <c r="BC87" s="1860">
        <f t="shared" si="141"/>
        <v>-5.7825772733808178E-2</v>
      </c>
      <c r="BD87" s="1860">
        <f t="shared" si="142"/>
        <v>3.1525804710474059E-2</v>
      </c>
      <c r="BE87" s="1860">
        <f t="shared" si="143"/>
        <v>5.6038009344071771E-2</v>
      </c>
      <c r="BF87" s="1860">
        <f t="shared" si="144"/>
        <v>2.0466110233715806E-2</v>
      </c>
      <c r="BG87" s="1860">
        <f t="shared" si="145"/>
        <v>1.8445392543008143E-2</v>
      </c>
      <c r="BH87" s="2100">
        <f t="shared" si="146"/>
        <v>3.0044007671046202E-3</v>
      </c>
      <c r="BI87" s="1861">
        <f t="shared" si="146"/>
        <v>2.8158554685665749E-2</v>
      </c>
      <c r="BJ87" s="241"/>
      <c r="BL87" s="193"/>
    </row>
    <row r="88" spans="1:66" ht="17.100000000000001" customHeight="1">
      <c r="S88" s="960"/>
      <c r="T88" s="961" t="s">
        <v>1019</v>
      </c>
      <c r="U88" s="344"/>
      <c r="W88" s="960"/>
      <c r="X88" s="961" t="s">
        <v>1029</v>
      </c>
      <c r="Y88" s="344"/>
      <c r="Z88" s="1417"/>
      <c r="AA88" s="1438"/>
      <c r="AB88" s="239" t="str">
        <f t="shared" ref="AB88:BI88" si="147">IF(OR(AB11="NO",AA11="NO"),"-",AB11/AA11-1)</f>
        <v>-</v>
      </c>
      <c r="AC88" s="239" t="str">
        <f t="shared" si="147"/>
        <v>-</v>
      </c>
      <c r="AD88" s="240">
        <f t="shared" si="147"/>
        <v>5.5000000000000009</v>
      </c>
      <c r="AE88" s="1832">
        <f t="shared" si="147"/>
        <v>0.71794871794871762</v>
      </c>
      <c r="AF88" s="1832">
        <f t="shared" si="147"/>
        <v>0.10447761194029881</v>
      </c>
      <c r="AG88" s="240">
        <f t="shared" si="147"/>
        <v>-8.9517678623608932E-2</v>
      </c>
      <c r="AH88" s="240">
        <f t="shared" si="147"/>
        <v>3.4909334928299396E-2</v>
      </c>
      <c r="AI88" s="240">
        <f t="shared" si="147"/>
        <v>-3.7946491500098656E-2</v>
      </c>
      <c r="AJ88" s="240">
        <f t="shared" si="147"/>
        <v>9.52380952380949E-3</v>
      </c>
      <c r="AK88" s="240">
        <f t="shared" si="147"/>
        <v>6.509433962264155E-2</v>
      </c>
      <c r="AL88" s="240">
        <f t="shared" si="147"/>
        <v>-6.7862415116622499E-2</v>
      </c>
      <c r="AM88" s="240">
        <f t="shared" si="147"/>
        <v>8.7705683923792188E-2</v>
      </c>
      <c r="AN88" s="240">
        <f t="shared" si="147"/>
        <v>0.48606674239304892</v>
      </c>
      <c r="AO88" s="240">
        <f t="shared" si="147"/>
        <v>0.22124866330815829</v>
      </c>
      <c r="AP88" s="240">
        <f t="shared" si="147"/>
        <v>2.26312786658589E-2</v>
      </c>
      <c r="AQ88" s="240">
        <f t="shared" si="147"/>
        <v>0.27099949105044141</v>
      </c>
      <c r="AR88" s="240">
        <f t="shared" si="147"/>
        <v>0.19397213673234925</v>
      </c>
      <c r="AS88" s="240">
        <f t="shared" si="147"/>
        <v>5.5261193974963874E-2</v>
      </c>
      <c r="AT88" s="240">
        <f t="shared" si="147"/>
        <v>6.6182112321802711E-2</v>
      </c>
      <c r="AU88" s="240">
        <f t="shared" si="147"/>
        <v>8.7277731023756022E-2</v>
      </c>
      <c r="AV88" s="240">
        <f t="shared" si="147"/>
        <v>9.9041573889652401E-2</v>
      </c>
      <c r="AW88" s="240">
        <f t="shared" si="147"/>
        <v>8.1349201956804951E-2</v>
      </c>
      <c r="AX88" s="240">
        <f t="shared" si="147"/>
        <v>7.0709478936880732E-2</v>
      </c>
      <c r="AY88" s="240">
        <f t="shared" si="147"/>
        <v>6.3749771020360502E-2</v>
      </c>
      <c r="AZ88" s="240">
        <f t="shared" si="147"/>
        <v>4.6445383134326113E-2</v>
      </c>
      <c r="BA88" s="240">
        <f t="shared" si="147"/>
        <v>6.6281440279616355E-2</v>
      </c>
      <c r="BB88" s="240">
        <f t="shared" si="147"/>
        <v>5.6174901056013526E-2</v>
      </c>
      <c r="BC88" s="240">
        <f t="shared" si="147"/>
        <v>4.2698983697068815E-2</v>
      </c>
      <c r="BD88" s="240">
        <f t="shared" si="147"/>
        <v>2.0109791557900492E-2</v>
      </c>
      <c r="BE88" s="240">
        <f t="shared" si="147"/>
        <v>-1.4724517815761673E-2</v>
      </c>
      <c r="BF88" s="240">
        <f t="shared" si="147"/>
        <v>5.5692912615783463E-3</v>
      </c>
      <c r="BG88" s="240">
        <f t="shared" si="147"/>
        <v>2.2200356152815015E-3</v>
      </c>
      <c r="BH88" s="2097">
        <f t="shared" si="147"/>
        <v>-8.352463729593973E-4</v>
      </c>
      <c r="BI88" s="1468">
        <f t="shared" si="147"/>
        <v>-7.3285839284377152E-3</v>
      </c>
      <c r="BJ88" s="241"/>
      <c r="BL88" s="193"/>
    </row>
    <row r="89" spans="1:66" ht="17.100000000000001" customHeight="1">
      <c r="S89" s="960"/>
      <c r="T89" s="961" t="s">
        <v>1020</v>
      </c>
      <c r="U89" s="344"/>
      <c r="W89" s="960"/>
      <c r="X89" s="172" t="s">
        <v>1030</v>
      </c>
      <c r="Y89" s="1404"/>
      <c r="Z89" s="1416"/>
      <c r="AA89" s="1438"/>
      <c r="AB89" s="239" t="str">
        <f t="shared" ref="AB89:BI89" si="148">IF(OR(AB12="NO",AA12="NO"),"-",AB12/AA12-1)</f>
        <v>-</v>
      </c>
      <c r="AC89" s="239" t="str">
        <f t="shared" si="148"/>
        <v>-</v>
      </c>
      <c r="AD89" s="240">
        <f t="shared" si="148"/>
        <v>6.5000000000000018</v>
      </c>
      <c r="AE89" s="1832">
        <f t="shared" si="148"/>
        <v>0.8786324786324784</v>
      </c>
      <c r="AF89" s="1832">
        <f t="shared" si="148"/>
        <v>0.41401273885350331</v>
      </c>
      <c r="AG89" s="240">
        <f t="shared" si="148"/>
        <v>0.5261904761904761</v>
      </c>
      <c r="AH89" s="240">
        <f t="shared" si="148"/>
        <v>0.2708580343213729</v>
      </c>
      <c r="AI89" s="240">
        <f t="shared" si="148"/>
        <v>8.0896614372345299E-2</v>
      </c>
      <c r="AJ89" s="240">
        <f t="shared" si="148"/>
        <v>-1.794394221596296E-2</v>
      </c>
      <c r="AK89" s="240">
        <f t="shared" si="148"/>
        <v>8.8191108549140473E-3</v>
      </c>
      <c r="AL89" s="240">
        <f t="shared" si="148"/>
        <v>-5.2212976734321348E-2</v>
      </c>
      <c r="AM89" s="240">
        <f t="shared" si="148"/>
        <v>5.5587924264943744E-4</v>
      </c>
      <c r="AN89" s="240">
        <f t="shared" si="148"/>
        <v>-3.4320058174771906E-2</v>
      </c>
      <c r="AO89" s="240">
        <f t="shared" si="148"/>
        <v>-0.16545277777478185</v>
      </c>
      <c r="AP89" s="240">
        <f t="shared" si="148"/>
        <v>-0.2651935169320192</v>
      </c>
      <c r="AQ89" s="240">
        <f t="shared" si="148"/>
        <v>-0.32492753495805415</v>
      </c>
      <c r="AR89" s="240">
        <f t="shared" si="148"/>
        <v>-0.1940355434834955</v>
      </c>
      <c r="AS89" s="240">
        <f t="shared" si="148"/>
        <v>4.8687141483081398E-2</v>
      </c>
      <c r="AT89" s="240">
        <f t="shared" si="148"/>
        <v>-9.0766959778617817E-2</v>
      </c>
      <c r="AU89" s="240">
        <f t="shared" si="148"/>
        <v>-0.20977148034827797</v>
      </c>
      <c r="AV89" s="240">
        <f t="shared" si="148"/>
        <v>-4.6018905425949108E-2</v>
      </c>
      <c r="AW89" s="240">
        <f t="shared" si="148"/>
        <v>-0.12094271271506796</v>
      </c>
      <c r="AX89" s="240">
        <f t="shared" si="148"/>
        <v>-0.13512219712408235</v>
      </c>
      <c r="AY89" s="240">
        <f t="shared" si="148"/>
        <v>2.4991717247063949E-2</v>
      </c>
      <c r="AZ89" s="240">
        <f t="shared" si="148"/>
        <v>7.0073802632925064E-2</v>
      </c>
      <c r="BA89" s="240">
        <f t="shared" si="148"/>
        <v>8.0614057426923624E-2</v>
      </c>
      <c r="BB89" s="240">
        <f t="shared" si="148"/>
        <v>2.3205962684291981E-2</v>
      </c>
      <c r="BC89" s="240">
        <f t="shared" si="148"/>
        <v>-9.0935613817897165E-2</v>
      </c>
      <c r="BD89" s="240">
        <f t="shared" si="148"/>
        <v>4.9442911613113427E-2</v>
      </c>
      <c r="BE89" s="240">
        <f t="shared" si="148"/>
        <v>0.14331501935998636</v>
      </c>
      <c r="BF89" s="240">
        <f t="shared" si="148"/>
        <v>-9.241540983423302E-2</v>
      </c>
      <c r="BG89" s="240">
        <f t="shared" si="148"/>
        <v>-0.25091758615896509</v>
      </c>
      <c r="BH89" s="2097">
        <f t="shared" si="148"/>
        <v>-0.24178370585772413</v>
      </c>
      <c r="BI89" s="1468">
        <f t="shared" si="148"/>
        <v>-3.9709773719814656E-2</v>
      </c>
      <c r="BJ89" s="241"/>
      <c r="BL89" s="193"/>
      <c r="BM89" s="193"/>
    </row>
    <row r="90" spans="1:66" ht="16.5" customHeight="1">
      <c r="S90" s="960"/>
      <c r="T90" s="961" t="s">
        <v>1021</v>
      </c>
      <c r="U90" s="344"/>
      <c r="W90" s="960"/>
      <c r="X90" s="172" t="s">
        <v>1031</v>
      </c>
      <c r="Y90" s="1404"/>
      <c r="Z90" s="1416"/>
      <c r="AA90" s="1438"/>
      <c r="AB90" s="239" t="str">
        <f t="shared" ref="AB90:BI90" si="149">IF(OR(AB13="NO",AA13="NO"),"-",AB13/AA13-1)</f>
        <v>-</v>
      </c>
      <c r="AC90" s="239" t="str">
        <f t="shared" si="149"/>
        <v>-</v>
      </c>
      <c r="AD90" s="239" t="str">
        <f t="shared" si="149"/>
        <v>-</v>
      </c>
      <c r="AE90" s="239" t="str">
        <f t="shared" si="149"/>
        <v>-</v>
      </c>
      <c r="AF90" s="239" t="str">
        <f t="shared" si="149"/>
        <v>-</v>
      </c>
      <c r="AG90" s="239" t="str">
        <f t="shared" si="149"/>
        <v>-</v>
      </c>
      <c r="AH90" s="239" t="str">
        <f t="shared" si="149"/>
        <v>-</v>
      </c>
      <c r="AI90" s="239" t="str">
        <f t="shared" si="149"/>
        <v>-</v>
      </c>
      <c r="AJ90" s="239" t="str">
        <f t="shared" si="149"/>
        <v>-</v>
      </c>
      <c r="AK90" s="239" t="str">
        <f t="shared" si="149"/>
        <v>-</v>
      </c>
      <c r="AL90" s="239" t="str">
        <f t="shared" si="149"/>
        <v>-</v>
      </c>
      <c r="AM90" s="239" t="str">
        <f t="shared" si="149"/>
        <v>-</v>
      </c>
      <c r="AN90" s="239" t="str">
        <f t="shared" si="149"/>
        <v>-</v>
      </c>
      <c r="AO90" s="240">
        <f t="shared" si="149"/>
        <v>0.84090909090909061</v>
      </c>
      <c r="AP90" s="240">
        <f t="shared" si="149"/>
        <v>0.33333333333333348</v>
      </c>
      <c r="AQ90" s="240">
        <f t="shared" si="149"/>
        <v>0.37962962962962976</v>
      </c>
      <c r="AR90" s="240">
        <f t="shared" si="149"/>
        <v>0.9731543624161072</v>
      </c>
      <c r="AS90" s="240">
        <f t="shared" si="149"/>
        <v>0.45918367346938771</v>
      </c>
      <c r="AT90" s="240">
        <f t="shared" si="149"/>
        <v>0.70629370629370691</v>
      </c>
      <c r="AU90" s="240">
        <f t="shared" si="149"/>
        <v>0.53825136612021796</v>
      </c>
      <c r="AV90" s="240">
        <f t="shared" si="149"/>
        <v>0.42984014209591503</v>
      </c>
      <c r="AW90" s="240">
        <f t="shared" si="149"/>
        <v>9.2934065608672789E-2</v>
      </c>
      <c r="AX90" s="240">
        <f t="shared" si="149"/>
        <v>0.15557237102219812</v>
      </c>
      <c r="AY90" s="240">
        <f t="shared" si="149"/>
        <v>0.12630688106561516</v>
      </c>
      <c r="AZ90" s="240">
        <f t="shared" si="149"/>
        <v>2.759841275338526E-2</v>
      </c>
      <c r="BA90" s="240">
        <f t="shared" si="149"/>
        <v>3.1487421744121447E-2</v>
      </c>
      <c r="BB90" s="240">
        <f t="shared" si="149"/>
        <v>-0.10648388634675376</v>
      </c>
      <c r="BC90" s="240">
        <f t="shared" si="149"/>
        <v>1.2376237623762165E-2</v>
      </c>
      <c r="BD90" s="240">
        <f t="shared" si="149"/>
        <v>4.2379788101059912E-2</v>
      </c>
      <c r="BE90" s="240">
        <f t="shared" si="149"/>
        <v>3.518373729476143E-2</v>
      </c>
      <c r="BF90" s="240">
        <f t="shared" si="149"/>
        <v>8.3081570996978993E-3</v>
      </c>
      <c r="BG90" s="240">
        <f t="shared" si="149"/>
        <v>1.1235955056179137E-3</v>
      </c>
      <c r="BH90" s="2097">
        <f t="shared" si="149"/>
        <v>-4.1152263374483189E-3</v>
      </c>
      <c r="BI90" s="1468">
        <f t="shared" si="149"/>
        <v>-2.7798647633358708E-2</v>
      </c>
      <c r="BJ90" s="241"/>
      <c r="BL90" s="193"/>
    </row>
    <row r="91" spans="1:66" ht="17.100000000000001" customHeight="1">
      <c r="S91" s="960"/>
      <c r="T91" s="961" t="s">
        <v>1022</v>
      </c>
      <c r="U91" s="344"/>
      <c r="W91" s="960"/>
      <c r="X91" s="172" t="s">
        <v>1032</v>
      </c>
      <c r="Y91" s="1404"/>
      <c r="Z91" s="823"/>
      <c r="AA91" s="1438"/>
      <c r="AB91" s="239" t="str">
        <f t="shared" ref="AB91:BI91" si="150">IF(OR(AB14="NO",AA14="NO"),"-",AB14/AA14-1)</f>
        <v>-</v>
      </c>
      <c r="AC91" s="239" t="str">
        <f t="shared" si="150"/>
        <v>-</v>
      </c>
      <c r="AD91" s="240">
        <f t="shared" si="150"/>
        <v>5.5</v>
      </c>
      <c r="AE91" s="240">
        <f t="shared" si="150"/>
        <v>0.71794871794871784</v>
      </c>
      <c r="AF91" s="240">
        <f t="shared" si="150"/>
        <v>0.10447761194029859</v>
      </c>
      <c r="AG91" s="240">
        <f t="shared" si="150"/>
        <v>-4.858459049354058E-2</v>
      </c>
      <c r="AH91" s="240">
        <f t="shared" si="150"/>
        <v>-0.19380239820917478</v>
      </c>
      <c r="AI91" s="240">
        <f t="shared" si="150"/>
        <v>-0.28464329506550268</v>
      </c>
      <c r="AJ91" s="240">
        <f t="shared" si="150"/>
        <v>-0.39672330016414536</v>
      </c>
      <c r="AK91" s="240">
        <f t="shared" si="150"/>
        <v>0.58801648420702146</v>
      </c>
      <c r="AL91" s="240">
        <f t="shared" si="150"/>
        <v>0.49209300372847964</v>
      </c>
      <c r="AM91" s="240">
        <f t="shared" si="150"/>
        <v>-4.3358190832391119E-2</v>
      </c>
      <c r="AN91" s="240">
        <f t="shared" si="150"/>
        <v>0.26172725023369425</v>
      </c>
      <c r="AO91" s="240">
        <f t="shared" si="150"/>
        <v>8.4915360901860693E-2</v>
      </c>
      <c r="AP91" s="240">
        <f t="shared" si="150"/>
        <v>-0.21181583452465924</v>
      </c>
      <c r="AQ91" s="240">
        <f t="shared" si="150"/>
        <v>-0.18848160705141737</v>
      </c>
      <c r="AR91" s="240">
        <f t="shared" si="150"/>
        <v>-1.6338517718002321E-2</v>
      </c>
      <c r="AS91" s="240">
        <f t="shared" si="150"/>
        <v>-0.14422007209937637</v>
      </c>
      <c r="AT91" s="240">
        <f t="shared" si="150"/>
        <v>-0.23918146384559746</v>
      </c>
      <c r="AU91" s="240">
        <f t="shared" si="150"/>
        <v>-0.45585878452582085</v>
      </c>
      <c r="AV91" s="240">
        <f t="shared" si="150"/>
        <v>0.19515350530244757</v>
      </c>
      <c r="AW91" s="240">
        <f t="shared" si="150"/>
        <v>-0.21043691433059952</v>
      </c>
      <c r="AX91" s="240">
        <f t="shared" si="150"/>
        <v>9.0872649692061103E-2</v>
      </c>
      <c r="AY91" s="240">
        <f t="shared" si="150"/>
        <v>-0.23431498338523815</v>
      </c>
      <c r="AZ91" s="240">
        <f t="shared" si="150"/>
        <v>-0.17341148391605865</v>
      </c>
      <c r="BA91" s="240">
        <f t="shared" si="150"/>
        <v>0.81666518294633295</v>
      </c>
      <c r="BB91" s="240">
        <f t="shared" si="150"/>
        <v>-0.36796297580828141</v>
      </c>
      <c r="BC91" s="240">
        <f t="shared" si="150"/>
        <v>-6.5227524606413789E-2</v>
      </c>
      <c r="BD91" s="240">
        <f t="shared" si="150"/>
        <v>0.34413645858685871</v>
      </c>
      <c r="BE91" s="240">
        <f t="shared" si="150"/>
        <v>-0.3594335652820948</v>
      </c>
      <c r="BF91" s="240">
        <f t="shared" si="150"/>
        <v>0.57416228262563274</v>
      </c>
      <c r="BG91" s="240">
        <f t="shared" si="150"/>
        <v>-0.42718437941012588</v>
      </c>
      <c r="BH91" s="2097">
        <f t="shared" si="150"/>
        <v>0.36194839768723619</v>
      </c>
      <c r="BI91" s="1468">
        <f t="shared" si="150"/>
        <v>-0.29615293127105979</v>
      </c>
      <c r="BJ91" s="242"/>
      <c r="BN91" s="193"/>
    </row>
    <row r="92" spans="1:66" ht="17.100000000000001" customHeight="1">
      <c r="S92" s="960"/>
      <c r="T92" s="961" t="s">
        <v>1023</v>
      </c>
      <c r="U92" s="344"/>
      <c r="W92" s="960"/>
      <c r="X92" s="172" t="s">
        <v>1033</v>
      </c>
      <c r="Y92" s="1404"/>
      <c r="Z92" s="1416"/>
      <c r="AA92" s="1438"/>
      <c r="AB92" s="240">
        <f t="shared" ref="AB92:BI92" si="151">IF(OR(AB15="NO",AA15="NO"),"-",AB15/AA15-1)</f>
        <v>0.14019941188999874</v>
      </c>
      <c r="AC92" s="240">
        <f t="shared" si="151"/>
        <v>0.36426247591147765</v>
      </c>
      <c r="AD92" s="240">
        <f t="shared" si="151"/>
        <v>1.6970707591018197</v>
      </c>
      <c r="AE92" s="240">
        <f t="shared" si="151"/>
        <v>0.52389253532312496</v>
      </c>
      <c r="AF92" s="240">
        <f t="shared" si="151"/>
        <v>0.17670857777481097</v>
      </c>
      <c r="AG92" s="240">
        <f t="shared" si="151"/>
        <v>-1.912647210585372E-2</v>
      </c>
      <c r="AH92" s="240">
        <f t="shared" si="151"/>
        <v>5.8665975380274071E-2</v>
      </c>
      <c r="AI92" s="240">
        <f t="shared" si="151"/>
        <v>-5.2597984066876213E-2</v>
      </c>
      <c r="AJ92" s="240">
        <f t="shared" si="151"/>
        <v>1.7507374130002251E-2</v>
      </c>
      <c r="AK92" s="240">
        <f t="shared" si="151"/>
        <v>3.9166442250812228E-2</v>
      </c>
      <c r="AL92" s="240">
        <f t="shared" si="151"/>
        <v>-0.25131662762881246</v>
      </c>
      <c r="AM92" s="240">
        <f t="shared" si="151"/>
        <v>-3.5557446053139374E-2</v>
      </c>
      <c r="AN92" s="240">
        <f t="shared" si="151"/>
        <v>-2.4546302105448503E-2</v>
      </c>
      <c r="AO92" s="240">
        <f t="shared" si="151"/>
        <v>0.11636705831445981</v>
      </c>
      <c r="AP92" s="240">
        <f t="shared" si="151"/>
        <v>-8.1688325446163002E-2</v>
      </c>
      <c r="AQ92" s="240">
        <f t="shared" si="151"/>
        <v>6.118336550708392E-2</v>
      </c>
      <c r="AR92" s="240">
        <f t="shared" si="151"/>
        <v>7.0336171344936194E-2</v>
      </c>
      <c r="AS92" s="240">
        <f t="shared" si="151"/>
        <v>-0.11695385648918843</v>
      </c>
      <c r="AT92" s="240">
        <f t="shared" si="151"/>
        <v>-0.35043279408026129</v>
      </c>
      <c r="AU92" s="240">
        <f t="shared" si="151"/>
        <v>6.9382546242107823E-2</v>
      </c>
      <c r="AV92" s="240">
        <f t="shared" si="151"/>
        <v>-0.18392024969637666</v>
      </c>
      <c r="AW92" s="240">
        <f t="shared" si="151"/>
        <v>-0.19458564140693524</v>
      </c>
      <c r="AX92" s="240">
        <f t="shared" si="151"/>
        <v>-9.496388800240374E-2</v>
      </c>
      <c r="AY92" s="240">
        <f t="shared" si="151"/>
        <v>1.9593094762626606E-4</v>
      </c>
      <c r="AZ92" s="240">
        <f t="shared" si="151"/>
        <v>-3.9424821304025692E-2</v>
      </c>
      <c r="BA92" s="240">
        <f t="shared" si="151"/>
        <v>0.13513632293031974</v>
      </c>
      <c r="BB92" s="240">
        <f t="shared" si="151"/>
        <v>7.6580232803858284E-2</v>
      </c>
      <c r="BC92" s="240">
        <f t="shared" si="151"/>
        <v>-6.4644133715378249E-2</v>
      </c>
      <c r="BD92" s="240">
        <f t="shared" si="151"/>
        <v>-7.3555208629147439E-2</v>
      </c>
      <c r="BE92" s="240">
        <f t="shared" si="151"/>
        <v>0.13869337737338094</v>
      </c>
      <c r="BF92" s="240">
        <f t="shared" si="151"/>
        <v>-0.26444015517715957</v>
      </c>
      <c r="BG92" s="240">
        <f t="shared" si="151"/>
        <v>-0.12893865867699661</v>
      </c>
      <c r="BH92" s="2097">
        <f t="shared" si="151"/>
        <v>1.4871371868478311E-2</v>
      </c>
      <c r="BI92" s="1468">
        <f t="shared" si="151"/>
        <v>-0.34365606163531548</v>
      </c>
      <c r="BJ92" s="241"/>
    </row>
    <row r="93" spans="1:66" ht="17.100000000000001" customHeight="1">
      <c r="S93" s="960"/>
      <c r="T93" s="961" t="s">
        <v>1024</v>
      </c>
      <c r="U93" s="344"/>
      <c r="W93" s="960"/>
      <c r="X93" s="172" t="s">
        <v>278</v>
      </c>
      <c r="Y93" s="1404"/>
      <c r="Z93" s="1416"/>
      <c r="AA93" s="1439"/>
      <c r="AB93" s="239" t="str">
        <f t="shared" ref="AB93:BI93" si="152">IF(OR(AB16="NO",AA16="NO"),"-",AB16/AA16-1)</f>
        <v>-</v>
      </c>
      <c r="AC93" s="239" t="str">
        <f t="shared" si="152"/>
        <v>-</v>
      </c>
      <c r="AD93" s="240">
        <f t="shared" si="152"/>
        <v>5.4999999999999982</v>
      </c>
      <c r="AE93" s="240">
        <f t="shared" si="152"/>
        <v>0.71794871794871784</v>
      </c>
      <c r="AF93" s="240">
        <f t="shared" si="152"/>
        <v>0.10447761194029859</v>
      </c>
      <c r="AG93" s="240">
        <f t="shared" si="152"/>
        <v>-9.9999999999998979E-3</v>
      </c>
      <c r="AH93" s="240">
        <f t="shared" si="152"/>
        <v>2.1818181818181817</v>
      </c>
      <c r="AI93" s="240">
        <f t="shared" si="152"/>
        <v>-5.396825396825411E-2</v>
      </c>
      <c r="AJ93" s="240">
        <f t="shared" si="152"/>
        <v>3.7214765100671139</v>
      </c>
      <c r="AK93" s="240">
        <f t="shared" si="152"/>
        <v>-0.50959488272921105</v>
      </c>
      <c r="AL93" s="240">
        <f t="shared" si="152"/>
        <v>-0.36884057971014506</v>
      </c>
      <c r="AM93" s="240">
        <f t="shared" si="152"/>
        <v>0.64280137772675161</v>
      </c>
      <c r="AN93" s="240">
        <f t="shared" si="152"/>
        <v>-0.13244996086324534</v>
      </c>
      <c r="AO93" s="240">
        <f t="shared" si="152"/>
        <v>0.8418508732358061</v>
      </c>
      <c r="AP93" s="240">
        <f t="shared" si="152"/>
        <v>-2.2087123862841285E-2</v>
      </c>
      <c r="AQ93" s="240">
        <f t="shared" si="152"/>
        <v>-4.9975401404355968E-2</v>
      </c>
      <c r="AR93" s="240">
        <f t="shared" si="152"/>
        <v>8.2181191623982963E-2</v>
      </c>
      <c r="AS93" s="240">
        <f t="shared" si="152"/>
        <v>-7.4508908018675157E-2</v>
      </c>
      <c r="AT93" s="240">
        <f t="shared" si="152"/>
        <v>-0.18898501889865549</v>
      </c>
      <c r="AU93" s="240">
        <f t="shared" si="152"/>
        <v>0.31448223992507085</v>
      </c>
      <c r="AV93" s="240">
        <f t="shared" si="152"/>
        <v>8.4647266313933267E-2</v>
      </c>
      <c r="AW93" s="240">
        <f t="shared" si="152"/>
        <v>-0.27102659371214399</v>
      </c>
      <c r="AX93" s="240">
        <f t="shared" si="152"/>
        <v>-8.7103933618102314E-3</v>
      </c>
      <c r="AY93" s="240">
        <f t="shared" si="152"/>
        <v>-4.5667289214914475E-2</v>
      </c>
      <c r="AZ93" s="240">
        <f t="shared" si="152"/>
        <v>-0.14500080874291166</v>
      </c>
      <c r="BA93" s="240">
        <f t="shared" si="152"/>
        <v>1.1858705892857646E-3</v>
      </c>
      <c r="BB93" s="240">
        <f t="shared" si="152"/>
        <v>-1.3345618210264032E-2</v>
      </c>
      <c r="BC93" s="240">
        <f t="shared" si="152"/>
        <v>0.12708467742723473</v>
      </c>
      <c r="BD93" s="240">
        <f t="shared" si="152"/>
        <v>-0.17962722149978294</v>
      </c>
      <c r="BE93" s="240">
        <f t="shared" si="152"/>
        <v>-0.30718135293851301</v>
      </c>
      <c r="BF93" s="240">
        <f t="shared" si="152"/>
        <v>-0.25093151461007068</v>
      </c>
      <c r="BG93" s="240">
        <f t="shared" si="152"/>
        <v>0.86735317225761377</v>
      </c>
      <c r="BH93" s="2097">
        <f t="shared" si="152"/>
        <v>-0.41653075897867564</v>
      </c>
      <c r="BI93" s="1468">
        <f t="shared" si="152"/>
        <v>-0.16689834469181808</v>
      </c>
      <c r="BJ93" s="241"/>
      <c r="BL93" s="193"/>
      <c r="BM93" s="193"/>
    </row>
    <row r="94" spans="1:66" ht="17.100000000000001" customHeight="1">
      <c r="S94" s="960"/>
      <c r="T94" s="961" t="s">
        <v>1025</v>
      </c>
      <c r="U94" s="344"/>
      <c r="W94" s="960"/>
      <c r="X94" s="172" t="s">
        <v>1034</v>
      </c>
      <c r="Y94" s="1404"/>
      <c r="Z94" s="1416"/>
      <c r="AA94" s="1438"/>
      <c r="AB94" s="240">
        <f t="shared" ref="AB94:BI94" si="153">IF(OR(AB17="NO",AA17="NO"),"-",AB17/AA17-1)</f>
        <v>8.9202866941598735E-2</v>
      </c>
      <c r="AC94" s="240">
        <f t="shared" si="153"/>
        <v>1.3285222778508965E-2</v>
      </c>
      <c r="AD94" s="240">
        <f t="shared" si="153"/>
        <v>-4.4788461248029487E-2</v>
      </c>
      <c r="AE94" s="240">
        <f t="shared" si="153"/>
        <v>9.6716646644477322E-2</v>
      </c>
      <c r="AF94" s="240">
        <f t="shared" si="153"/>
        <v>0.16523688204446874</v>
      </c>
      <c r="AG94" s="240">
        <f t="shared" si="153"/>
        <v>-8.0689655172413777E-2</v>
      </c>
      <c r="AH94" s="240">
        <f t="shared" si="153"/>
        <v>-5.7764441110277454E-2</v>
      </c>
      <c r="AI94" s="240">
        <f t="shared" si="153"/>
        <v>-6.2101910828025408E-2</v>
      </c>
      <c r="AJ94" s="240">
        <f t="shared" si="153"/>
        <v>2.2920203735143918E-2</v>
      </c>
      <c r="AK94" s="240">
        <f t="shared" si="153"/>
        <v>-0.1203319502074689</v>
      </c>
      <c r="AL94" s="240">
        <f t="shared" si="153"/>
        <v>-0.24716981132075466</v>
      </c>
      <c r="AM94" s="240">
        <f t="shared" si="153"/>
        <v>-0.3471177944862156</v>
      </c>
      <c r="AN94" s="240">
        <f t="shared" si="153"/>
        <v>-0.17600767754318636</v>
      </c>
      <c r="AO94" s="240">
        <f t="shared" si="153"/>
        <v>-0.79734451432564635</v>
      </c>
      <c r="AP94" s="240">
        <f t="shared" si="153"/>
        <v>-0.54482758620689653</v>
      </c>
      <c r="AQ94" s="240">
        <f t="shared" si="153"/>
        <v>0.41792929292929282</v>
      </c>
      <c r="AR94" s="240">
        <f t="shared" si="153"/>
        <v>-0.66874443455031152</v>
      </c>
      <c r="AS94" s="240">
        <f t="shared" si="153"/>
        <v>1.1559139784946231</v>
      </c>
      <c r="AT94" s="240">
        <f t="shared" si="153"/>
        <v>-0.91521197007481303</v>
      </c>
      <c r="AU94" s="240">
        <f t="shared" si="153"/>
        <v>5.8823529411765163E-2</v>
      </c>
      <c r="AV94" s="240">
        <f t="shared" si="153"/>
        <v>-0.69444444444444442</v>
      </c>
      <c r="AW94" s="240">
        <f t="shared" si="153"/>
        <v>9.0909090909090828E-2</v>
      </c>
      <c r="AX94" s="240">
        <f t="shared" si="153"/>
        <v>-8.3333333333333259E-2</v>
      </c>
      <c r="AY94" s="240">
        <f t="shared" si="153"/>
        <v>0.45454545454545414</v>
      </c>
      <c r="AZ94" s="240">
        <f t="shared" si="153"/>
        <v>0.25</v>
      </c>
      <c r="BA94" s="240">
        <f t="shared" si="153"/>
        <v>-0.19999999999999984</v>
      </c>
      <c r="BB94" s="240">
        <f t="shared" si="153"/>
        <v>0.62500000000000022</v>
      </c>
      <c r="BC94" s="240">
        <f t="shared" si="153"/>
        <v>-0.6923076923076924</v>
      </c>
      <c r="BD94" s="240">
        <f t="shared" si="153"/>
        <v>0.12499999999999978</v>
      </c>
      <c r="BE94" s="240">
        <f t="shared" si="153"/>
        <v>9.5555555555555571</v>
      </c>
      <c r="BF94" s="240">
        <f t="shared" si="153"/>
        <v>-6.315789473684208E-2</v>
      </c>
      <c r="BG94" s="240">
        <f t="shared" si="153"/>
        <v>-0.9662921348314607</v>
      </c>
      <c r="BH94" s="2097">
        <f t="shared" si="153"/>
        <v>-0.33333333333333348</v>
      </c>
      <c r="BI94" s="1468">
        <f t="shared" si="153"/>
        <v>0.50000000000000022</v>
      </c>
      <c r="BJ94" s="241"/>
      <c r="BL94" s="193"/>
      <c r="BM94" s="193"/>
    </row>
    <row r="95" spans="1:66" ht="17.100000000000001" customHeight="1">
      <c r="S95" s="960"/>
      <c r="T95" s="961" t="s">
        <v>1026</v>
      </c>
      <c r="U95" s="344"/>
      <c r="W95" s="960"/>
      <c r="X95" s="172" t="s">
        <v>1035</v>
      </c>
      <c r="Y95" s="1404"/>
      <c r="Z95" s="1416"/>
      <c r="AA95" s="1438"/>
      <c r="AB95" s="239" t="str">
        <f t="shared" ref="AB95:BI95" si="154">IF(OR(AB18="NO",AA18="NO"),"-",AB18/AA18-1)</f>
        <v>-</v>
      </c>
      <c r="AC95" s="239" t="str">
        <f t="shared" si="154"/>
        <v>-</v>
      </c>
      <c r="AD95" s="239" t="str">
        <f t="shared" si="154"/>
        <v>-</v>
      </c>
      <c r="AE95" s="239" t="str">
        <f t="shared" si="154"/>
        <v>-</v>
      </c>
      <c r="AF95" s="239" t="str">
        <f t="shared" si="154"/>
        <v>-</v>
      </c>
      <c r="AG95" s="239" t="str">
        <f t="shared" si="154"/>
        <v>-</v>
      </c>
      <c r="AH95" s="240">
        <f t="shared" si="154"/>
        <v>1.7182817999999997</v>
      </c>
      <c r="AI95" s="240">
        <f t="shared" si="154"/>
        <v>1.7182817999999997</v>
      </c>
      <c r="AJ95" s="240">
        <f t="shared" si="154"/>
        <v>1.0722730362458388</v>
      </c>
      <c r="AK95" s="240">
        <f t="shared" si="154"/>
        <v>0.22878721615640663</v>
      </c>
      <c r="AL95" s="240">
        <f t="shared" si="154"/>
        <v>0.15742093708286387</v>
      </c>
      <c r="AM95" s="240">
        <f t="shared" si="154"/>
        <v>0.11781730737984519</v>
      </c>
      <c r="AN95" s="240">
        <f t="shared" si="154"/>
        <v>9.2968886292990938E-2</v>
      </c>
      <c r="AO95" s="240">
        <f t="shared" si="154"/>
        <v>7.1529187570921637E-2</v>
      </c>
      <c r="AP95" s="240">
        <f t="shared" si="154"/>
        <v>4.9685449782139957E-2</v>
      </c>
      <c r="AQ95" s="240">
        <f t="shared" si="154"/>
        <v>1.8620868466246332E-2</v>
      </c>
      <c r="AR95" s="240">
        <f t="shared" si="154"/>
        <v>3.4894522785920534E-2</v>
      </c>
      <c r="AS95" s="240">
        <f t="shared" si="154"/>
        <v>1.8450205017885635E-2</v>
      </c>
      <c r="AT95" s="240">
        <f t="shared" si="154"/>
        <v>5.0029423904470738E-2</v>
      </c>
      <c r="AU95" s="240">
        <f t="shared" si="154"/>
        <v>3.6073552051787861E-2</v>
      </c>
      <c r="AV95" s="240">
        <f t="shared" si="154"/>
        <v>-2.1460002437897252E-2</v>
      </c>
      <c r="AW95" s="240">
        <f t="shared" si="154"/>
        <v>3.0055293486999979E-2</v>
      </c>
      <c r="AX95" s="240">
        <f t="shared" si="154"/>
        <v>-3.6691799938056713E-3</v>
      </c>
      <c r="AY95" s="240">
        <f t="shared" si="154"/>
        <v>0.16561129130130214</v>
      </c>
      <c r="AZ95" s="240">
        <f t="shared" si="154"/>
        <v>-2.8283569183605861E-2</v>
      </c>
      <c r="BA95" s="240">
        <f t="shared" si="154"/>
        <v>-4.3336326276623871E-2</v>
      </c>
      <c r="BB95" s="240">
        <f t="shared" si="154"/>
        <v>4.6323826045154393E-2</v>
      </c>
      <c r="BC95" s="240">
        <f t="shared" si="154"/>
        <v>6.3213307939880004E-3</v>
      </c>
      <c r="BD95" s="240">
        <f t="shared" si="154"/>
        <v>2.4845794103592445E-2</v>
      </c>
      <c r="BE95" s="240">
        <f t="shared" si="154"/>
        <v>3.7575289869467898E-2</v>
      </c>
      <c r="BF95" s="240">
        <f t="shared" si="154"/>
        <v>-3.964309585858472E-2</v>
      </c>
      <c r="BG95" s="240">
        <f t="shared" si="154"/>
        <v>1.837525096013426E-2</v>
      </c>
      <c r="BH95" s="2097">
        <f t="shared" si="154"/>
        <v>1.6086952933189735E-3</v>
      </c>
      <c r="BI95" s="1468">
        <f t="shared" si="154"/>
        <v>2.3284251981294579E-2</v>
      </c>
      <c r="BJ95" s="226"/>
      <c r="BL95" s="193"/>
    </row>
    <row r="96" spans="1:66" ht="17.100000000000001" customHeight="1">
      <c r="S96" s="960"/>
      <c r="T96" s="961" t="s">
        <v>1027</v>
      </c>
      <c r="U96" s="344"/>
      <c r="W96" s="960"/>
      <c r="X96" s="172" t="s">
        <v>1036</v>
      </c>
      <c r="Y96" s="1404"/>
      <c r="Z96" s="1416"/>
      <c r="AA96" s="1438"/>
      <c r="AB96" s="239" t="str">
        <f t="shared" ref="AB96:BI96" si="155">IF(OR(AB19="NO",AA19="NO"),"-",AB19/AA19-1)</f>
        <v>-</v>
      </c>
      <c r="AC96" s="239" t="str">
        <f t="shared" si="155"/>
        <v>-</v>
      </c>
      <c r="AD96" s="239" t="str">
        <f t="shared" si="155"/>
        <v>-</v>
      </c>
      <c r="AE96" s="239" t="str">
        <f t="shared" si="155"/>
        <v>-</v>
      </c>
      <c r="AF96" s="239" t="str">
        <f t="shared" si="155"/>
        <v>-</v>
      </c>
      <c r="AG96" s="239" t="str">
        <f t="shared" si="155"/>
        <v>-</v>
      </c>
      <c r="AH96" s="239" t="str">
        <f t="shared" si="155"/>
        <v>-</v>
      </c>
      <c r="AI96" s="239" t="str">
        <f t="shared" si="155"/>
        <v>-</v>
      </c>
      <c r="AJ96" s="239" t="str">
        <f t="shared" si="155"/>
        <v>-</v>
      </c>
      <c r="AK96" s="239" t="str">
        <f t="shared" si="155"/>
        <v>-</v>
      </c>
      <c r="AL96" s="239" t="str">
        <f t="shared" si="155"/>
        <v>-</v>
      </c>
      <c r="AM96" s="239" t="str">
        <f t="shared" si="155"/>
        <v>-</v>
      </c>
      <c r="AN96" s="239" t="str">
        <f t="shared" si="155"/>
        <v>-</v>
      </c>
      <c r="AO96" s="239" t="str">
        <f t="shared" si="155"/>
        <v>-</v>
      </c>
      <c r="AP96" s="239" t="str">
        <f t="shared" si="155"/>
        <v>-</v>
      </c>
      <c r="AQ96" s="239" t="str">
        <f t="shared" si="155"/>
        <v>-</v>
      </c>
      <c r="AR96" s="239" t="str">
        <f t="shared" si="155"/>
        <v>-</v>
      </c>
      <c r="AS96" s="239" t="str">
        <f t="shared" si="155"/>
        <v>-</v>
      </c>
      <c r="AT96" s="239" t="str">
        <f t="shared" si="155"/>
        <v>-</v>
      </c>
      <c r="AU96" s="239" t="str">
        <f t="shared" si="155"/>
        <v>-</v>
      </c>
      <c r="AV96" s="239" t="str">
        <f t="shared" si="155"/>
        <v>-</v>
      </c>
      <c r="AW96" s="240">
        <f t="shared" si="155"/>
        <v>0.317700453857791</v>
      </c>
      <c r="AX96" s="240">
        <f t="shared" si="155"/>
        <v>-1.1481056257174327E-3</v>
      </c>
      <c r="AY96" s="240">
        <f t="shared" si="155"/>
        <v>1.1494252873562871E-2</v>
      </c>
      <c r="AZ96" s="240">
        <f t="shared" si="155"/>
        <v>-1.1363636363636131E-2</v>
      </c>
      <c r="BA96" s="240">
        <f t="shared" si="155"/>
        <v>-4.7126436781609105E-2</v>
      </c>
      <c r="BB96" s="240">
        <f t="shared" si="155"/>
        <v>0.12665862484921564</v>
      </c>
      <c r="BC96" s="240">
        <f t="shared" si="155"/>
        <v>0.24839400428265557</v>
      </c>
      <c r="BD96" s="240">
        <f t="shared" si="155"/>
        <v>-0.18010291595197259</v>
      </c>
      <c r="BE96" s="240">
        <f t="shared" si="155"/>
        <v>-7.5313807531380728E-2</v>
      </c>
      <c r="BF96" s="240">
        <f t="shared" si="155"/>
        <v>0.43665158371040724</v>
      </c>
      <c r="BG96" s="240">
        <f t="shared" si="155"/>
        <v>-0.3228346456692911</v>
      </c>
      <c r="BH96" s="2097">
        <f t="shared" si="155"/>
        <v>0.54651162790697638</v>
      </c>
      <c r="BI96" s="1468">
        <f t="shared" si="155"/>
        <v>-0.43609022556390986</v>
      </c>
      <c r="BJ96" s="241"/>
      <c r="BL96" s="193"/>
    </row>
    <row r="97" spans="18:65" ht="17.100000000000001" customHeight="1">
      <c r="R97" s="29"/>
      <c r="S97" s="960"/>
      <c r="T97" s="961" t="s">
        <v>1028</v>
      </c>
      <c r="U97" s="344"/>
      <c r="W97" s="960"/>
      <c r="X97" s="172" t="s">
        <v>404</v>
      </c>
      <c r="Y97" s="1404"/>
      <c r="Z97" s="1418"/>
      <c r="AA97" s="1438"/>
      <c r="AB97" s="240">
        <f t="shared" ref="AB97:BE97" si="156">IF(OR(AB20="NO",AA20="NO"),"-",AB20/AA20-1)</f>
        <v>-6.8967398717773798E-2</v>
      </c>
      <c r="AC97" s="240">
        <f t="shared" si="156"/>
        <v>-0.17639991795352672</v>
      </c>
      <c r="AD97" s="240">
        <f t="shared" si="156"/>
        <v>-5.767246593375297E-2</v>
      </c>
      <c r="AE97" s="240">
        <f t="shared" si="156"/>
        <v>1.9255455712450242E-3</v>
      </c>
      <c r="AF97" s="240">
        <f t="shared" si="156"/>
        <v>0.16166107698684851</v>
      </c>
      <c r="AG97" s="240">
        <f t="shared" si="156"/>
        <v>-5.2551334868785604E-3</v>
      </c>
      <c r="AH97" s="240">
        <f t="shared" si="156"/>
        <v>0.2504810044024135</v>
      </c>
      <c r="AI97" s="240">
        <f t="shared" si="156"/>
        <v>-3.8934960621707315E-2</v>
      </c>
      <c r="AJ97" s="240">
        <f t="shared" si="156"/>
        <v>-1.1288090521803129E-2</v>
      </c>
      <c r="AK97" s="240">
        <f t="shared" si="156"/>
        <v>8.9743941597828503E-3</v>
      </c>
      <c r="AL97" s="240">
        <f t="shared" si="156"/>
        <v>-0.25369927102600376</v>
      </c>
      <c r="AM97" s="240">
        <f t="shared" si="156"/>
        <v>-4.657943652731722E-2</v>
      </c>
      <c r="AN97" s="240">
        <f t="shared" si="156"/>
        <v>-4.159180396804163E-2</v>
      </c>
      <c r="AO97" s="240">
        <f t="shared" si="156"/>
        <v>2.7761158310398271E-2</v>
      </c>
      <c r="AP97" s="240">
        <f t="shared" si="156"/>
        <v>-3.2289362362711627E-2</v>
      </c>
      <c r="AQ97" s="240">
        <f t="shared" si="156"/>
        <v>-8.0208542209914135E-5</v>
      </c>
      <c r="AR97" s="240">
        <f t="shared" si="156"/>
        <v>1.6564392572093078E-2</v>
      </c>
      <c r="AS97" s="240">
        <f t="shared" si="156"/>
        <v>-7.8473920934269636E-2</v>
      </c>
      <c r="AT97" s="240">
        <f t="shared" si="156"/>
        <v>-0.29661343494455628</v>
      </c>
      <c r="AU97" s="240">
        <f t="shared" si="156"/>
        <v>0.13658774118936035</v>
      </c>
      <c r="AV97" s="240">
        <f t="shared" si="156"/>
        <v>-9.7359824345311208E-2</v>
      </c>
      <c r="AW97" s="240">
        <f t="shared" si="156"/>
        <v>-3.4411153960252072E-3</v>
      </c>
      <c r="AX97" s="240">
        <f t="shared" si="156"/>
        <v>-0.22046872994128108</v>
      </c>
      <c r="AY97" s="240">
        <f t="shared" si="156"/>
        <v>5.9065720247830855E-2</v>
      </c>
      <c r="AZ97" s="240">
        <f t="shared" si="156"/>
        <v>-1.5305056613235779E-2</v>
      </c>
      <c r="BA97" s="240">
        <f t="shared" si="156"/>
        <v>4.1639806595123119E-2</v>
      </c>
      <c r="BB97" s="240">
        <f t="shared" si="156"/>
        <v>-8.8739451770185607E-2</v>
      </c>
      <c r="BC97" s="240">
        <f t="shared" si="156"/>
        <v>7.9275242801735368E-2</v>
      </c>
      <c r="BD97" s="240">
        <f t="shared" si="156"/>
        <v>0.98621960666490494</v>
      </c>
      <c r="BE97" s="240">
        <f t="shared" si="156"/>
        <v>8.4834060925466304E-2</v>
      </c>
      <c r="BF97" s="240">
        <f>IF(OR(BF20="NO",BE20="NO"),"-",BF20/BE20-1)</f>
        <v>3.9366118015335294E-2</v>
      </c>
      <c r="BG97" s="240">
        <f>IF(OR(BG20="NO",BF20="NO"),"-",BG20/BF20-1)</f>
        <v>3.9153380429115092E-2</v>
      </c>
      <c r="BH97" s="2097">
        <f>IF(OR(BH20="NO",BG20="NO"),"-",BH20/BG20-1)</f>
        <v>4.0571148443468985E-4</v>
      </c>
      <c r="BI97" s="1468">
        <f>IF(OR(BI20="NO",BH20="NO"),"-",BI20/BH20-1)</f>
        <v>-7.0167785008807937E-2</v>
      </c>
      <c r="BJ97" s="241"/>
      <c r="BL97" s="193"/>
    </row>
    <row r="98" spans="18:65" ht="17.100000000000001" customHeight="1">
      <c r="S98" s="963" t="s">
        <v>16</v>
      </c>
      <c r="T98" s="1400"/>
      <c r="U98" s="964"/>
      <c r="W98" s="963" t="s">
        <v>16</v>
      </c>
      <c r="X98" s="1400"/>
      <c r="Y98" s="1501"/>
      <c r="Z98" s="1419"/>
      <c r="AA98" s="1440"/>
      <c r="AB98" s="245">
        <f t="shared" ref="AB98:BI98" si="157">AB21/AA21-1</f>
        <v>0.1408602097756162</v>
      </c>
      <c r="AC98" s="245">
        <f t="shared" si="157"/>
        <v>1.1693771148096888E-2</v>
      </c>
      <c r="AD98" s="245">
        <f t="shared" si="157"/>
        <v>0.42467903150779818</v>
      </c>
      <c r="AE98" s="245">
        <f t="shared" si="157"/>
        <v>0.22443953072739187</v>
      </c>
      <c r="AF98" s="245">
        <f t="shared" si="157"/>
        <v>0.30639151409447818</v>
      </c>
      <c r="AG98" s="245">
        <f t="shared" si="157"/>
        <v>3.1544252140475404E-2</v>
      </c>
      <c r="AH98" s="245">
        <f t="shared" si="157"/>
        <v>9.0793066576428938E-2</v>
      </c>
      <c r="AI98" s="245">
        <f t="shared" si="157"/>
        <v>-0.17513079393369191</v>
      </c>
      <c r="AJ98" s="245">
        <f t="shared" si="157"/>
        <v>-0.21595725750124428</v>
      </c>
      <c r="AK98" s="245">
        <f t="shared" si="157"/>
        <v>-0.11128874605595773</v>
      </c>
      <c r="AL98" s="245">
        <f t="shared" si="157"/>
        <v>-0.16903787278011251</v>
      </c>
      <c r="AM98" s="245">
        <f t="shared" si="157"/>
        <v>-5.7130747213954058E-2</v>
      </c>
      <c r="AN98" s="245">
        <f t="shared" si="157"/>
        <v>-3.1082007327307926E-2</v>
      </c>
      <c r="AO98" s="245">
        <f t="shared" si="157"/>
        <v>4.6222685486708048E-2</v>
      </c>
      <c r="AP98" s="245">
        <f t="shared" si="157"/>
        <v>-6.2959379661196802E-2</v>
      </c>
      <c r="AQ98" s="245">
        <f t="shared" si="157"/>
        <v>4.8132057833555564E-2</v>
      </c>
      <c r="AR98" s="245">
        <f t="shared" si="157"/>
        <v>-0.12171222105690316</v>
      </c>
      <c r="AS98" s="245">
        <f t="shared" si="157"/>
        <v>-0.27617052817921661</v>
      </c>
      <c r="AT98" s="245">
        <f t="shared" si="157"/>
        <v>-0.29453033441127274</v>
      </c>
      <c r="AU98" s="245">
        <f t="shared" si="157"/>
        <v>4.7811034450252254E-2</v>
      </c>
      <c r="AV98" s="245">
        <f t="shared" si="157"/>
        <v>-0.11513433020790198</v>
      </c>
      <c r="AW98" s="245">
        <f t="shared" si="157"/>
        <v>-8.1364708552081E-2</v>
      </c>
      <c r="AX98" s="245">
        <f t="shared" si="157"/>
        <v>-4.4505951514194009E-2</v>
      </c>
      <c r="AY98" s="245">
        <f t="shared" si="157"/>
        <v>2.7109692818812814E-2</v>
      </c>
      <c r="AZ98" s="245">
        <f t="shared" si="157"/>
        <v>-1.5991013890106154E-2</v>
      </c>
      <c r="BA98" s="245">
        <f t="shared" si="157"/>
        <v>1.9640462997406294E-2</v>
      </c>
      <c r="BB98" s="245">
        <f t="shared" si="157"/>
        <v>3.7736174556879609E-2</v>
      </c>
      <c r="BC98" s="245">
        <f t="shared" si="157"/>
        <v>2.605439140155319E-3</v>
      </c>
      <c r="BD98" s="245">
        <f t="shared" si="157"/>
        <v>-1.3702184500725467E-2</v>
      </c>
      <c r="BE98" s="245">
        <f t="shared" si="157"/>
        <v>1.8321895410327915E-2</v>
      </c>
      <c r="BF98" s="245">
        <f t="shared" si="157"/>
        <v>-9.6241478835365823E-2</v>
      </c>
      <c r="BG98" s="245">
        <f t="shared" si="157"/>
        <v>4.9463888125882427E-2</v>
      </c>
      <c r="BH98" s="2101">
        <f t="shared" si="157"/>
        <v>1.9791988340684963E-3</v>
      </c>
      <c r="BI98" s="1469">
        <f t="shared" si="157"/>
        <v>-0.18766696566173502</v>
      </c>
      <c r="BJ98" s="237"/>
      <c r="BL98" s="193"/>
      <c r="BM98" s="193"/>
    </row>
    <row r="99" spans="18:65" ht="17.100000000000001" customHeight="1">
      <c r="S99" s="965"/>
      <c r="T99" s="961" t="s">
        <v>1023</v>
      </c>
      <c r="U99" s="344"/>
      <c r="W99" s="965"/>
      <c r="X99" s="155" t="s">
        <v>1033</v>
      </c>
      <c r="Y99" s="155"/>
      <c r="Z99" s="1420"/>
      <c r="AA99" s="1441"/>
      <c r="AB99" s="240">
        <f t="shared" ref="AB99:BI99" si="158">IF(OR(AB22="NO",AA22="NO"),"-",AB22/AA22-1)</f>
        <v>0.15354724597745784</v>
      </c>
      <c r="AC99" s="240">
        <f t="shared" si="158"/>
        <v>3.2373108865513922E-2</v>
      </c>
      <c r="AD99" s="240">
        <f t="shared" si="158"/>
        <v>0.41428200001178195</v>
      </c>
      <c r="AE99" s="240">
        <f t="shared" si="158"/>
        <v>0.21908342366428712</v>
      </c>
      <c r="AF99" s="240">
        <f t="shared" si="158"/>
        <v>0.30381291136049349</v>
      </c>
      <c r="AG99" s="240">
        <f t="shared" si="158"/>
        <v>0.1676546943434738</v>
      </c>
      <c r="AH99" s="240">
        <f t="shared" si="158"/>
        <v>0.25925876675469084</v>
      </c>
      <c r="AI99" s="240">
        <f t="shared" si="158"/>
        <v>1.4636370974372426E-2</v>
      </c>
      <c r="AJ99" s="240">
        <f t="shared" si="158"/>
        <v>6.4747191102227486E-2</v>
      </c>
      <c r="AK99" s="240">
        <f t="shared" si="158"/>
        <v>7.9542785490679613E-2</v>
      </c>
      <c r="AL99" s="240">
        <f t="shared" si="158"/>
        <v>-0.22905563402054863</v>
      </c>
      <c r="AM99" s="240">
        <f t="shared" si="158"/>
        <v>1.0213365983838818E-2</v>
      </c>
      <c r="AN99" s="240">
        <f t="shared" si="158"/>
        <v>-2.0967707790242596E-3</v>
      </c>
      <c r="AO99" s="240">
        <f t="shared" si="158"/>
        <v>6.2124899925934063E-2</v>
      </c>
      <c r="AP99" s="240">
        <f t="shared" si="158"/>
        <v>-0.15341927014171175</v>
      </c>
      <c r="AQ99" s="240">
        <f t="shared" si="158"/>
        <v>7.985747833188972E-2</v>
      </c>
      <c r="AR99" s="240">
        <f t="shared" si="158"/>
        <v>-0.10364917763810166</v>
      </c>
      <c r="AS99" s="240">
        <f t="shared" si="158"/>
        <v>-0.25323877628020053</v>
      </c>
      <c r="AT99" s="240">
        <f t="shared" si="158"/>
        <v>-0.37343562738726122</v>
      </c>
      <c r="AU99" s="240">
        <f t="shared" si="158"/>
        <v>5.5706518718948939E-2</v>
      </c>
      <c r="AV99" s="240">
        <f t="shared" si="158"/>
        <v>-0.16012037701246828</v>
      </c>
      <c r="AW99" s="240">
        <f t="shared" si="158"/>
        <v>-0.1237871597549095</v>
      </c>
      <c r="AX99" s="240">
        <f t="shared" si="158"/>
        <v>-4.0386992942763045E-2</v>
      </c>
      <c r="AY99" s="240">
        <f t="shared" si="158"/>
        <v>4.8904694393786752E-2</v>
      </c>
      <c r="AZ99" s="240">
        <f t="shared" si="158"/>
        <v>-2.2090453546357303E-2</v>
      </c>
      <c r="BA99" s="240">
        <f t="shared" si="158"/>
        <v>8.5183747564218537E-2</v>
      </c>
      <c r="BB99" s="240">
        <f t="shared" si="158"/>
        <v>6.7358875786148076E-2</v>
      </c>
      <c r="BC99" s="240">
        <f t="shared" si="158"/>
        <v>-1.7232607029548652E-2</v>
      </c>
      <c r="BD99" s="240">
        <f t="shared" si="158"/>
        <v>-4.7754713678471172E-2</v>
      </c>
      <c r="BE99" s="240">
        <f t="shared" si="158"/>
        <v>8.129918845781603E-2</v>
      </c>
      <c r="BF99" s="240">
        <f t="shared" si="158"/>
        <v>-0.15670773570458696</v>
      </c>
      <c r="BG99" s="240">
        <f t="shared" si="158"/>
        <v>2.7620778129032297E-2</v>
      </c>
      <c r="BH99" s="2097">
        <f t="shared" si="158"/>
        <v>-0.15225452243281001</v>
      </c>
      <c r="BI99" s="1468">
        <f t="shared" si="158"/>
        <v>5.3997014552704448E-2</v>
      </c>
      <c r="BJ99" s="247"/>
    </row>
    <row r="100" spans="18:65" ht="17.100000000000001" customHeight="1">
      <c r="S100" s="965"/>
      <c r="T100" s="961" t="s">
        <v>1024</v>
      </c>
      <c r="U100" s="344"/>
      <c r="W100" s="965"/>
      <c r="X100" s="155" t="s">
        <v>278</v>
      </c>
      <c r="Y100" s="155"/>
      <c r="Z100" s="1420"/>
      <c r="AA100" s="1441"/>
      <c r="AB100" s="240">
        <f t="shared" ref="AB100:BI100" si="159">IF(OR(AB23="NO",AA23="NO"),"-",AB23/AA23-1)</f>
        <v>0.15789473684210531</v>
      </c>
      <c r="AC100" s="240">
        <f t="shared" si="159"/>
        <v>2.2727272727272707E-2</v>
      </c>
      <c r="AD100" s="240">
        <f t="shared" si="159"/>
        <v>0.44444444444444464</v>
      </c>
      <c r="AE100" s="240">
        <f t="shared" si="159"/>
        <v>0.23076923076923106</v>
      </c>
      <c r="AF100" s="240">
        <f t="shared" si="159"/>
        <v>0.31249999999999956</v>
      </c>
      <c r="AG100" s="240">
        <f t="shared" si="159"/>
        <v>-3.4822980410270876E-2</v>
      </c>
      <c r="AH100" s="240">
        <f t="shared" si="159"/>
        <v>0.86023543011112835</v>
      </c>
      <c r="AI100" s="240">
        <f t="shared" si="159"/>
        <v>9.8205968320076886E-2</v>
      </c>
      <c r="AJ100" s="240">
        <f t="shared" si="159"/>
        <v>0.24948858110128191</v>
      </c>
      <c r="AK100" s="240">
        <f t="shared" si="159"/>
        <v>4.5347583449071305E-3</v>
      </c>
      <c r="AL100" s="240">
        <f t="shared" si="159"/>
        <v>-0.32821752510960878</v>
      </c>
      <c r="AM100" s="240">
        <f t="shared" si="159"/>
        <v>0.26327300263513354</v>
      </c>
      <c r="AN100" s="240">
        <f t="shared" si="159"/>
        <v>-7.4799073500651403E-2</v>
      </c>
      <c r="AO100" s="240">
        <f t="shared" si="159"/>
        <v>6.6518781492670875E-2</v>
      </c>
      <c r="AP100" s="240">
        <f t="shared" si="159"/>
        <v>-0.15065007217655657</v>
      </c>
      <c r="AQ100" s="240">
        <f t="shared" si="159"/>
        <v>3.612470857873773E-2</v>
      </c>
      <c r="AR100" s="240">
        <f t="shared" si="159"/>
        <v>-0.322664708338955</v>
      </c>
      <c r="AS100" s="240">
        <f t="shared" si="159"/>
        <v>-0.21914018879873376</v>
      </c>
      <c r="AT100" s="240">
        <f t="shared" si="159"/>
        <v>-0.52889379765090194</v>
      </c>
      <c r="AU100" s="240">
        <f t="shared" si="159"/>
        <v>0.18100266206658233</v>
      </c>
      <c r="AV100" s="240">
        <f t="shared" si="159"/>
        <v>0.27138418932670483</v>
      </c>
      <c r="AW100" s="240">
        <f t="shared" si="159"/>
        <v>0.15360011515703431</v>
      </c>
      <c r="AX100" s="240">
        <f t="shared" si="159"/>
        <v>0.10863032484420998</v>
      </c>
      <c r="AY100" s="240">
        <f t="shared" si="159"/>
        <v>0.18657324433178712</v>
      </c>
      <c r="AZ100" s="240">
        <f t="shared" si="159"/>
        <v>-3.6558965649460595E-2</v>
      </c>
      <c r="BA100" s="240">
        <f t="shared" si="159"/>
        <v>-0.1763253512896108</v>
      </c>
      <c r="BB100" s="240">
        <f t="shared" si="159"/>
        <v>0.18174259678332016</v>
      </c>
      <c r="BC100" s="240">
        <f t="shared" si="159"/>
        <v>-5.6969647490413777E-2</v>
      </c>
      <c r="BD100" s="240">
        <f t="shared" si="159"/>
        <v>-5.2557187938767069E-2</v>
      </c>
      <c r="BE100" s="240">
        <f t="shared" si="159"/>
        <v>2.7345933769939323E-2</v>
      </c>
      <c r="BF100" s="240">
        <f t="shared" si="159"/>
        <v>1.2465343068021273E-2</v>
      </c>
      <c r="BG100" s="240">
        <f t="shared" si="159"/>
        <v>-0.2660345874656318</v>
      </c>
      <c r="BH100" s="2097">
        <f t="shared" si="159"/>
        <v>-0.41653075897867564</v>
      </c>
      <c r="BI100" s="1468">
        <f t="shared" si="159"/>
        <v>-0.1668983446918183</v>
      </c>
      <c r="BJ100" s="247"/>
    </row>
    <row r="101" spans="18:65" ht="17.100000000000001" customHeight="1">
      <c r="S101" s="965"/>
      <c r="T101" s="961" t="s">
        <v>1021</v>
      </c>
      <c r="U101" s="344"/>
      <c r="W101" s="965"/>
      <c r="X101" s="2542" t="s">
        <v>1159</v>
      </c>
      <c r="Y101" s="2542"/>
      <c r="Z101" s="1417"/>
      <c r="AA101" s="1441"/>
      <c r="AB101" s="240">
        <f t="shared" ref="AB101:BI101" si="160">IF(OR(AB24="NO",AA24="NO"),"-",AB24/AA24-1)</f>
        <v>0.15789473684210509</v>
      </c>
      <c r="AC101" s="240">
        <f t="shared" si="160"/>
        <v>2.2727272727272929E-2</v>
      </c>
      <c r="AD101" s="240">
        <f t="shared" si="160"/>
        <v>0.44444444444444442</v>
      </c>
      <c r="AE101" s="240">
        <f t="shared" si="160"/>
        <v>0.23076923076923084</v>
      </c>
      <c r="AF101" s="240">
        <f t="shared" si="160"/>
        <v>0.31249999999999978</v>
      </c>
      <c r="AG101" s="240">
        <f t="shared" si="160"/>
        <v>-2.6812812039352596E-2</v>
      </c>
      <c r="AH101" s="240">
        <f t="shared" si="160"/>
        <v>-8.8887671269977098E-4</v>
      </c>
      <c r="AI101" s="240">
        <f t="shared" si="160"/>
        <v>-0.28360692990593672</v>
      </c>
      <c r="AJ101" s="240">
        <f t="shared" si="160"/>
        <v>-0.43099522107706012</v>
      </c>
      <c r="AK101" s="240">
        <f t="shared" si="160"/>
        <v>-0.38810061096151471</v>
      </c>
      <c r="AL101" s="240">
        <f t="shared" si="160"/>
        <v>-1.9762705321009544E-2</v>
      </c>
      <c r="AM101" s="240">
        <f t="shared" si="160"/>
        <v>-0.18560692770025622</v>
      </c>
      <c r="AN101" s="240">
        <f t="shared" si="160"/>
        <v>-8.681072603553952E-2</v>
      </c>
      <c r="AO101" s="240">
        <f t="shared" si="160"/>
        <v>8.9171824611344652E-2</v>
      </c>
      <c r="AP101" s="240">
        <f t="shared" si="160"/>
        <v>0.12963625756586472</v>
      </c>
      <c r="AQ101" s="240">
        <f t="shared" si="160"/>
        <v>-1.7227754716286903E-4</v>
      </c>
      <c r="AR101" s="240">
        <f t="shared" si="160"/>
        <v>-0.14993652884639452</v>
      </c>
      <c r="AS101" s="240">
        <f t="shared" si="160"/>
        <v>-0.30300329544460758</v>
      </c>
      <c r="AT101" s="240">
        <f t="shared" si="160"/>
        <v>-0.12864463683324112</v>
      </c>
      <c r="AU101" s="240">
        <f t="shared" si="160"/>
        <v>0.19466707689650109</v>
      </c>
      <c r="AV101" s="240">
        <f t="shared" si="160"/>
        <v>-6.2582400681971517E-2</v>
      </c>
      <c r="AW101" s="240">
        <f t="shared" si="160"/>
        <v>-1.292137327211651E-2</v>
      </c>
      <c r="AX101" s="240">
        <f t="shared" si="160"/>
        <v>-3.8180685600772812E-2</v>
      </c>
      <c r="AY101" s="240">
        <f t="shared" si="160"/>
        <v>1.1341805213508804E-2</v>
      </c>
      <c r="AZ101" s="240">
        <f t="shared" si="160"/>
        <v>-1.177534184070439E-2</v>
      </c>
      <c r="BA101" s="240">
        <f t="shared" si="160"/>
        <v>-3.177506743926839E-2</v>
      </c>
      <c r="BB101" s="240">
        <f t="shared" si="160"/>
        <v>1.1919919271833335E-2</v>
      </c>
      <c r="BC101" s="240">
        <f t="shared" si="160"/>
        <v>1.3238909964973677E-2</v>
      </c>
      <c r="BD101" s="240">
        <f t="shared" si="160"/>
        <v>3.2693412459094739E-2</v>
      </c>
      <c r="BE101" s="240">
        <f t="shared" si="160"/>
        <v>-6.0549451510045649E-2</v>
      </c>
      <c r="BF101" s="240">
        <f t="shared" si="160"/>
        <v>-4.7131245014101486E-2</v>
      </c>
      <c r="BG101" s="240">
        <f t="shared" si="160"/>
        <v>9.9215542650518573E-2</v>
      </c>
      <c r="BH101" s="2097">
        <f t="shared" si="160"/>
        <v>0.19598306248284647</v>
      </c>
      <c r="BI101" s="1468">
        <f t="shared" si="160"/>
        <v>-0.36243448800741718</v>
      </c>
      <c r="BJ101" s="247"/>
    </row>
    <row r="102" spans="18:65" ht="17.100000000000001" customHeight="1">
      <c r="S102" s="965"/>
      <c r="T102" s="961" t="s">
        <v>1037</v>
      </c>
      <c r="U102" s="961"/>
      <c r="W102" s="965"/>
      <c r="X102" s="155" t="s">
        <v>1040</v>
      </c>
      <c r="Y102" s="155"/>
      <c r="Z102" s="1420"/>
      <c r="AA102" s="1441"/>
      <c r="AB102" s="240">
        <f t="shared" ref="AB102:BI102" si="161">IF(OR(AB25="NO",AA25="NO"),"-",AB25/AA25-1)</f>
        <v>0.15789473684210531</v>
      </c>
      <c r="AC102" s="240">
        <f t="shared" si="161"/>
        <v>2.2727272727272707E-2</v>
      </c>
      <c r="AD102" s="240">
        <f t="shared" si="161"/>
        <v>0.44444444444444442</v>
      </c>
      <c r="AE102" s="240">
        <f t="shared" si="161"/>
        <v>0.23076923076923106</v>
      </c>
      <c r="AF102" s="240">
        <f t="shared" si="161"/>
        <v>0.31249999999999978</v>
      </c>
      <c r="AG102" s="240">
        <f t="shared" si="161"/>
        <v>0.30797084186955037</v>
      </c>
      <c r="AH102" s="240">
        <f t="shared" si="161"/>
        <v>0.39379120678978619</v>
      </c>
      <c r="AI102" s="240">
        <f t="shared" si="161"/>
        <v>-2.455979876515002E-2</v>
      </c>
      <c r="AJ102" s="240">
        <f t="shared" si="161"/>
        <v>-4.5290563712356513E-2</v>
      </c>
      <c r="AK102" s="240">
        <f t="shared" si="161"/>
        <v>5.1424113353768286E-2</v>
      </c>
      <c r="AL102" s="240">
        <f t="shared" si="161"/>
        <v>-0.19446431431164257</v>
      </c>
      <c r="AM102" s="240">
        <f t="shared" si="161"/>
        <v>-5.0227467014797633E-2</v>
      </c>
      <c r="AN102" s="240">
        <f t="shared" si="161"/>
        <v>-3.2401774679850393E-2</v>
      </c>
      <c r="AO102" s="240">
        <f t="shared" si="161"/>
        <v>-0.10025400614013413</v>
      </c>
      <c r="AP102" s="240">
        <f t="shared" si="161"/>
        <v>-4.3671095313755459E-2</v>
      </c>
      <c r="AQ102" s="240">
        <f t="shared" si="161"/>
        <v>4.3065282667522409E-2</v>
      </c>
      <c r="AR102" s="240">
        <f t="shared" si="161"/>
        <v>-0.10764424223952374</v>
      </c>
      <c r="AS102" s="240">
        <f t="shared" si="161"/>
        <v>-0.333584586465552</v>
      </c>
      <c r="AT102" s="240">
        <f t="shared" si="161"/>
        <v>-0.29377013909060812</v>
      </c>
      <c r="AU102" s="240">
        <f t="shared" si="161"/>
        <v>-0.45688460961788591</v>
      </c>
      <c r="AV102" s="240">
        <f t="shared" si="161"/>
        <v>-0.17772224196209319</v>
      </c>
      <c r="AW102" s="240">
        <f t="shared" si="161"/>
        <v>-0.28230533588425122</v>
      </c>
      <c r="AX102" s="240">
        <f t="shared" si="161"/>
        <v>-0.25037975439067728</v>
      </c>
      <c r="AY102" s="240">
        <f t="shared" si="161"/>
        <v>-3.4711260358339158E-2</v>
      </c>
      <c r="AZ102" s="240">
        <f t="shared" si="161"/>
        <v>6.9409302277624985E-2</v>
      </c>
      <c r="BA102" s="240">
        <f t="shared" si="161"/>
        <v>-0.15217876423780874</v>
      </c>
      <c r="BB102" s="240">
        <f t="shared" si="161"/>
        <v>-0.16495025119580708</v>
      </c>
      <c r="BC102" s="240">
        <f t="shared" si="161"/>
        <v>7.9798318119191913E-2</v>
      </c>
      <c r="BD102" s="240">
        <f t="shared" si="161"/>
        <v>-0.26527278380056107</v>
      </c>
      <c r="BE102" s="240">
        <f t="shared" si="161"/>
        <v>0.15235433516425068</v>
      </c>
      <c r="BF102" s="240">
        <f t="shared" si="161"/>
        <v>7.0321266193784204E-2</v>
      </c>
      <c r="BG102" s="240">
        <f t="shared" si="161"/>
        <v>-7.2180792269577299E-2</v>
      </c>
      <c r="BH102" s="2097">
        <f t="shared" si="161"/>
        <v>-0.44932875772562741</v>
      </c>
      <c r="BI102" s="1468">
        <f t="shared" si="161"/>
        <v>-0.12450750146868483</v>
      </c>
      <c r="BJ102" s="247"/>
    </row>
    <row r="103" spans="18:65" ht="17.100000000000001" customHeight="1">
      <c r="S103" s="965"/>
      <c r="T103" s="961" t="s">
        <v>1028</v>
      </c>
      <c r="U103" s="961"/>
      <c r="W103" s="965"/>
      <c r="X103" s="155" t="s">
        <v>404</v>
      </c>
      <c r="Y103" s="155"/>
      <c r="Z103" s="1416"/>
      <c r="AA103" s="1442"/>
      <c r="AB103" s="240">
        <f t="shared" ref="AB103:BI103" si="162">IF(OR(AB26="NO",AA26="NO"),"-",AB26/AA26-1)</f>
        <v>-6.8967398717773909E-2</v>
      </c>
      <c r="AC103" s="240">
        <f t="shared" si="162"/>
        <v>-0.1763999179535265</v>
      </c>
      <c r="AD103" s="240">
        <f t="shared" si="162"/>
        <v>-5.7672465933753303E-2</v>
      </c>
      <c r="AE103" s="240">
        <f t="shared" si="162"/>
        <v>1.9255455712450242E-3</v>
      </c>
      <c r="AF103" s="240">
        <f t="shared" si="162"/>
        <v>0.16166107698684873</v>
      </c>
      <c r="AG103" s="240">
        <f t="shared" si="162"/>
        <v>-5.2551334868783384E-3</v>
      </c>
      <c r="AH103" s="240">
        <f t="shared" si="162"/>
        <v>0.2504810044024135</v>
      </c>
      <c r="AI103" s="240">
        <f t="shared" si="162"/>
        <v>-3.8934960621707759E-2</v>
      </c>
      <c r="AJ103" s="240">
        <f t="shared" si="162"/>
        <v>-1.1288090521802907E-2</v>
      </c>
      <c r="AK103" s="240">
        <f t="shared" si="162"/>
        <v>8.9743941597824062E-3</v>
      </c>
      <c r="AL103" s="240">
        <f t="shared" si="162"/>
        <v>-0.25369927102600365</v>
      </c>
      <c r="AM103" s="240">
        <f t="shared" si="162"/>
        <v>-4.3538011539961397E-2</v>
      </c>
      <c r="AN103" s="240">
        <f t="shared" si="162"/>
        <v>-3.6755937298724062E-2</v>
      </c>
      <c r="AO103" s="240">
        <f t="shared" si="162"/>
        <v>3.3607601615897487E-2</v>
      </c>
      <c r="AP103" s="240">
        <f t="shared" si="162"/>
        <v>-2.2069169293438495E-2</v>
      </c>
      <c r="AQ103" s="240">
        <f t="shared" si="162"/>
        <v>2.8694518912988354E-2</v>
      </c>
      <c r="AR103" s="240">
        <f t="shared" si="162"/>
        <v>7.6840329858031575E-2</v>
      </c>
      <c r="AS103" s="240">
        <f t="shared" si="162"/>
        <v>-3.5411075350189058E-4</v>
      </c>
      <c r="AT103" s="240">
        <f t="shared" si="162"/>
        <v>-0.18340117819873691</v>
      </c>
      <c r="AU103" s="240">
        <f t="shared" si="162"/>
        <v>0.20843578658273132</v>
      </c>
      <c r="AV103" s="240">
        <f t="shared" si="162"/>
        <v>5.6847833824779981E-2</v>
      </c>
      <c r="AW103" s="240">
        <f t="shared" si="162"/>
        <v>-0.43075595091770524</v>
      </c>
      <c r="AX103" s="240">
        <f t="shared" si="162"/>
        <v>1.0945127414058944</v>
      </c>
      <c r="AY103" s="240">
        <f t="shared" si="162"/>
        <v>-6.0410686698902039E-2</v>
      </c>
      <c r="AZ103" s="240">
        <f t="shared" si="162"/>
        <v>-8.2307846319226607E-2</v>
      </c>
      <c r="BA103" s="240">
        <f t="shared" si="162"/>
        <v>0.93109882243830211</v>
      </c>
      <c r="BB103" s="240">
        <f t="shared" si="162"/>
        <v>-6.8108847164751851E-2</v>
      </c>
      <c r="BC103" s="240">
        <f t="shared" si="162"/>
        <v>0.78978753817745195</v>
      </c>
      <c r="BD103" s="240">
        <f t="shared" si="162"/>
        <v>0.34292655996672039</v>
      </c>
      <c r="BE103" s="240">
        <f t="shared" si="162"/>
        <v>0.14717225822915236</v>
      </c>
      <c r="BF103" s="240">
        <f t="shared" si="162"/>
        <v>0.18066457923448276</v>
      </c>
      <c r="BG103" s="240">
        <f t="shared" si="162"/>
        <v>2.2479652377310755E-2</v>
      </c>
      <c r="BH103" s="2097">
        <f t="shared" si="162"/>
        <v>3.9216158115235711E-2</v>
      </c>
      <c r="BI103" s="1468">
        <f t="shared" si="162"/>
        <v>-0.27239611361873139</v>
      </c>
      <c r="BJ103" s="241"/>
    </row>
    <row r="104" spans="18:65" ht="17.100000000000001" customHeight="1">
      <c r="S104" s="1402"/>
      <c r="T104" s="961" t="s">
        <v>1038</v>
      </c>
      <c r="U104" s="961"/>
      <c r="W104" s="1402"/>
      <c r="X104" s="155" t="s">
        <v>277</v>
      </c>
      <c r="Y104" s="155"/>
      <c r="Z104" s="1420"/>
      <c r="AA104" s="1441"/>
      <c r="AB104" s="240">
        <f t="shared" ref="AB104:BI104" si="163">IF(OR(AB27="NO",AA27="NO"),"-",AB27/AA27-1)</f>
        <v>-0.1607624633431084</v>
      </c>
      <c r="AC104" s="240">
        <f t="shared" si="163"/>
        <v>-0.32972255223984892</v>
      </c>
      <c r="AD104" s="240">
        <f t="shared" si="163"/>
        <v>-7.89281618183717E-2</v>
      </c>
      <c r="AE104" s="240">
        <f t="shared" si="163"/>
        <v>-2.3205795788997508E-3</v>
      </c>
      <c r="AF104" s="240">
        <f t="shared" si="163"/>
        <v>-1.6395302660690891E-2</v>
      </c>
      <c r="AG104" s="240">
        <f t="shared" si="163"/>
        <v>-5.5309284862866681E-2</v>
      </c>
      <c r="AH104" s="240">
        <f t="shared" si="163"/>
        <v>-9.7831143156180689E-2</v>
      </c>
      <c r="AI104" s="240">
        <f t="shared" si="163"/>
        <v>-0.16884958359612734</v>
      </c>
      <c r="AJ104" s="240">
        <f t="shared" si="163"/>
        <v>-0.41045751633986938</v>
      </c>
      <c r="AK104" s="240">
        <f t="shared" si="163"/>
        <v>-0.38930437070164214</v>
      </c>
      <c r="AL104" s="240">
        <f t="shared" si="163"/>
        <v>-0.13342031274680155</v>
      </c>
      <c r="AM104" s="240">
        <f t="shared" si="163"/>
        <v>-4.6028701226834112E-2</v>
      </c>
      <c r="AN104" s="240">
        <f t="shared" si="163"/>
        <v>1.4637291384366202E-2</v>
      </c>
      <c r="AO104" s="240">
        <f t="shared" si="163"/>
        <v>-1.877536646755229E-2</v>
      </c>
      <c r="AP104" s="240">
        <f t="shared" si="163"/>
        <v>1.0212002865246372E-3</v>
      </c>
      <c r="AQ104" s="240">
        <f t="shared" si="163"/>
        <v>2.6002619241938252E-3</v>
      </c>
      <c r="AR104" s="240">
        <f t="shared" si="163"/>
        <v>-8.8493598716228306E-3</v>
      </c>
      <c r="AS104" s="240">
        <f t="shared" si="163"/>
        <v>-1.5128593040846239E-3</v>
      </c>
      <c r="AT104" s="240">
        <f t="shared" si="163"/>
        <v>-0.24861036399497938</v>
      </c>
      <c r="AU104" s="240">
        <f t="shared" si="163"/>
        <v>-5.8310464145090002E-2</v>
      </c>
      <c r="AV104" s="240">
        <f t="shared" si="163"/>
        <v>-2.0444807182208313E-3</v>
      </c>
      <c r="AW104" s="240">
        <f t="shared" si="163"/>
        <v>-0.12966451942129054</v>
      </c>
      <c r="AX104" s="240">
        <f t="shared" si="163"/>
        <v>-0.27701408007269412</v>
      </c>
      <c r="AY104" s="240">
        <f t="shared" si="163"/>
        <v>-0.80067796610169484</v>
      </c>
      <c r="AZ104" s="239" t="str">
        <f t="shared" si="163"/>
        <v>-</v>
      </c>
      <c r="BA104" s="239" t="str">
        <f t="shared" si="163"/>
        <v>-</v>
      </c>
      <c r="BB104" s="239" t="str">
        <f t="shared" si="163"/>
        <v>-</v>
      </c>
      <c r="BC104" s="239" t="str">
        <f t="shared" si="163"/>
        <v>-</v>
      </c>
      <c r="BD104" s="239" t="str">
        <f t="shared" si="163"/>
        <v>-</v>
      </c>
      <c r="BE104" s="239" t="str">
        <f t="shared" si="163"/>
        <v>-</v>
      </c>
      <c r="BF104" s="239" t="str">
        <f t="shared" si="163"/>
        <v>-</v>
      </c>
      <c r="BG104" s="239" t="str">
        <f t="shared" si="163"/>
        <v>-</v>
      </c>
      <c r="BH104" s="2102" t="str">
        <f t="shared" si="163"/>
        <v>-</v>
      </c>
      <c r="BI104" s="1470" t="str">
        <f t="shared" si="163"/>
        <v>-</v>
      </c>
      <c r="BJ104" s="247"/>
    </row>
    <row r="105" spans="18:65" ht="17.100000000000001" customHeight="1">
      <c r="S105" s="966" t="s">
        <v>433</v>
      </c>
      <c r="T105" s="27"/>
      <c r="U105" s="967"/>
      <c r="W105" s="966" t="s">
        <v>433</v>
      </c>
      <c r="X105" s="27"/>
      <c r="Y105" s="1502"/>
      <c r="Z105" s="1421"/>
      <c r="AA105" s="1443"/>
      <c r="AB105" s="250">
        <f t="shared" ref="AB105:BI105" si="164">AB28/AA28-1</f>
        <v>0.10597990842559768</v>
      </c>
      <c r="AC105" s="250">
        <f t="shared" si="164"/>
        <v>0.10082206227726243</v>
      </c>
      <c r="AD105" s="250">
        <f t="shared" si="164"/>
        <v>4.0685026921865042E-3</v>
      </c>
      <c r="AE105" s="250">
        <f t="shared" si="164"/>
        <v>-4.3594461739101753E-2</v>
      </c>
      <c r="AF105" s="250">
        <f t="shared" si="164"/>
        <v>9.52328930441666E-2</v>
      </c>
      <c r="AG105" s="250">
        <f t="shared" si="164"/>
        <v>3.5939647662294849E-2</v>
      </c>
      <c r="AH105" s="250">
        <f t="shared" si="164"/>
        <v>-0.13420074105228874</v>
      </c>
      <c r="AI105" s="250">
        <f t="shared" si="164"/>
        <v>-8.4000953404090084E-2</v>
      </c>
      <c r="AJ105" s="250">
        <f t="shared" si="164"/>
        <v>-0.28719245339563959</v>
      </c>
      <c r="AK105" s="250">
        <f t="shared" si="164"/>
        <v>-0.20656547636453171</v>
      </c>
      <c r="AL105" s="250">
        <f t="shared" si="164"/>
        <v>-0.15337441121737305</v>
      </c>
      <c r="AM105" s="250">
        <f t="shared" si="164"/>
        <v>-4.740772252625014E-2</v>
      </c>
      <c r="AN105" s="250">
        <f t="shared" si="164"/>
        <v>-5.5905914938011669E-2</v>
      </c>
      <c r="AO105" s="250">
        <f t="shared" si="164"/>
        <v>-1.134734658678116E-2</v>
      </c>
      <c r="AP105" s="250">
        <f t="shared" si="164"/>
        <v>-5.4604799087534572E-2</v>
      </c>
      <c r="AQ105" s="250">
        <f t="shared" si="164"/>
        <v>8.8806300658736959E-3</v>
      </c>
      <c r="AR105" s="250">
        <f t="shared" si="164"/>
        <v>-8.9707814533933061E-2</v>
      </c>
      <c r="AS105" s="250">
        <f t="shared" si="164"/>
        <v>-0.12236811575345574</v>
      </c>
      <c r="AT105" s="250">
        <f t="shared" si="164"/>
        <v>-0.41912810181745785</v>
      </c>
      <c r="AU105" s="250">
        <f t="shared" si="164"/>
        <v>1.85338195831668E-2</v>
      </c>
      <c r="AV105" s="250">
        <f t="shared" si="164"/>
        <v>-9.1116006356955714E-2</v>
      </c>
      <c r="AW105" s="250">
        <f t="shared" si="164"/>
        <v>-1.6066118685553632E-2</v>
      </c>
      <c r="AX105" s="250">
        <f t="shared" si="164"/>
        <v>-5.7445609169616052E-2</v>
      </c>
      <c r="AY105" s="250">
        <f t="shared" si="164"/>
        <v>-2.2465973758311386E-2</v>
      </c>
      <c r="AZ105" s="250">
        <f t="shared" si="164"/>
        <v>3.6366038145777324E-2</v>
      </c>
      <c r="BA105" s="250">
        <f t="shared" si="164"/>
        <v>1.4534445005251362E-2</v>
      </c>
      <c r="BB105" s="250">
        <f t="shared" si="164"/>
        <v>-3.4627726327905894E-2</v>
      </c>
      <c r="BC105" s="250">
        <f t="shared" si="164"/>
        <v>-2.282184603002535E-2</v>
      </c>
      <c r="BD105" s="250">
        <f t="shared" si="164"/>
        <v>-2.9422306455802238E-2</v>
      </c>
      <c r="BE105" s="250">
        <f t="shared" si="164"/>
        <v>1.691186760186203E-2</v>
      </c>
      <c r="BF105" s="250">
        <f t="shared" si="164"/>
        <v>-3.6167540146498922E-3</v>
      </c>
      <c r="BG105" s="250">
        <f t="shared" si="164"/>
        <v>-3.9695411961593985E-2</v>
      </c>
      <c r="BH105" s="2103">
        <f t="shared" si="164"/>
        <v>-3.5671627495551417E-2</v>
      </c>
      <c r="BI105" s="1471">
        <f t="shared" si="164"/>
        <v>-2.9909967552312344E-2</v>
      </c>
      <c r="BJ105" s="237"/>
    </row>
    <row r="106" spans="18:65" ht="17.100000000000001" customHeight="1">
      <c r="S106" s="966"/>
      <c r="T106" s="961" t="s">
        <v>1041</v>
      </c>
      <c r="U106" s="961"/>
      <c r="W106" s="966"/>
      <c r="X106" s="155" t="s">
        <v>1043</v>
      </c>
      <c r="Y106" s="155"/>
      <c r="Z106" s="1416"/>
      <c r="AA106" s="1439"/>
      <c r="AB106" s="240">
        <f t="shared" ref="AB106:BI106" si="165">IF(OR(AB29="NO",AA29="NO"),"-",AB29/AA29-1)</f>
        <v>-5.119412220448516E-2</v>
      </c>
      <c r="AC106" s="240">
        <f t="shared" si="165"/>
        <v>5.5890919951882667E-2</v>
      </c>
      <c r="AD106" s="240">
        <f t="shared" si="165"/>
        <v>8.6467794674832898E-2</v>
      </c>
      <c r="AE106" s="240">
        <f t="shared" si="165"/>
        <v>3.5618444105531832E-2</v>
      </c>
      <c r="AF106" s="240">
        <f t="shared" si="165"/>
        <v>1.3591760528540497E-2</v>
      </c>
      <c r="AG106" s="240">
        <f t="shared" si="165"/>
        <v>2.0385036789092092E-2</v>
      </c>
      <c r="AH106" s="240">
        <f t="shared" si="165"/>
        <v>4.4277389875184703E-3</v>
      </c>
      <c r="AI106" s="240">
        <f t="shared" si="165"/>
        <v>5.1042553593017015E-3</v>
      </c>
      <c r="AJ106" s="240">
        <f t="shared" si="165"/>
        <v>-1.0406489599602553E-3</v>
      </c>
      <c r="AK106" s="240">
        <f t="shared" si="165"/>
        <v>-1.2566194431621769E-2</v>
      </c>
      <c r="AL106" s="240">
        <f t="shared" si="165"/>
        <v>-8.0852574215631856E-3</v>
      </c>
      <c r="AM106" s="240">
        <f t="shared" si="165"/>
        <v>2.6405203378312869E-2</v>
      </c>
      <c r="AN106" s="240">
        <f t="shared" si="165"/>
        <v>-2.6903763205532449E-2</v>
      </c>
      <c r="AO106" s="240">
        <f t="shared" si="165"/>
        <v>5.6024140639568953E-2</v>
      </c>
      <c r="AP106" s="240">
        <f t="shared" si="165"/>
        <v>-1.2299478667442965E-2</v>
      </c>
      <c r="AQ106" s="240">
        <f t="shared" si="165"/>
        <v>1.620369297806179E-2</v>
      </c>
      <c r="AR106" s="240">
        <f t="shared" si="165"/>
        <v>-7.2422595461270056E-3</v>
      </c>
      <c r="AS106" s="240">
        <f t="shared" si="165"/>
        <v>-2.6305958845769251E-3</v>
      </c>
      <c r="AT106" s="240">
        <f t="shared" si="165"/>
        <v>-1.0811822231907575E-2</v>
      </c>
      <c r="AU106" s="240">
        <f t="shared" si="165"/>
        <v>-4.42757284090467E-2</v>
      </c>
      <c r="AV106" s="240">
        <f t="shared" si="165"/>
        <v>9.0052047540907232E-3</v>
      </c>
      <c r="AW106" s="240">
        <f t="shared" si="165"/>
        <v>2.5818067417808344E-2</v>
      </c>
      <c r="AX106" s="240">
        <f t="shared" si="165"/>
        <v>1.8117487688205092E-3</v>
      </c>
      <c r="AY106" s="240">
        <f t="shared" si="165"/>
        <v>-1.7485771384054827E-3</v>
      </c>
      <c r="AZ106" s="240">
        <f t="shared" si="165"/>
        <v>-1.9915097650327285E-2</v>
      </c>
      <c r="BA106" s="240">
        <f t="shared" si="165"/>
        <v>-2.4561711631720606E-2</v>
      </c>
      <c r="BB106" s="240">
        <f t="shared" si="165"/>
        <v>1.499484400581852E-2</v>
      </c>
      <c r="BC106" s="240">
        <f t="shared" si="165"/>
        <v>1.6667650019813074E-2</v>
      </c>
      <c r="BD106" s="240">
        <f t="shared" si="165"/>
        <v>2.0685909881823505E-3</v>
      </c>
      <c r="BE106" s="240">
        <f t="shared" si="165"/>
        <v>-3.8258146936103077E-2</v>
      </c>
      <c r="BF106" s="240">
        <f t="shared" si="165"/>
        <v>1.6880038417603771E-3</v>
      </c>
      <c r="BG106" s="240">
        <f t="shared" si="165"/>
        <v>3.2092166761061858E-3</v>
      </c>
      <c r="BH106" s="2097">
        <f t="shared" si="165"/>
        <v>5.4127110150963276E-3</v>
      </c>
      <c r="BI106" s="1468">
        <f t="shared" si="165"/>
        <v>2.1123097737809626E-3</v>
      </c>
      <c r="BJ106" s="237"/>
    </row>
    <row r="107" spans="18:65" ht="17.100000000000001" customHeight="1">
      <c r="S107" s="966"/>
      <c r="T107" s="961" t="s">
        <v>1042</v>
      </c>
      <c r="U107" s="961"/>
      <c r="W107" s="966"/>
      <c r="X107" s="155" t="s">
        <v>1044</v>
      </c>
      <c r="Y107" s="155"/>
      <c r="Z107" s="1420"/>
      <c r="AA107" s="1441"/>
      <c r="AB107" s="240">
        <f t="shared" ref="AB107:BI107" si="166">IF(OR(AB30="NO",AA30="NO"),"-",AB30/AA30-1)</f>
        <v>0.11764705882352922</v>
      </c>
      <c r="AC107" s="240">
        <f t="shared" si="166"/>
        <v>0.10526315789473673</v>
      </c>
      <c r="AD107" s="240">
        <f t="shared" si="166"/>
        <v>0</v>
      </c>
      <c r="AE107" s="240">
        <f t="shared" si="166"/>
        <v>-4.7619047619047561E-2</v>
      </c>
      <c r="AF107" s="240">
        <f t="shared" si="166"/>
        <v>0.10000000000000009</v>
      </c>
      <c r="AG107" s="240">
        <f t="shared" si="166"/>
        <v>7.0234113712374757E-2</v>
      </c>
      <c r="AH107" s="240">
        <f t="shared" si="166"/>
        <v>-0.11189123376623378</v>
      </c>
      <c r="AI107" s="240">
        <f t="shared" si="166"/>
        <v>-0.11586619750491245</v>
      </c>
      <c r="AJ107" s="240">
        <f t="shared" si="166"/>
        <v>-0.44946894525959635</v>
      </c>
      <c r="AK107" s="240">
        <f t="shared" si="166"/>
        <v>-0.40093322640727902</v>
      </c>
      <c r="AL107" s="240">
        <f t="shared" si="166"/>
        <v>-0.27019019235624064</v>
      </c>
      <c r="AM107" s="240">
        <f t="shared" si="166"/>
        <v>-0.23844380721941127</v>
      </c>
      <c r="AN107" s="240">
        <f t="shared" si="166"/>
        <v>-0.14674239412176282</v>
      </c>
      <c r="AO107" s="240">
        <f t="shared" si="166"/>
        <v>-0.13037283157868573</v>
      </c>
      <c r="AP107" s="240">
        <f t="shared" si="166"/>
        <v>-0.22671792804803648</v>
      </c>
      <c r="AQ107" s="240">
        <f t="shared" si="166"/>
        <v>9.0705222445888634E-2</v>
      </c>
      <c r="AR107" s="240">
        <f t="shared" si="166"/>
        <v>-0.10622421503275792</v>
      </c>
      <c r="AS107" s="240">
        <f t="shared" si="166"/>
        <v>-3.8789009679964681E-2</v>
      </c>
      <c r="AT107" s="240">
        <f t="shared" si="166"/>
        <v>-0.13674702132947025</v>
      </c>
      <c r="AU107" s="240">
        <f t="shared" si="166"/>
        <v>-8.7817392431641106E-2</v>
      </c>
      <c r="AV107" s="240">
        <f t="shared" si="166"/>
        <v>9.787014786393966E-2</v>
      </c>
      <c r="AW107" s="240">
        <f t="shared" si="166"/>
        <v>4.276798555034933E-3</v>
      </c>
      <c r="AX107" s="240">
        <f t="shared" si="166"/>
        <v>-0.10157179322475673</v>
      </c>
      <c r="AY107" s="240">
        <f t="shared" si="166"/>
        <v>-6.4108197642737452E-2</v>
      </c>
      <c r="AZ107" s="240">
        <f t="shared" si="166"/>
        <v>4.809697999341922E-2</v>
      </c>
      <c r="BA107" s="240">
        <f t="shared" si="166"/>
        <v>-1.4873921695884196E-2</v>
      </c>
      <c r="BB107" s="240">
        <f t="shared" si="166"/>
        <v>-5.4062354984515504E-2</v>
      </c>
      <c r="BC107" s="240">
        <f t="shared" si="166"/>
        <v>-7.7232613429149444E-2</v>
      </c>
      <c r="BD107" s="240">
        <f t="shared" si="166"/>
        <v>1.1956675810651518E-3</v>
      </c>
      <c r="BE107" s="240">
        <f t="shared" si="166"/>
        <v>-2.5477112904778165E-3</v>
      </c>
      <c r="BF107" s="240">
        <f t="shared" si="166"/>
        <v>4.5776388305366345E-2</v>
      </c>
      <c r="BG107" s="240">
        <f t="shared" si="166"/>
        <v>-5.6518982278608632E-2</v>
      </c>
      <c r="BH107" s="2097">
        <f t="shared" si="166"/>
        <v>0.14027658885256944</v>
      </c>
      <c r="BI107" s="1468">
        <f t="shared" si="166"/>
        <v>-7.0945670162002483E-2</v>
      </c>
      <c r="BJ107" s="237"/>
    </row>
    <row r="108" spans="18:65" ht="17.100000000000001" customHeight="1">
      <c r="S108" s="966"/>
      <c r="T108" s="961" t="s">
        <v>1027</v>
      </c>
      <c r="U108" s="961"/>
      <c r="W108" s="966"/>
      <c r="X108" s="155" t="s">
        <v>1036</v>
      </c>
      <c r="Y108" s="155"/>
      <c r="Z108" s="1420"/>
      <c r="AA108" s="1441"/>
      <c r="AB108" s="240">
        <f t="shared" ref="AB108:BI108" si="167">IF(OR(AB31="NO",AA31="NO"),"-",AB31/AA31-1)</f>
        <v>-0.13720109760878085</v>
      </c>
      <c r="AC108" s="240">
        <f t="shared" si="167"/>
        <v>-0.1535665606542479</v>
      </c>
      <c r="AD108" s="240">
        <f t="shared" si="167"/>
        <v>5.0187869028448517E-2</v>
      </c>
      <c r="AE108" s="240">
        <f t="shared" si="167"/>
        <v>-2.8622540250447193E-2</v>
      </c>
      <c r="AF108" s="240">
        <f t="shared" si="167"/>
        <v>4.4198895027624419E-2</v>
      </c>
      <c r="AG108" s="240">
        <f t="shared" si="167"/>
        <v>0.19999999999999996</v>
      </c>
      <c r="AH108" s="240">
        <f t="shared" si="167"/>
        <v>0.33333333333333326</v>
      </c>
      <c r="AI108" s="240">
        <f t="shared" si="167"/>
        <v>1.125</v>
      </c>
      <c r="AJ108" s="240">
        <f t="shared" si="167"/>
        <v>0.58823529411764697</v>
      </c>
      <c r="AK108" s="240">
        <f t="shared" si="167"/>
        <v>0.58988888888888891</v>
      </c>
      <c r="AL108" s="240">
        <f t="shared" si="167"/>
        <v>0.11775805437137477</v>
      </c>
      <c r="AM108" s="240">
        <f t="shared" si="167"/>
        <v>-9.2326289025050912E-3</v>
      </c>
      <c r="AN108" s="240">
        <f t="shared" si="167"/>
        <v>-1.042957814596801E-2</v>
      </c>
      <c r="AO108" s="240">
        <f t="shared" si="167"/>
        <v>-1.7846149029618896E-3</v>
      </c>
      <c r="AP108" s="240">
        <f t="shared" si="167"/>
        <v>3.1150850417129394E-2</v>
      </c>
      <c r="AQ108" s="240">
        <f t="shared" si="167"/>
        <v>-9.2189483491175062E-2</v>
      </c>
      <c r="AR108" s="240">
        <f t="shared" si="167"/>
        <v>3.3238802989613125E-2</v>
      </c>
      <c r="AS108" s="240">
        <f t="shared" si="167"/>
        <v>-0.40648400118653027</v>
      </c>
      <c r="AT108" s="240">
        <f t="shared" si="167"/>
        <v>-0.67833957784619958</v>
      </c>
      <c r="AU108" s="240">
        <f t="shared" si="167"/>
        <v>0.48575712143928063</v>
      </c>
      <c r="AV108" s="240">
        <f t="shared" si="167"/>
        <v>-0.39843204222618955</v>
      </c>
      <c r="AW108" s="240">
        <f t="shared" si="167"/>
        <v>4.6451612903225747E-2</v>
      </c>
      <c r="AX108" s="240">
        <f t="shared" si="167"/>
        <v>-0.15462392108508016</v>
      </c>
      <c r="AY108" s="240">
        <f t="shared" si="167"/>
        <v>0.17852975495915979</v>
      </c>
      <c r="AZ108" s="240">
        <f t="shared" si="167"/>
        <v>0.2764851485148514</v>
      </c>
      <c r="BA108" s="240">
        <f t="shared" si="167"/>
        <v>0.33963544696529002</v>
      </c>
      <c r="BB108" s="240">
        <f t="shared" si="167"/>
        <v>-0.2169790837374248</v>
      </c>
      <c r="BC108" s="240">
        <f t="shared" si="167"/>
        <v>0.10573990202421646</v>
      </c>
      <c r="BD108" s="240">
        <f t="shared" si="167"/>
        <v>-7.2055504472122167E-2</v>
      </c>
      <c r="BE108" s="240">
        <f t="shared" si="167"/>
        <v>0.15386001261147642</v>
      </c>
      <c r="BF108" s="240">
        <f t="shared" si="167"/>
        <v>7.7835896635178203E-2</v>
      </c>
      <c r="BG108" s="240">
        <f t="shared" si="167"/>
        <v>-0.10314356077067943</v>
      </c>
      <c r="BH108" s="2097">
        <f t="shared" si="167"/>
        <v>-0.25512841221127425</v>
      </c>
      <c r="BI108" s="1468">
        <f t="shared" si="167"/>
        <v>-0.30402255231486508</v>
      </c>
      <c r="BJ108" s="237"/>
    </row>
    <row r="109" spans="18:65" ht="17.100000000000001" customHeight="1">
      <c r="S109" s="966"/>
      <c r="T109" s="961" t="s">
        <v>1023</v>
      </c>
      <c r="U109" s="961"/>
      <c r="W109" s="966"/>
      <c r="X109" s="155" t="s">
        <v>1033</v>
      </c>
      <c r="Y109" s="155"/>
      <c r="Z109" s="1420"/>
      <c r="AA109" s="1441"/>
      <c r="AB109" s="240">
        <f t="shared" ref="AB109:BI109" si="168">IF(OR(AB32="NO",AA32="NO"),"-",AB32/AA32-1)</f>
        <v>0.11764705882352966</v>
      </c>
      <c r="AC109" s="240">
        <f t="shared" si="168"/>
        <v>0.10526315789473673</v>
      </c>
      <c r="AD109" s="240">
        <f t="shared" si="168"/>
        <v>0</v>
      </c>
      <c r="AE109" s="240">
        <f t="shared" si="168"/>
        <v>-4.7619047619047672E-2</v>
      </c>
      <c r="AF109" s="240">
        <f t="shared" si="168"/>
        <v>0.10000000000000031</v>
      </c>
      <c r="AG109" s="240">
        <f t="shared" si="168"/>
        <v>6.5890294434559404E-2</v>
      </c>
      <c r="AH109" s="240">
        <f t="shared" si="168"/>
        <v>0.209514503726693</v>
      </c>
      <c r="AI109" s="240">
        <f t="shared" si="168"/>
        <v>1.268015078818685E-3</v>
      </c>
      <c r="AJ109" s="240">
        <f t="shared" si="168"/>
        <v>2.2903534937054548E-2</v>
      </c>
      <c r="AK109" s="240">
        <f t="shared" si="168"/>
        <v>0.11192902266614779</v>
      </c>
      <c r="AL109" s="240">
        <f t="shared" si="168"/>
        <v>-0.27162775826621244</v>
      </c>
      <c r="AM109" s="240">
        <f t="shared" si="168"/>
        <v>2.5917979925732748E-2</v>
      </c>
      <c r="AN109" s="240">
        <f t="shared" si="168"/>
        <v>5.9335151018407029E-3</v>
      </c>
      <c r="AO109" s="240">
        <f t="shared" si="168"/>
        <v>0.10127627434507969</v>
      </c>
      <c r="AP109" s="240">
        <f t="shared" si="168"/>
        <v>-0.10927384096665771</v>
      </c>
      <c r="AQ109" s="240">
        <f t="shared" si="168"/>
        <v>-0.1578287803250914</v>
      </c>
      <c r="AR109" s="240">
        <f t="shared" si="168"/>
        <v>-6.7363220424261239E-2</v>
      </c>
      <c r="AS109" s="240">
        <f t="shared" si="168"/>
        <v>-0.21563630207865747</v>
      </c>
      <c r="AT109" s="240">
        <f t="shared" si="168"/>
        <v>-0.38808085970330453</v>
      </c>
      <c r="AU109" s="240">
        <f t="shared" si="168"/>
        <v>6.9583087554450085E-2</v>
      </c>
      <c r="AV109" s="240">
        <f t="shared" si="168"/>
        <v>-0.16314929382931964</v>
      </c>
      <c r="AW109" s="240">
        <f t="shared" si="168"/>
        <v>-9.5406241680240589E-2</v>
      </c>
      <c r="AX109" s="240">
        <f t="shared" si="168"/>
        <v>-6.3945315441341632E-3</v>
      </c>
      <c r="AY109" s="240">
        <f t="shared" si="168"/>
        <v>-6.9567888447592319E-2</v>
      </c>
      <c r="AZ109" s="240">
        <f t="shared" si="168"/>
        <v>7.7086536603416578E-2</v>
      </c>
      <c r="BA109" s="240">
        <f t="shared" si="168"/>
        <v>5.8882195968570805E-2</v>
      </c>
      <c r="BB109" s="240">
        <f t="shared" si="168"/>
        <v>3.9329730535371921E-2</v>
      </c>
      <c r="BC109" s="240">
        <f t="shared" si="168"/>
        <v>-0.13698619876566853</v>
      </c>
      <c r="BD109" s="240">
        <f t="shared" si="168"/>
        <v>-6.8121551101194888E-2</v>
      </c>
      <c r="BE109" s="240">
        <f t="shared" si="168"/>
        <v>8.6589680042551631E-2</v>
      </c>
      <c r="BF109" s="240">
        <f t="shared" si="168"/>
        <v>-0.12481151582891514</v>
      </c>
      <c r="BG109" s="240">
        <f t="shared" si="168"/>
        <v>-3.9828328831024162E-3</v>
      </c>
      <c r="BH109" s="2097">
        <f t="shared" si="168"/>
        <v>-8.7856657170914176E-2</v>
      </c>
      <c r="BI109" s="1468">
        <f t="shared" si="168"/>
        <v>0.1591879935632059</v>
      </c>
      <c r="BJ109" s="237"/>
    </row>
    <row r="110" spans="18:65" ht="17.100000000000001" customHeight="1">
      <c r="S110" s="966"/>
      <c r="T110" s="961" t="s">
        <v>1024</v>
      </c>
      <c r="U110" s="961"/>
      <c r="W110" s="966"/>
      <c r="X110" s="155" t="s">
        <v>278</v>
      </c>
      <c r="Y110" s="155"/>
      <c r="Z110" s="1417"/>
      <c r="AA110" s="1441"/>
      <c r="AB110" s="240">
        <f t="shared" ref="AB110:BI110" si="169">IF(OR(AB33="NO",AA33="NO"),"-",AB33/AA33-1)</f>
        <v>0.11764705882352944</v>
      </c>
      <c r="AC110" s="240">
        <f t="shared" si="169"/>
        <v>0.10526315789473673</v>
      </c>
      <c r="AD110" s="240">
        <f t="shared" si="169"/>
        <v>0</v>
      </c>
      <c r="AE110" s="240">
        <f t="shared" si="169"/>
        <v>-4.7619047619047561E-2</v>
      </c>
      <c r="AF110" s="240">
        <f t="shared" si="169"/>
        <v>0.10000000000000009</v>
      </c>
      <c r="AG110" s="240">
        <f t="shared" si="169"/>
        <v>1.90574553028988</v>
      </c>
      <c r="AH110" s="240">
        <f t="shared" si="169"/>
        <v>0.29949223416965376</v>
      </c>
      <c r="AI110" s="240">
        <f t="shared" si="169"/>
        <v>0.21054083250971067</v>
      </c>
      <c r="AJ110" s="240">
        <f t="shared" si="169"/>
        <v>0.33895228511211961</v>
      </c>
      <c r="AK110" s="240">
        <f t="shared" si="169"/>
        <v>1.0385912369219152E-2</v>
      </c>
      <c r="AL110" s="240">
        <f t="shared" si="169"/>
        <v>-6.0672832661997966E-2</v>
      </c>
      <c r="AM110" s="240">
        <f t="shared" si="169"/>
        <v>9.5454817116902069E-2</v>
      </c>
      <c r="AN110" s="240">
        <f t="shared" si="169"/>
        <v>-5.3792729068178446E-2</v>
      </c>
      <c r="AO110" s="240">
        <f t="shared" si="169"/>
        <v>-4.6934889372907129E-3</v>
      </c>
      <c r="AP110" s="240">
        <f t="shared" si="169"/>
        <v>-0.16273963714623796</v>
      </c>
      <c r="AQ110" s="240">
        <f t="shared" si="169"/>
        <v>-0.1957496747989983</v>
      </c>
      <c r="AR110" s="240">
        <f t="shared" si="169"/>
        <v>-0.3614818136985446</v>
      </c>
      <c r="AS110" s="240">
        <f t="shared" si="169"/>
        <v>-0.19037628584815081</v>
      </c>
      <c r="AT110" s="240">
        <f t="shared" si="169"/>
        <v>-0.32621559076246121</v>
      </c>
      <c r="AU110" s="240">
        <f t="shared" si="169"/>
        <v>0.34849126094794292</v>
      </c>
      <c r="AV110" s="240">
        <f t="shared" si="169"/>
        <v>-0.26389284978363869</v>
      </c>
      <c r="AW110" s="240">
        <f t="shared" si="169"/>
        <v>-0.13072626900752449</v>
      </c>
      <c r="AX110" s="240">
        <f t="shared" si="169"/>
        <v>-1.2808010654652868E-2</v>
      </c>
      <c r="AY110" s="240">
        <f t="shared" si="169"/>
        <v>0.12497538361093397</v>
      </c>
      <c r="AZ110" s="240">
        <f t="shared" si="169"/>
        <v>9.6335384862600293E-4</v>
      </c>
      <c r="BA110" s="240">
        <f t="shared" si="169"/>
        <v>-0.18120748428264766</v>
      </c>
      <c r="BB110" s="240">
        <f t="shared" si="169"/>
        <v>3.8730666785592671E-2</v>
      </c>
      <c r="BC110" s="240">
        <f t="shared" si="169"/>
        <v>2.6122182766154411E-2</v>
      </c>
      <c r="BD110" s="240">
        <f t="shared" si="169"/>
        <v>-0.11838663230276103</v>
      </c>
      <c r="BE110" s="240">
        <f t="shared" si="169"/>
        <v>-5.6893505464271299E-2</v>
      </c>
      <c r="BF110" s="240">
        <f t="shared" si="169"/>
        <v>-7.2988699443743754E-2</v>
      </c>
      <c r="BG110" s="240">
        <f t="shared" si="169"/>
        <v>-6.4282433170765318E-2</v>
      </c>
      <c r="BH110" s="2097">
        <f t="shared" si="169"/>
        <v>-0.41653075897867564</v>
      </c>
      <c r="BI110" s="1468">
        <f t="shared" si="169"/>
        <v>-0.16689834469181819</v>
      </c>
      <c r="BJ110" s="237"/>
    </row>
    <row r="111" spans="18:65" ht="17.100000000000001" customHeight="1">
      <c r="S111" s="1403"/>
      <c r="T111" s="961" t="s">
        <v>991</v>
      </c>
      <c r="U111" s="961"/>
      <c r="W111" s="1403"/>
      <c r="X111" s="1507" t="s">
        <v>809</v>
      </c>
      <c r="Y111" s="155"/>
      <c r="Z111" s="1420"/>
      <c r="AA111" s="1441"/>
      <c r="AB111" s="240">
        <f t="shared" ref="AB111:BI111" si="170">IF(OR(AB34="NO",AA34="NO"),"-",AB34/AA34-1)</f>
        <v>0.11764705882352988</v>
      </c>
      <c r="AC111" s="240">
        <f t="shared" si="170"/>
        <v>0.10526315789473695</v>
      </c>
      <c r="AD111" s="240">
        <f t="shared" si="170"/>
        <v>0</v>
      </c>
      <c r="AE111" s="240">
        <f t="shared" si="170"/>
        <v>-4.7619047619048005E-2</v>
      </c>
      <c r="AF111" s="240">
        <f t="shared" si="170"/>
        <v>0.10000000000000009</v>
      </c>
      <c r="AG111" s="240">
        <f t="shared" si="170"/>
        <v>-0.1116751269035533</v>
      </c>
      <c r="AH111" s="240">
        <f t="shared" si="170"/>
        <v>-0.3828571428571429</v>
      </c>
      <c r="AI111" s="240">
        <f t="shared" si="170"/>
        <v>-0.18518518518518523</v>
      </c>
      <c r="AJ111" s="240">
        <f t="shared" si="170"/>
        <v>-0.27272727272727271</v>
      </c>
      <c r="AK111" s="240">
        <f t="shared" si="170"/>
        <v>-0.4375</v>
      </c>
      <c r="AL111" s="240">
        <f t="shared" si="170"/>
        <v>-8.333333333333337E-2</v>
      </c>
      <c r="AM111" s="240">
        <f t="shared" si="170"/>
        <v>9.0909090909090828E-2</v>
      </c>
      <c r="AN111" s="240">
        <f t="shared" si="170"/>
        <v>-5.555555555555558E-2</v>
      </c>
      <c r="AO111" s="240">
        <f t="shared" si="170"/>
        <v>-5.8823529411764719E-2</v>
      </c>
      <c r="AP111" s="240">
        <f t="shared" si="170"/>
        <v>0.27499999999999969</v>
      </c>
      <c r="AQ111" s="240">
        <f t="shared" si="170"/>
        <v>0.40122549019607856</v>
      </c>
      <c r="AR111" s="240">
        <f t="shared" si="170"/>
        <v>-0.12261675704040587</v>
      </c>
      <c r="AS111" s="240">
        <f t="shared" si="170"/>
        <v>7.4561403508772495E-2</v>
      </c>
      <c r="AT111" s="240">
        <f t="shared" si="170"/>
        <v>-0.81076066790352508</v>
      </c>
      <c r="AU111" s="240">
        <f t="shared" si="170"/>
        <v>-0.18627450980392113</v>
      </c>
      <c r="AV111" s="240">
        <f t="shared" si="170"/>
        <v>-0.30120481927710852</v>
      </c>
      <c r="AW111" s="240">
        <f t="shared" si="170"/>
        <v>-6.8965517241379337E-2</v>
      </c>
      <c r="AX111" s="240">
        <f t="shared" si="170"/>
        <v>-0.24629629629629668</v>
      </c>
      <c r="AY111" s="240">
        <f t="shared" si="170"/>
        <v>-0.33660933660933634</v>
      </c>
      <c r="AZ111" s="240">
        <f t="shared" si="170"/>
        <v>-0.1481481481481487</v>
      </c>
      <c r="BA111" s="240">
        <f t="shared" si="170"/>
        <v>-4.3478260869564633E-2</v>
      </c>
      <c r="BB111" s="240">
        <f t="shared" si="170"/>
        <v>-0.1886363788084553</v>
      </c>
      <c r="BC111" s="240">
        <f t="shared" si="170"/>
        <v>0.11932774975264926</v>
      </c>
      <c r="BD111" s="240">
        <f t="shared" si="170"/>
        <v>-0.11861861313147315</v>
      </c>
      <c r="BE111" s="240">
        <f t="shared" si="170"/>
        <v>0.29585462559203779</v>
      </c>
      <c r="BF111" s="240">
        <f t="shared" si="170"/>
        <v>-0.12313760061320178</v>
      </c>
      <c r="BG111" s="240">
        <f t="shared" si="170"/>
        <v>-0.28255872063968035</v>
      </c>
      <c r="BH111" s="2097">
        <f t="shared" si="170"/>
        <v>-0.30342713847868463</v>
      </c>
      <c r="BI111" s="1468">
        <f t="shared" si="170"/>
        <v>0.76399999999999979</v>
      </c>
      <c r="BJ111" s="237"/>
    </row>
    <row r="112" spans="18:65" ht="17.100000000000001" customHeight="1">
      <c r="S112" s="968" t="s">
        <v>434</v>
      </c>
      <c r="T112" s="28"/>
      <c r="U112" s="969"/>
      <c r="W112" s="968" t="s">
        <v>434</v>
      </c>
      <c r="X112" s="28"/>
      <c r="Y112" s="1503"/>
      <c r="Z112" s="1422"/>
      <c r="AA112" s="1444"/>
      <c r="AB112" s="252">
        <f t="shared" ref="AB112:BI112" si="171">AB35/AA35-1</f>
        <v>0</v>
      </c>
      <c r="AC112" s="252">
        <f t="shared" si="171"/>
        <v>0</v>
      </c>
      <c r="AD112" s="252">
        <f t="shared" si="171"/>
        <v>0.33333333333333326</v>
      </c>
      <c r="AE112" s="252">
        <f t="shared" si="171"/>
        <v>0.74999999999999956</v>
      </c>
      <c r="AF112" s="252">
        <f t="shared" si="171"/>
        <v>1.6428571428571428</v>
      </c>
      <c r="AG112" s="252">
        <f t="shared" si="171"/>
        <v>-4.6707137754348982E-2</v>
      </c>
      <c r="AH112" s="252">
        <f t="shared" si="171"/>
        <v>-9.6943383920630399E-2</v>
      </c>
      <c r="AI112" s="252">
        <f t="shared" si="171"/>
        <v>0.11116697680245213</v>
      </c>
      <c r="AJ112" s="252">
        <f t="shared" si="171"/>
        <v>0.66857342616118975</v>
      </c>
      <c r="AK112" s="252">
        <f t="shared" si="171"/>
        <v>-6.2198674459961745E-2</v>
      </c>
      <c r="AL112" s="252">
        <f t="shared" si="171"/>
        <v>2.6366613976997355E-2</v>
      </c>
      <c r="AM112" s="252">
        <f t="shared" si="171"/>
        <v>0.25341857298422532</v>
      </c>
      <c r="AN112" s="252">
        <f t="shared" si="171"/>
        <v>0.13593235287457217</v>
      </c>
      <c r="AO112" s="252">
        <f t="shared" si="171"/>
        <v>0.16082356103925943</v>
      </c>
      <c r="AP112" s="252">
        <f t="shared" si="171"/>
        <v>2.1111238721667118</v>
      </c>
      <c r="AQ112" s="252">
        <f t="shared" si="171"/>
        <v>-5.0596706125862645E-2</v>
      </c>
      <c r="AR112" s="252">
        <f t="shared" si="171"/>
        <v>0.13045143342193355</v>
      </c>
      <c r="AS112" s="252">
        <f t="shared" si="171"/>
        <v>-6.6550636105925709E-2</v>
      </c>
      <c r="AT112" s="252">
        <f t="shared" si="171"/>
        <v>-8.3911005785009873E-2</v>
      </c>
      <c r="AU112" s="252">
        <f t="shared" si="171"/>
        <v>0.13827691196750158</v>
      </c>
      <c r="AV112" s="252">
        <f t="shared" si="171"/>
        <v>0.17244051095969137</v>
      </c>
      <c r="AW112" s="252">
        <f t="shared" si="171"/>
        <v>-0.16195468143268821</v>
      </c>
      <c r="AX112" s="252">
        <f t="shared" si="171"/>
        <v>7.5570412089817962E-2</v>
      </c>
      <c r="AY112" s="252">
        <f t="shared" si="171"/>
        <v>-0.30744373317097806</v>
      </c>
      <c r="AZ112" s="252">
        <f t="shared" si="171"/>
        <v>-0.49660985045308925</v>
      </c>
      <c r="BA112" s="252">
        <f t="shared" si="171"/>
        <v>0.10886930920802684</v>
      </c>
      <c r="BB112" s="252">
        <f t="shared" si="171"/>
        <v>-0.30038374871066764</v>
      </c>
      <c r="BC112" s="252">
        <f t="shared" si="171"/>
        <v>-0.32145964039623376</v>
      </c>
      <c r="BD112" s="253">
        <f t="shared" si="171"/>
        <v>-6.9656441404450709E-2</v>
      </c>
      <c r="BE112" s="253">
        <f t="shared" si="171"/>
        <v>0.14000854566427634</v>
      </c>
      <c r="BF112" s="253">
        <f t="shared" si="171"/>
        <v>0.13229759812618469</v>
      </c>
      <c r="BG112" s="253">
        <f t="shared" si="171"/>
        <v>1.4408359839927609E-2</v>
      </c>
      <c r="BH112" s="2104">
        <f t="shared" si="171"/>
        <v>-0.38718490045471521</v>
      </c>
      <c r="BI112" s="1472">
        <f t="shared" si="171"/>
        <v>-0.12830514733410914</v>
      </c>
      <c r="BJ112" s="237"/>
    </row>
    <row r="113" spans="2:66" ht="17.100000000000001" customHeight="1">
      <c r="S113" s="968"/>
      <c r="T113" s="962" t="s">
        <v>1023</v>
      </c>
      <c r="U113" s="962"/>
      <c r="W113" s="968"/>
      <c r="X113" s="1504" t="s">
        <v>1033</v>
      </c>
      <c r="Y113" s="1504"/>
      <c r="Z113" s="1416"/>
      <c r="AA113" s="1439"/>
      <c r="AB113" s="254">
        <f t="shared" ref="AB113:BI113" si="172">IF(OR(AB36="NO",AA36="NO"),"-",AB36/AA36-1)</f>
        <v>0</v>
      </c>
      <c r="AC113" s="254">
        <f t="shared" si="172"/>
        <v>0</v>
      </c>
      <c r="AD113" s="254">
        <f t="shared" si="172"/>
        <v>0.33333333333333326</v>
      </c>
      <c r="AE113" s="254">
        <f t="shared" si="172"/>
        <v>0.75</v>
      </c>
      <c r="AF113" s="254">
        <f t="shared" si="172"/>
        <v>1.6428571428571423</v>
      </c>
      <c r="AG113" s="254">
        <f t="shared" si="172"/>
        <v>3.9558038143612251E-3</v>
      </c>
      <c r="AH113" s="254">
        <f t="shared" si="172"/>
        <v>-0.2643292338880725</v>
      </c>
      <c r="AI113" s="254">
        <f t="shared" si="172"/>
        <v>-4.4987541285180788E-2</v>
      </c>
      <c r="AJ113" s="254">
        <f t="shared" si="172"/>
        <v>0.78253200818654522</v>
      </c>
      <c r="AK113" s="254">
        <f t="shared" si="172"/>
        <v>-0.52949743521128245</v>
      </c>
      <c r="AL113" s="254">
        <f t="shared" si="172"/>
        <v>0.17759067485712654</v>
      </c>
      <c r="AM113" s="254">
        <f t="shared" si="172"/>
        <v>0.42051455996848808</v>
      </c>
      <c r="AN113" s="254">
        <f t="shared" si="172"/>
        <v>-0.217351625799316</v>
      </c>
      <c r="AO113" s="254">
        <f t="shared" si="172"/>
        <v>0.39284637572437964</v>
      </c>
      <c r="AP113" s="254">
        <f t="shared" si="172"/>
        <v>-0.11288522924362598</v>
      </c>
      <c r="AQ113" s="254">
        <f t="shared" si="172"/>
        <v>0.19945856843650289</v>
      </c>
      <c r="AR113" s="254">
        <f t="shared" si="172"/>
        <v>0.26921343080692872</v>
      </c>
      <c r="AS113" s="254">
        <f t="shared" si="172"/>
        <v>-7.2890234072835791E-2</v>
      </c>
      <c r="AT113" s="254">
        <f t="shared" si="172"/>
        <v>-0.19868570867244084</v>
      </c>
      <c r="AU113" s="254">
        <f t="shared" si="172"/>
        <v>4.7004942394058835E-2</v>
      </c>
      <c r="AV113" s="254">
        <f t="shared" si="172"/>
        <v>-8.3222353677957828E-2</v>
      </c>
      <c r="AW113" s="254">
        <f t="shared" si="172"/>
        <v>1.2635925158163364E-2</v>
      </c>
      <c r="AX113" s="254">
        <f t="shared" si="172"/>
        <v>-0.37486921707538579</v>
      </c>
      <c r="AY113" s="254">
        <f t="shared" si="172"/>
        <v>0.22612215544048331</v>
      </c>
      <c r="AZ113" s="254">
        <f t="shared" si="172"/>
        <v>9.6319537076563044E-2</v>
      </c>
      <c r="BA113" s="254">
        <f t="shared" si="172"/>
        <v>0.26918185974924014</v>
      </c>
      <c r="BB113" s="254">
        <f t="shared" si="172"/>
        <v>5.1098322260084705E-2</v>
      </c>
      <c r="BC113" s="254">
        <f t="shared" si="172"/>
        <v>0.20836265109114827</v>
      </c>
      <c r="BD113" s="255">
        <f t="shared" si="172"/>
        <v>9.5486214958883986E-2</v>
      </c>
      <c r="BE113" s="255">
        <f t="shared" si="172"/>
        <v>0.17876678583011651</v>
      </c>
      <c r="BF113" s="255">
        <f t="shared" si="172"/>
        <v>0.11721601761602973</v>
      </c>
      <c r="BG113" s="255">
        <f t="shared" si="172"/>
        <v>4.0062596291050134E-2</v>
      </c>
      <c r="BH113" s="2105">
        <f t="shared" si="172"/>
        <v>-0.39171045478199273</v>
      </c>
      <c r="BI113" s="1473">
        <f t="shared" si="172"/>
        <v>-0.12866980879680823</v>
      </c>
      <c r="BJ113" s="241"/>
    </row>
    <row r="114" spans="2:66" ht="17.100000000000001" customHeight="1">
      <c r="S114" s="968"/>
      <c r="T114" s="962" t="s">
        <v>990</v>
      </c>
      <c r="U114" s="962"/>
      <c r="W114" s="968"/>
      <c r="X114" s="1507" t="s">
        <v>810</v>
      </c>
      <c r="Y114" s="1504"/>
      <c r="Z114" s="1416"/>
      <c r="AA114" s="1439"/>
      <c r="AB114" s="254">
        <f t="shared" ref="AB114:BI114" si="173">IF(OR(AB37="NO",AA37="NO"),"-",AB37/AA37-1)</f>
        <v>0</v>
      </c>
      <c r="AC114" s="254">
        <f t="shared" si="173"/>
        <v>0</v>
      </c>
      <c r="AD114" s="254">
        <f t="shared" si="173"/>
        <v>0.33333333333333348</v>
      </c>
      <c r="AE114" s="254">
        <f t="shared" si="173"/>
        <v>0.75000000000000044</v>
      </c>
      <c r="AF114" s="254">
        <f t="shared" si="173"/>
        <v>1.6428571428571428</v>
      </c>
      <c r="AG114" s="254">
        <f t="shared" si="173"/>
        <v>0</v>
      </c>
      <c r="AH114" s="254">
        <f t="shared" si="173"/>
        <v>0</v>
      </c>
      <c r="AI114" s="254">
        <f t="shared" si="173"/>
        <v>1</v>
      </c>
      <c r="AJ114" s="254">
        <f t="shared" si="173"/>
        <v>0.49999999999999956</v>
      </c>
      <c r="AK114" s="254">
        <f t="shared" si="173"/>
        <v>1.3333333333333339</v>
      </c>
      <c r="AL114" s="254">
        <f t="shared" si="173"/>
        <v>0</v>
      </c>
      <c r="AM114" s="254">
        <f t="shared" si="173"/>
        <v>0.28571428571428603</v>
      </c>
      <c r="AN114" s="254">
        <f t="shared" si="173"/>
        <v>-0.11111111111111127</v>
      </c>
      <c r="AO114" s="254">
        <f t="shared" si="173"/>
        <v>1.2499999999999956E-2</v>
      </c>
      <c r="AP114" s="254">
        <f t="shared" si="173"/>
        <v>7.9012345679012341</v>
      </c>
      <c r="AQ114" s="254">
        <f t="shared" si="173"/>
        <v>-9.4313453536754355E-2</v>
      </c>
      <c r="AR114" s="254">
        <f t="shared" si="173"/>
        <v>9.3415007656967308E-2</v>
      </c>
      <c r="AS114" s="254">
        <f t="shared" si="173"/>
        <v>-4.2016806722684485E-3</v>
      </c>
      <c r="AT114" s="254">
        <f t="shared" si="173"/>
        <v>-6.0478199718705827E-2</v>
      </c>
      <c r="AU114" s="254">
        <f t="shared" si="173"/>
        <v>0.15119760479041844</v>
      </c>
      <c r="AV114" s="254">
        <f t="shared" si="173"/>
        <v>0.21066319895968877</v>
      </c>
      <c r="AW114" s="254">
        <f t="shared" si="173"/>
        <v>-0.1793770139634806</v>
      </c>
      <c r="AX114" s="254">
        <f t="shared" si="173"/>
        <v>0.13089005235602102</v>
      </c>
      <c r="AY114" s="254">
        <f t="shared" si="173"/>
        <v>-0.35086342592592579</v>
      </c>
      <c r="AZ114" s="254">
        <f t="shared" si="173"/>
        <v>-0.58099612376839593</v>
      </c>
      <c r="BA114" s="254">
        <f t="shared" si="173"/>
        <v>6.8085122615733074E-2</v>
      </c>
      <c r="BB114" s="254">
        <f t="shared" si="173"/>
        <v>-0.45776892247494216</v>
      </c>
      <c r="BC114" s="254">
        <f t="shared" si="173"/>
        <v>-0.75238795647401768</v>
      </c>
      <c r="BD114" s="255">
        <f t="shared" si="173"/>
        <v>-0.6676557913098109</v>
      </c>
      <c r="BE114" s="255">
        <f t="shared" si="173"/>
        <v>-0.21565177826869397</v>
      </c>
      <c r="BF114" s="255">
        <f t="shared" si="173"/>
        <v>0.58070283317136573</v>
      </c>
      <c r="BG114" s="255">
        <f t="shared" si="173"/>
        <v>-0.14302174852369287</v>
      </c>
      <c r="BH114" s="2105">
        <f t="shared" si="173"/>
        <v>-0.29411764705882326</v>
      </c>
      <c r="BI114" s="1473">
        <f t="shared" si="173"/>
        <v>-0.10000000000000042</v>
      </c>
      <c r="BJ114" s="241"/>
    </row>
    <row r="115" spans="2:66" ht="17.100000000000001" customHeight="1" thickBot="1">
      <c r="S115" s="968"/>
      <c r="T115" s="970" t="s">
        <v>1024</v>
      </c>
      <c r="U115" s="970"/>
      <c r="W115" s="1461"/>
      <c r="X115" s="1505" t="s">
        <v>278</v>
      </c>
      <c r="Y115" s="1505"/>
      <c r="Z115" s="1423"/>
      <c r="AA115" s="1445"/>
      <c r="AB115" s="257">
        <f t="shared" ref="AB115:BI115" si="174">IF(OR(AB38="NO",AA38="NO"),"-",AB38/AA38-1)</f>
        <v>0</v>
      </c>
      <c r="AC115" s="257">
        <f t="shared" si="174"/>
        <v>0</v>
      </c>
      <c r="AD115" s="257">
        <f t="shared" si="174"/>
        <v>0.33333333333333304</v>
      </c>
      <c r="AE115" s="257">
        <f t="shared" si="174"/>
        <v>0.75</v>
      </c>
      <c r="AF115" s="257">
        <f t="shared" si="174"/>
        <v>1.6428571428571432</v>
      </c>
      <c r="AG115" s="257">
        <f t="shared" si="174"/>
        <v>-0.58961798703967983</v>
      </c>
      <c r="AH115" s="257">
        <f t="shared" si="174"/>
        <v>3.6150896568489586</v>
      </c>
      <c r="AI115" s="257">
        <f t="shared" si="174"/>
        <v>0.18487563483902281</v>
      </c>
      <c r="AJ115" s="257">
        <f t="shared" si="174"/>
        <v>0.48662093428045394</v>
      </c>
      <c r="AK115" s="257">
        <f t="shared" si="174"/>
        <v>0.26371325548722968</v>
      </c>
      <c r="AL115" s="257">
        <f t="shared" si="174"/>
        <v>-0.13124533002343652</v>
      </c>
      <c r="AM115" s="257">
        <f t="shared" si="174"/>
        <v>-0.12288023671850601</v>
      </c>
      <c r="AN115" s="257">
        <f t="shared" si="174"/>
        <v>1.9540338970496323</v>
      </c>
      <c r="AO115" s="257">
        <f t="shared" si="174"/>
        <v>0.11488468747453395</v>
      </c>
      <c r="AP115" s="257">
        <f t="shared" si="174"/>
        <v>-0.5726448870465094</v>
      </c>
      <c r="AQ115" s="257">
        <f t="shared" si="174"/>
        <v>0.20399019801328855</v>
      </c>
      <c r="AR115" s="257">
        <f t="shared" si="174"/>
        <v>0.33605345508107676</v>
      </c>
      <c r="AS115" s="257">
        <f t="shared" si="174"/>
        <v>-0.72851934828429599</v>
      </c>
      <c r="AT115" s="257">
        <f t="shared" si="174"/>
        <v>-0.25186957711976155</v>
      </c>
      <c r="AU115" s="257">
        <f t="shared" si="174"/>
        <v>0.14329844704403771</v>
      </c>
      <c r="AV115" s="257">
        <f t="shared" si="174"/>
        <v>-8.0838308720684871E-2</v>
      </c>
      <c r="AW115" s="257">
        <f t="shared" si="174"/>
        <v>-0.14427401457273581</v>
      </c>
      <c r="AX115" s="257">
        <f t="shared" si="174"/>
        <v>3.0902631029477545E-2</v>
      </c>
      <c r="AY115" s="257">
        <f t="shared" si="174"/>
        <v>0.22485927846622533</v>
      </c>
      <c r="AZ115" s="257">
        <f t="shared" si="174"/>
        <v>-0.15317259649490211</v>
      </c>
      <c r="BA115" s="257">
        <f t="shared" si="174"/>
        <v>-0.11562340239717017</v>
      </c>
      <c r="BB115" s="257">
        <f t="shared" si="174"/>
        <v>0.11873942339179311</v>
      </c>
      <c r="BC115" s="257">
        <f t="shared" si="174"/>
        <v>-3.6808412109511579E-2</v>
      </c>
      <c r="BD115" s="258">
        <f t="shared" si="174"/>
        <v>-0.11599712084899572</v>
      </c>
      <c r="BE115" s="258">
        <f t="shared" si="174"/>
        <v>1.6244500569569276E-2</v>
      </c>
      <c r="BF115" s="258">
        <f t="shared" si="174"/>
        <v>-3.1697422394936225E-3</v>
      </c>
      <c r="BG115" s="258">
        <f t="shared" si="174"/>
        <v>-0.20897644229088208</v>
      </c>
      <c r="BH115" s="2106">
        <f t="shared" si="174"/>
        <v>-0.41653075897867553</v>
      </c>
      <c r="BI115" s="1474">
        <f t="shared" si="174"/>
        <v>-0.16689834469181819</v>
      </c>
      <c r="BJ115" s="241"/>
    </row>
    <row r="116" spans="2:66" ht="17.100000000000001" customHeight="1" thickTop="1" thickBot="1">
      <c r="B116" s="23" t="s">
        <v>17</v>
      </c>
      <c r="S116" s="971" t="s">
        <v>25</v>
      </c>
      <c r="T116" s="1401"/>
      <c r="U116" s="972"/>
      <c r="W116" s="971" t="s">
        <v>279</v>
      </c>
      <c r="X116" s="1401"/>
      <c r="Y116" s="972"/>
      <c r="Z116" s="1475"/>
      <c r="AA116" s="1476"/>
      <c r="AB116" s="1477">
        <f t="shared" ref="AB116:BI116" si="175">AB39/AA39-1</f>
        <v>0.10556016662362433</v>
      </c>
      <c r="AC116" s="1477">
        <f t="shared" si="175"/>
        <v>5.3722713252775112E-2</v>
      </c>
      <c r="AD116" s="1477">
        <f t="shared" si="175"/>
        <v>9.0448836818327605E-2</v>
      </c>
      <c r="AE116" s="1477">
        <f t="shared" si="175"/>
        <v>9.7469737281124402E-2</v>
      </c>
      <c r="AF116" s="1477">
        <f t="shared" si="175"/>
        <v>0.19436241255676867</v>
      </c>
      <c r="AG116" s="1477">
        <f t="shared" si="175"/>
        <v>1.2416054467777826E-2</v>
      </c>
      <c r="AH116" s="1477">
        <f t="shared" si="175"/>
        <v>-1.8204026695480047E-2</v>
      </c>
      <c r="AI116" s="1477">
        <f t="shared" si="175"/>
        <v>-9.1623465854113184E-2</v>
      </c>
      <c r="AJ116" s="1477">
        <f t="shared" si="175"/>
        <v>-0.13464072874130495</v>
      </c>
      <c r="AK116" s="1477">
        <f t="shared" si="175"/>
        <v>-0.10783686912376556</v>
      </c>
      <c r="AL116" s="1477">
        <f t="shared" si="175"/>
        <v>-0.15270590904052128</v>
      </c>
      <c r="AM116" s="1477">
        <f t="shared" si="175"/>
        <v>-0.10596536601940365</v>
      </c>
      <c r="AN116" s="1477">
        <f t="shared" si="175"/>
        <v>-2.117870616797024E-2</v>
      </c>
      <c r="AO116" s="1477">
        <f t="shared" si="175"/>
        <v>-0.10299110262121935</v>
      </c>
      <c r="AP116" s="1477">
        <f t="shared" si="175"/>
        <v>1.0547220602183938E-3</v>
      </c>
      <c r="AQ116" s="1477">
        <f t="shared" si="175"/>
        <v>5.2632037040170498E-2</v>
      </c>
      <c r="AR116" s="1477">
        <f t="shared" si="175"/>
        <v>-8.9125364734864432E-3</v>
      </c>
      <c r="AS116" s="1477">
        <f t="shared" si="175"/>
        <v>-4.5841986558192271E-2</v>
      </c>
      <c r="AT116" s="1477">
        <f t="shared" si="175"/>
        <v>-0.11256941183847169</v>
      </c>
      <c r="AU116" s="1477">
        <f t="shared" si="175"/>
        <v>8.5514452064840762E-2</v>
      </c>
      <c r="AV116" s="1477">
        <f t="shared" si="175"/>
        <v>5.2622480444863839E-2</v>
      </c>
      <c r="AW116" s="1477">
        <f t="shared" si="175"/>
        <v>4.8125771572510967E-2</v>
      </c>
      <c r="AX116" s="1477">
        <f t="shared" si="175"/>
        <v>5.6206978555024323E-2</v>
      </c>
      <c r="AY116" s="1477">
        <f t="shared" si="175"/>
        <v>5.7700637024914458E-2</v>
      </c>
      <c r="AZ116" s="1477">
        <f t="shared" si="175"/>
        <v>6.0748785151232498E-2</v>
      </c>
      <c r="BA116" s="1477">
        <f t="shared" si="175"/>
        <v>4.7120849612000804E-2</v>
      </c>
      <c r="BB116" s="1477">
        <f t="shared" si="175"/>
        <v>1.6512605554423576E-2</v>
      </c>
      <c r="BC116" s="1477">
        <f t="shared" si="175"/>
        <v>1.0793376819823397E-2</v>
      </c>
      <c r="BD116" s="1478">
        <f t="shared" si="175"/>
        <v>2.8071656059123873E-2</v>
      </c>
      <c r="BE116" s="1478">
        <f t="shared" si="175"/>
        <v>2.4097865439179023E-2</v>
      </c>
      <c r="BF116" s="1478">
        <f t="shared" si="175"/>
        <v>-3.740223073371185E-3</v>
      </c>
      <c r="BG116" s="1478">
        <f t="shared" si="175"/>
        <v>-3.1534093324640078E-2</v>
      </c>
      <c r="BH116" s="2107">
        <f t="shared" si="175"/>
        <v>-4.1313586103182587E-2</v>
      </c>
      <c r="BI116" s="1479">
        <f t="shared" si="175"/>
        <v>-4.7999350888843106E-2</v>
      </c>
      <c r="BJ116" s="237"/>
      <c r="BL116" s="193"/>
      <c r="BM116" s="193"/>
      <c r="BN116" s="193"/>
    </row>
    <row r="117" spans="2:66" s="29" customFormat="1" ht="17.100000000000001" customHeight="1">
      <c r="V117" s="1123"/>
      <c r="Z117" s="259"/>
      <c r="AA117" s="260"/>
      <c r="AB117" s="260"/>
      <c r="AC117" s="260"/>
      <c r="AD117" s="260"/>
      <c r="AE117" s="260"/>
      <c r="AF117" s="260"/>
      <c r="AG117" s="260"/>
      <c r="AH117" s="260"/>
      <c r="AI117" s="260"/>
      <c r="AJ117" s="260"/>
      <c r="AK117" s="260"/>
      <c r="AL117" s="260"/>
      <c r="AM117" s="260"/>
      <c r="AN117" s="260"/>
      <c r="AO117" s="260"/>
      <c r="AP117" s="260"/>
      <c r="AQ117" s="260"/>
      <c r="AR117" s="260"/>
      <c r="AS117" s="260"/>
      <c r="AT117" s="260"/>
      <c r="AU117" s="260"/>
      <c r="AV117" s="260"/>
      <c r="AW117" s="260"/>
      <c r="AX117" s="260"/>
      <c r="AY117" s="260"/>
      <c r="AZ117" s="260"/>
      <c r="BA117" s="260"/>
      <c r="BB117" s="260"/>
      <c r="BC117" s="260"/>
      <c r="BD117" s="226"/>
      <c r="BE117" s="226"/>
      <c r="BF117" s="226"/>
      <c r="BG117" s="226"/>
      <c r="BH117" s="226"/>
      <c r="BI117" s="226"/>
      <c r="BJ117" s="237"/>
      <c r="BL117" s="206"/>
      <c r="BM117" s="206"/>
      <c r="BN117" s="206"/>
    </row>
    <row r="118" spans="2:66" ht="15.75" thickBot="1">
      <c r="S118" s="23" t="s">
        <v>470</v>
      </c>
      <c r="W118" s="23" t="s">
        <v>854</v>
      </c>
    </row>
    <row r="119" spans="2:66">
      <c r="S119" s="1480"/>
      <c r="T119" s="1481"/>
      <c r="U119" s="1482"/>
      <c r="W119" s="1480"/>
      <c r="X119" s="1481"/>
      <c r="Y119" s="1500"/>
      <c r="Z119" s="1446"/>
      <c r="AA119" s="1447">
        <v>1990</v>
      </c>
      <c r="AB119" s="1448">
        <f>AA119+1</f>
        <v>1991</v>
      </c>
      <c r="AC119" s="1448">
        <f>AB119+1</f>
        <v>1992</v>
      </c>
      <c r="AD119" s="1448">
        <f>AC119+1</f>
        <v>1993</v>
      </c>
      <c r="AE119" s="1448">
        <f>AD119+1</f>
        <v>1994</v>
      </c>
      <c r="AF119" s="1448">
        <v>1995</v>
      </c>
      <c r="AG119" s="1448">
        <f t="shared" ref="AG119:BA119" si="176">AF119+1</f>
        <v>1996</v>
      </c>
      <c r="AH119" s="1448">
        <f t="shared" si="176"/>
        <v>1997</v>
      </c>
      <c r="AI119" s="1448">
        <f t="shared" si="176"/>
        <v>1998</v>
      </c>
      <c r="AJ119" s="1448">
        <f t="shared" si="176"/>
        <v>1999</v>
      </c>
      <c r="AK119" s="1448">
        <f t="shared" si="176"/>
        <v>2000</v>
      </c>
      <c r="AL119" s="1448">
        <f t="shared" si="176"/>
        <v>2001</v>
      </c>
      <c r="AM119" s="1448">
        <f t="shared" si="176"/>
        <v>2002</v>
      </c>
      <c r="AN119" s="1448">
        <f t="shared" si="176"/>
        <v>2003</v>
      </c>
      <c r="AO119" s="1448">
        <f t="shared" si="176"/>
        <v>2004</v>
      </c>
      <c r="AP119" s="1448">
        <f t="shared" si="176"/>
        <v>2005</v>
      </c>
      <c r="AQ119" s="1448">
        <f t="shared" si="176"/>
        <v>2006</v>
      </c>
      <c r="AR119" s="1448">
        <f t="shared" si="176"/>
        <v>2007</v>
      </c>
      <c r="AS119" s="1448">
        <f t="shared" si="176"/>
        <v>2008</v>
      </c>
      <c r="AT119" s="1448">
        <f t="shared" si="176"/>
        <v>2009</v>
      </c>
      <c r="AU119" s="1448">
        <f t="shared" si="176"/>
        <v>2010</v>
      </c>
      <c r="AV119" s="1448">
        <f t="shared" si="176"/>
        <v>2011</v>
      </c>
      <c r="AW119" s="1448">
        <f t="shared" si="176"/>
        <v>2012</v>
      </c>
      <c r="AX119" s="1448">
        <f t="shared" si="176"/>
        <v>2013</v>
      </c>
      <c r="AY119" s="1448">
        <f t="shared" si="176"/>
        <v>2014</v>
      </c>
      <c r="AZ119" s="1448">
        <f t="shared" si="176"/>
        <v>2015</v>
      </c>
      <c r="BA119" s="1448">
        <f t="shared" si="176"/>
        <v>2016</v>
      </c>
      <c r="BB119" s="1448">
        <f t="shared" ref="BB119:BI119" si="177">BA119+1</f>
        <v>2017</v>
      </c>
      <c r="BC119" s="1448">
        <f t="shared" si="177"/>
        <v>2018</v>
      </c>
      <c r="BD119" s="1448">
        <f t="shared" si="177"/>
        <v>2019</v>
      </c>
      <c r="BE119" s="1448">
        <f t="shared" si="177"/>
        <v>2020</v>
      </c>
      <c r="BF119" s="1448">
        <f t="shared" si="177"/>
        <v>2021</v>
      </c>
      <c r="BG119" s="1448">
        <f t="shared" si="177"/>
        <v>2022</v>
      </c>
      <c r="BH119" s="2086">
        <f t="shared" si="177"/>
        <v>2023</v>
      </c>
      <c r="BI119" s="1449">
        <f t="shared" si="177"/>
        <v>2024</v>
      </c>
      <c r="BJ119" s="165"/>
    </row>
    <row r="120" spans="2:66" ht="17.100000000000001" customHeight="1">
      <c r="S120" s="960" t="s">
        <v>15</v>
      </c>
      <c r="T120" s="1"/>
      <c r="U120" s="973"/>
      <c r="W120" s="960" t="s">
        <v>15</v>
      </c>
      <c r="X120" s="1"/>
      <c r="Y120" s="973"/>
      <c r="Z120" s="1092"/>
      <c r="AA120" s="1437"/>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6">
        <f t="shared" ref="AY120:BE120" si="178">AY5/$AX5-1</f>
        <v>9.53875724363622E-2</v>
      </c>
      <c r="AZ120" s="236">
        <f t="shared" si="178"/>
        <v>0.20159092464034511</v>
      </c>
      <c r="BA120" s="236">
        <f t="shared" si="178"/>
        <v>0.26402727068176723</v>
      </c>
      <c r="BB120" s="236">
        <f t="shared" si="178"/>
        <v>0.29591546809291858</v>
      </c>
      <c r="BC120" s="236">
        <f t="shared" si="178"/>
        <v>0.32079617451773479</v>
      </c>
      <c r="BD120" s="261">
        <f t="shared" si="178"/>
        <v>0.3711233314038016</v>
      </c>
      <c r="BE120" s="261">
        <f t="shared" si="178"/>
        <v>0.40436021133506284</v>
      </c>
      <c r="BF120" s="261">
        <f t="shared" ref="BF120:BH120" si="179">BF5/$AX5-1</f>
        <v>0.41080923644083356</v>
      </c>
      <c r="BG120" s="261">
        <f>BG5/$AX5-1</f>
        <v>0.35575272261822044</v>
      </c>
      <c r="BH120" s="2087">
        <f t="shared" si="179"/>
        <v>0.29847863641677796</v>
      </c>
      <c r="BI120" s="1483">
        <f t="shared" ref="BI120" si="180">BI5/$AX5-1</f>
        <v>0.25461235968690654</v>
      </c>
      <c r="BJ120" s="237"/>
      <c r="BN120" s="193"/>
    </row>
    <row r="121" spans="2:66" ht="17.100000000000001" customHeight="1">
      <c r="S121" s="960"/>
      <c r="T121" s="138" t="s">
        <v>1017</v>
      </c>
      <c r="U121" s="1869"/>
      <c r="W121" s="960"/>
      <c r="X121" s="138" t="s">
        <v>1018</v>
      </c>
      <c r="Y121" s="171"/>
      <c r="Z121" s="1424"/>
      <c r="AA121" s="14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62">
        <f t="shared" ref="AY121:BE125" si="181">IF(OR(AY6="NO",$AX6="NO"),"-",AY6/$AX6-1)</f>
        <v>0.10260142662016425</v>
      </c>
      <c r="AZ121" s="262">
        <f t="shared" si="181"/>
        <v>0.2182661981347882</v>
      </c>
      <c r="BA121" s="262">
        <f t="shared" si="181"/>
        <v>0.2761492322879453</v>
      </c>
      <c r="BB121" s="262">
        <f t="shared" si="181"/>
        <v>0.30735407116175639</v>
      </c>
      <c r="BC121" s="262">
        <f t="shared" si="181"/>
        <v>0.33500275623204812</v>
      </c>
      <c r="BD121" s="212">
        <f t="shared" si="181"/>
        <v>0.38735635034999061</v>
      </c>
      <c r="BE121" s="212">
        <f t="shared" si="181"/>
        <v>0.41866026392641098</v>
      </c>
      <c r="BF121" s="212">
        <f t="shared" ref="BF121:BG125" si="182">IF(OR(BF6="NO",$AX6="NO"),"-",BF6/$AX6-1)</f>
        <v>0.42864751162774883</v>
      </c>
      <c r="BG121" s="212">
        <f t="shared" si="182"/>
        <v>0.38134884178727413</v>
      </c>
      <c r="BH121" s="2075">
        <f t="shared" ref="BH121:BI125" si="183">IF(OR(BH6="NO",$AX6="NO"),"-",BH6/$AX6-1)</f>
        <v>0.31998109499334371</v>
      </c>
      <c r="BI121" s="1451">
        <f t="shared" si="183"/>
        <v>0.27457124799220645</v>
      </c>
      <c r="BJ121" s="237"/>
      <c r="BL121" s="193"/>
    </row>
    <row r="122" spans="2:66" ht="17.100000000000001" customHeight="1">
      <c r="S122" s="960"/>
      <c r="T122" s="143"/>
      <c r="U122" s="1801" t="s">
        <v>846</v>
      </c>
      <c r="W122" s="960"/>
      <c r="X122" s="143"/>
      <c r="Y122" s="2543" t="s">
        <v>1160</v>
      </c>
      <c r="Z122" s="1420"/>
      <c r="AA122" s="1847"/>
      <c r="AB122" s="1862"/>
      <c r="AC122" s="1862"/>
      <c r="AD122" s="1862"/>
      <c r="AE122" s="1862"/>
      <c r="AF122" s="1862"/>
      <c r="AG122" s="1862"/>
      <c r="AH122" s="1862"/>
      <c r="AI122" s="1862"/>
      <c r="AJ122" s="1862"/>
      <c r="AK122" s="1862"/>
      <c r="AL122" s="1862"/>
      <c r="AM122" s="1862"/>
      <c r="AN122" s="1862"/>
      <c r="AO122" s="1862"/>
      <c r="AP122" s="1862"/>
      <c r="AQ122" s="1862"/>
      <c r="AR122" s="1862"/>
      <c r="AS122" s="1862"/>
      <c r="AT122" s="1862"/>
      <c r="AU122" s="1862"/>
      <c r="AV122" s="1862"/>
      <c r="AW122" s="1862"/>
      <c r="AX122" s="1862"/>
      <c r="AY122" s="1835">
        <f t="shared" si="181"/>
        <v>0.12588431539840772</v>
      </c>
      <c r="AZ122" s="1835">
        <f t="shared" si="181"/>
        <v>0.27769513437175375</v>
      </c>
      <c r="BA122" s="1835">
        <f t="shared" si="181"/>
        <v>0.34401521014206549</v>
      </c>
      <c r="BB122" s="1835">
        <f t="shared" si="181"/>
        <v>0.37448940330600133</v>
      </c>
      <c r="BC122" s="1835">
        <f t="shared" si="181"/>
        <v>0.43001238865616931</v>
      </c>
      <c r="BD122" s="1863">
        <f t="shared" si="181"/>
        <v>0.52030962579207563</v>
      </c>
      <c r="BE122" s="1863">
        <f t="shared" si="181"/>
        <v>0.58722565911766389</v>
      </c>
      <c r="BF122" s="1863">
        <f t="shared" si="182"/>
        <v>0.60265880012496353</v>
      </c>
      <c r="BG122" s="1863">
        <f t="shared" si="182"/>
        <v>0.52647151617155208</v>
      </c>
      <c r="BH122" s="2088">
        <f t="shared" si="183"/>
        <v>0.4690791586495866</v>
      </c>
      <c r="BI122" s="1864">
        <f t="shared" si="183"/>
        <v>0.44992263183780601</v>
      </c>
      <c r="BJ122" s="237"/>
      <c r="BL122" s="193"/>
    </row>
    <row r="123" spans="2:66" ht="17.100000000000001" customHeight="1">
      <c r="S123" s="960"/>
      <c r="T123" s="143"/>
      <c r="U123" s="1802" t="s">
        <v>847</v>
      </c>
      <c r="W123" s="960"/>
      <c r="X123" s="143"/>
      <c r="Y123" s="1805" t="s">
        <v>953</v>
      </c>
      <c r="Z123" s="1420"/>
      <c r="AA123" s="1851"/>
      <c r="AB123" s="1865"/>
      <c r="AC123" s="1865"/>
      <c r="AD123" s="1865"/>
      <c r="AE123" s="1865"/>
      <c r="AF123" s="1865"/>
      <c r="AG123" s="1865"/>
      <c r="AH123" s="1865"/>
      <c r="AI123" s="1865"/>
      <c r="AJ123" s="1865"/>
      <c r="AK123" s="1865"/>
      <c r="AL123" s="1865"/>
      <c r="AM123" s="1865"/>
      <c r="AN123" s="1865"/>
      <c r="AO123" s="1865"/>
      <c r="AP123" s="1865"/>
      <c r="AQ123" s="1865"/>
      <c r="AR123" s="1865"/>
      <c r="AS123" s="1865"/>
      <c r="AT123" s="1865"/>
      <c r="AU123" s="1865"/>
      <c r="AV123" s="1865"/>
      <c r="AW123" s="1865"/>
      <c r="AX123" s="1865"/>
      <c r="AY123" s="1839">
        <f t="shared" si="181"/>
        <v>0.13079102064380277</v>
      </c>
      <c r="AZ123" s="1839">
        <f t="shared" si="181"/>
        <v>0.2566504884868408</v>
      </c>
      <c r="BA123" s="1839">
        <f t="shared" si="181"/>
        <v>0.34339966017661872</v>
      </c>
      <c r="BB123" s="1839">
        <f t="shared" si="181"/>
        <v>0.39807514462376026</v>
      </c>
      <c r="BC123" s="1839">
        <f t="shared" si="181"/>
        <v>0.40237057075635185</v>
      </c>
      <c r="BD123" s="1841">
        <f t="shared" si="181"/>
        <v>0.41118139040687796</v>
      </c>
      <c r="BE123" s="1841">
        <f t="shared" si="181"/>
        <v>0.39737332992616881</v>
      </c>
      <c r="BF123" s="1841">
        <f t="shared" si="182"/>
        <v>0.41161427084459912</v>
      </c>
      <c r="BG123" s="1841">
        <f t="shared" si="182"/>
        <v>0.41592776969248169</v>
      </c>
      <c r="BH123" s="2089">
        <f t="shared" si="183"/>
        <v>0.31951787004331278</v>
      </c>
      <c r="BI123" s="1866">
        <f t="shared" si="183"/>
        <v>0.21742172563966222</v>
      </c>
      <c r="BJ123" s="237"/>
      <c r="BL123" s="193"/>
    </row>
    <row r="124" spans="2:66" ht="17.100000000000001" customHeight="1">
      <c r="S124" s="960"/>
      <c r="T124" s="143"/>
      <c r="U124" s="1802" t="s">
        <v>848</v>
      </c>
      <c r="W124" s="960"/>
      <c r="X124" s="143"/>
      <c r="Y124" s="1805" t="s">
        <v>954</v>
      </c>
      <c r="Z124" s="1420"/>
      <c r="AA124" s="1851"/>
      <c r="AB124" s="1865"/>
      <c r="AC124" s="1865"/>
      <c r="AD124" s="1865"/>
      <c r="AE124" s="1865"/>
      <c r="AF124" s="1865"/>
      <c r="AG124" s="1865"/>
      <c r="AH124" s="1865"/>
      <c r="AI124" s="1865"/>
      <c r="AJ124" s="1865"/>
      <c r="AK124" s="1865"/>
      <c r="AL124" s="1865"/>
      <c r="AM124" s="1865"/>
      <c r="AN124" s="1865"/>
      <c r="AO124" s="1865"/>
      <c r="AP124" s="1865"/>
      <c r="AQ124" s="1865"/>
      <c r="AR124" s="1865"/>
      <c r="AS124" s="1865"/>
      <c r="AT124" s="1865"/>
      <c r="AU124" s="1865"/>
      <c r="AV124" s="1865"/>
      <c r="AW124" s="1865"/>
      <c r="AX124" s="1865"/>
      <c r="AY124" s="1839">
        <f t="shared" si="181"/>
        <v>-2.757313522222693E-2</v>
      </c>
      <c r="AZ124" s="1839">
        <f t="shared" si="181"/>
        <v>-5.1396287483971292E-2</v>
      </c>
      <c r="BA124" s="1839">
        <f t="shared" si="181"/>
        <v>-6.1444299239295952E-2</v>
      </c>
      <c r="BB124" s="1839">
        <f t="shared" si="181"/>
        <v>-5.5749515433170083E-2</v>
      </c>
      <c r="BC124" s="1839">
        <f t="shared" si="181"/>
        <v>-7.8393633547609975E-2</v>
      </c>
      <c r="BD124" s="1841">
        <f t="shared" si="181"/>
        <v>-8.8633175949797582E-2</v>
      </c>
      <c r="BE124" s="1841">
        <f t="shared" si="181"/>
        <v>-0.1167803426467251</v>
      </c>
      <c r="BF124" s="1841">
        <f t="shared" si="182"/>
        <v>-0.14002926230167401</v>
      </c>
      <c r="BG124" s="1841">
        <f t="shared" si="182"/>
        <v>-0.18749727664967619</v>
      </c>
      <c r="BH124" s="2089">
        <f t="shared" si="183"/>
        <v>-0.20845055554214487</v>
      </c>
      <c r="BI124" s="1866">
        <f t="shared" si="183"/>
        <v>-0.26350518593593175</v>
      </c>
      <c r="BJ124" s="237"/>
      <c r="BL124" s="193"/>
    </row>
    <row r="125" spans="2:66" ht="17.100000000000001" customHeight="1">
      <c r="S125" s="960"/>
      <c r="T125" s="146"/>
      <c r="U125" s="1803" t="s">
        <v>849</v>
      </c>
      <c r="W125" s="960"/>
      <c r="X125" s="146"/>
      <c r="Y125" s="1806" t="s">
        <v>276</v>
      </c>
      <c r="Z125" s="1420"/>
      <c r="AA125" s="1856"/>
      <c r="AB125" s="1867"/>
      <c r="AC125" s="1867"/>
      <c r="AD125" s="1867"/>
      <c r="AE125" s="1867"/>
      <c r="AF125" s="1867"/>
      <c r="AG125" s="1867"/>
      <c r="AH125" s="1867"/>
      <c r="AI125" s="1867"/>
      <c r="AJ125" s="1867"/>
      <c r="AK125" s="1867"/>
      <c r="AL125" s="1867"/>
      <c r="AM125" s="1867"/>
      <c r="AN125" s="1867"/>
      <c r="AO125" s="1867"/>
      <c r="AP125" s="1867"/>
      <c r="AQ125" s="1867"/>
      <c r="AR125" s="1867"/>
      <c r="AS125" s="1867"/>
      <c r="AT125" s="1867"/>
      <c r="AU125" s="1867"/>
      <c r="AV125" s="1867"/>
      <c r="AW125" s="1867"/>
      <c r="AX125" s="1867"/>
      <c r="AY125" s="1845">
        <f t="shared" si="181"/>
        <v>-3.2554030921282395E-3</v>
      </c>
      <c r="AZ125" s="1845">
        <f t="shared" si="181"/>
        <v>-2.5486679750655106E-2</v>
      </c>
      <c r="BA125" s="1845">
        <f t="shared" si="181"/>
        <v>-8.1631113899114927E-2</v>
      </c>
      <c r="BB125" s="1845">
        <f t="shared" si="181"/>
        <v>-0.1351036173708231</v>
      </c>
      <c r="BC125" s="1845">
        <f t="shared" si="181"/>
        <v>-0.18511691903103067</v>
      </c>
      <c r="BD125" s="1844">
        <f t="shared" si="181"/>
        <v>-0.15942707415853352</v>
      </c>
      <c r="BE125" s="1844">
        <f t="shared" si="181"/>
        <v>-0.11232304068585564</v>
      </c>
      <c r="BF125" s="1844">
        <f t="shared" si="182"/>
        <v>-9.4155746184602762E-2</v>
      </c>
      <c r="BG125" s="1844">
        <f t="shared" si="182"/>
        <v>-7.7447093340149431E-2</v>
      </c>
      <c r="BH125" s="2090">
        <f t="shared" si="183"/>
        <v>-7.467537467968588E-2</v>
      </c>
      <c r="BI125" s="1868">
        <f t="shared" si="183"/>
        <v>-4.861957061561073E-2</v>
      </c>
      <c r="BJ125" s="237"/>
      <c r="BL125" s="193"/>
    </row>
    <row r="126" spans="2:66" ht="17.100000000000001" customHeight="1">
      <c r="S126" s="960"/>
      <c r="T126" s="961" t="s">
        <v>1019</v>
      </c>
      <c r="U126" s="344"/>
      <c r="W126" s="960"/>
      <c r="X126" s="961" t="s">
        <v>1029</v>
      </c>
      <c r="Y126" s="344"/>
      <c r="Z126" s="1420"/>
      <c r="AA126" s="14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62">
        <f t="shared" ref="AY126:BE135" si="184">IF(OR(AY11="NO",$AX11="NO"),"-",AY11/$AX11-1)</f>
        <v>6.3749771020360502E-2</v>
      </c>
      <c r="AZ126" s="262">
        <f t="shared" si="184"/>
        <v>0.11315603669445284</v>
      </c>
      <c r="BA126" s="262">
        <f t="shared" si="184"/>
        <v>0.18693762206251074</v>
      </c>
      <c r="BB126" s="262">
        <f t="shared" si="184"/>
        <v>0.25361372554153205</v>
      </c>
      <c r="BC126" s="262">
        <f t="shared" si="184"/>
        <v>0.30714175757085171</v>
      </c>
      <c r="BD126" s="212">
        <f t="shared" si="184"/>
        <v>0.33342810585222904</v>
      </c>
      <c r="BE126" s="212">
        <f t="shared" si="184"/>
        <v>0.31379401995157052</v>
      </c>
      <c r="BF126" s="212">
        <f t="shared" ref="BF126:BG126" si="185">IF(OR(BF11="NO",$AX11="NO"),"-",BF11/$AX11-1)</f>
        <v>0.32111092150640075</v>
      </c>
      <c r="BG126" s="212">
        <f t="shared" si="185"/>
        <v>0.32404383480388232</v>
      </c>
      <c r="BH126" s="2075">
        <f t="shared" ref="BH126:BI126" si="186">IF(OR(BH11="NO",$AX11="NO"),"-",BH11/$AX11-1)</f>
        <v>0.32293793199322307</v>
      </c>
      <c r="BI126" s="1451">
        <f t="shared" si="186"/>
        <v>0.313242670326497</v>
      </c>
      <c r="BJ126" s="237"/>
      <c r="BL126" s="193"/>
    </row>
    <row r="127" spans="2:66" ht="17.100000000000001" customHeight="1">
      <c r="S127" s="960"/>
      <c r="T127" s="961" t="s">
        <v>1020</v>
      </c>
      <c r="U127" s="344"/>
      <c r="W127" s="960"/>
      <c r="X127" s="172" t="s">
        <v>1030</v>
      </c>
      <c r="Y127" s="1404"/>
      <c r="Z127" s="1424"/>
      <c r="AA127" s="14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62">
        <f t="shared" si="184"/>
        <v>2.4991717247063949E-2</v>
      </c>
      <c r="AZ127" s="262">
        <f t="shared" si="184"/>
        <v>9.6816784541817524E-2</v>
      </c>
      <c r="BA127" s="262">
        <f t="shared" si="184"/>
        <v>0.18523563579768543</v>
      </c>
      <c r="BB127" s="262">
        <f t="shared" si="184"/>
        <v>0.21274016973409959</v>
      </c>
      <c r="BC127" s="262">
        <f t="shared" si="184"/>
        <v>0.10245889799770858</v>
      </c>
      <c r="BD127" s="212">
        <f t="shared" si="184"/>
        <v>0.15696767584849969</v>
      </c>
      <c r="BE127" s="212">
        <f t="shared" si="184"/>
        <v>0.32277852071160562</v>
      </c>
      <c r="BF127" s="212">
        <f t="shared" ref="BF127:BG127" si="187">IF(OR(BF12="NO",$AX12="NO"),"-",BF12/$AX12-1)</f>
        <v>0.20053340160012212</v>
      </c>
      <c r="BG127" s="212">
        <f t="shared" si="187"/>
        <v>-0.10070154163259182</v>
      </c>
      <c r="BH127" s="2075">
        <f t="shared" ref="BH127:BI127" si="188">IF(OR(BH12="NO",$AX12="NO"),"-",BH12/$AX12-1)</f>
        <v>-0.31813725556880201</v>
      </c>
      <c r="BI127" s="1451">
        <f t="shared" si="188"/>
        <v>-0.34521387085813671</v>
      </c>
      <c r="BJ127" s="237"/>
      <c r="BL127" s="193"/>
      <c r="BM127" s="193"/>
    </row>
    <row r="128" spans="2:66" ht="17.100000000000001" customHeight="1">
      <c r="S128" s="960"/>
      <c r="T128" s="961" t="s">
        <v>1021</v>
      </c>
      <c r="U128" s="344"/>
      <c r="W128" s="960"/>
      <c r="X128" s="172" t="s">
        <v>1031</v>
      </c>
      <c r="Y128" s="1404"/>
      <c r="Z128" s="1424"/>
      <c r="AA128" s="14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62">
        <f t="shared" si="184"/>
        <v>0.12630688106561516</v>
      </c>
      <c r="AZ128" s="262">
        <f t="shared" si="184"/>
        <v>0.15739116325624192</v>
      </c>
      <c r="BA128" s="262">
        <f t="shared" si="184"/>
        <v>0.19383442693661057</v>
      </c>
      <c r="BB128" s="262">
        <f t="shared" si="184"/>
        <v>6.6710297501850535E-2</v>
      </c>
      <c r="BC128" s="262">
        <f t="shared" si="184"/>
        <v>7.9912157619447477E-2</v>
      </c>
      <c r="BD128" s="212">
        <f t="shared" si="184"/>
        <v>0.125678606027118</v>
      </c>
      <c r="BE128" s="212">
        <f t="shared" si="184"/>
        <v>0.16528418637990949</v>
      </c>
      <c r="BF128" s="212">
        <f t="shared" ref="BF128:BG128" si="189">IF(OR(BF13="NO",$AX13="NO"),"-",BF13/$AX13-1)</f>
        <v>0.17496555046614737</v>
      </c>
      <c r="BG128" s="212">
        <f t="shared" si="189"/>
        <v>0.17628573647790691</v>
      </c>
      <c r="BH128" s="2075">
        <f t="shared" ref="BH128:BI128" si="190">IF(OR(BH13="NO",$AX13="NO"),"-",BH13/$AX13-1)</f>
        <v>0.1714450544347883</v>
      </c>
      <c r="BI128" s="1451">
        <f t="shared" si="190"/>
        <v>0.13888046614471472</v>
      </c>
      <c r="BJ128" s="237"/>
      <c r="BL128" s="193"/>
    </row>
    <row r="129" spans="18:66" ht="17.100000000000001" customHeight="1">
      <c r="S129" s="960"/>
      <c r="T129" s="961" t="s">
        <v>1022</v>
      </c>
      <c r="U129" s="344"/>
      <c r="W129" s="960"/>
      <c r="X129" s="172" t="s">
        <v>1032</v>
      </c>
      <c r="Y129" s="1404"/>
      <c r="Z129" s="823"/>
      <c r="AA129" s="14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62">
        <f t="shared" si="184"/>
        <v>-0.23431498338523815</v>
      </c>
      <c r="AZ129" s="262">
        <f t="shared" si="184"/>
        <v>-0.36709355832869595</v>
      </c>
      <c r="BA129" s="262">
        <f t="shared" si="184"/>
        <v>0.14977909664671207</v>
      </c>
      <c r="BB129" s="262">
        <f t="shared" si="184"/>
        <v>-0.2732970412775696</v>
      </c>
      <c r="BC129" s="262">
        <f t="shared" si="184"/>
        <v>-0.32069807639919068</v>
      </c>
      <c r="BD129" s="212">
        <f t="shared" si="184"/>
        <v>-8.6925518099967292E-2</v>
      </c>
      <c r="BE129" s="212">
        <f t="shared" si="184"/>
        <v>-0.41511513449739768</v>
      </c>
      <c r="BF129" s="212">
        <f t="shared" ref="BF129:BG129" si="191">IF(OR(BF14="NO",$AX14="NO"),"-",BF14/$AX14-1)</f>
        <v>-7.9296305047237281E-2</v>
      </c>
      <c r="BG129" s="212">
        <f t="shared" si="191"/>
        <v>-0.47260654159624305</v>
      </c>
      <c r="BH129" s="2075">
        <f t="shared" ref="BH129:BI129" si="192">IF(OR(BH14="NO",$AX14="NO"),"-",BH14/$AX14-1)</f>
        <v>-0.28171732437627328</v>
      </c>
      <c r="BI129" s="1451">
        <f t="shared" si="192"/>
        <v>-0.49443884424345974</v>
      </c>
      <c r="BJ129" s="237"/>
      <c r="BN129" s="193"/>
    </row>
    <row r="130" spans="18:66" ht="17.100000000000001" customHeight="1">
      <c r="S130" s="960"/>
      <c r="T130" s="961" t="s">
        <v>1023</v>
      </c>
      <c r="U130" s="344"/>
      <c r="W130" s="960"/>
      <c r="X130" s="172" t="s">
        <v>1033</v>
      </c>
      <c r="Y130" s="1404"/>
      <c r="Z130" s="1424"/>
      <c r="AA130" s="14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62">
        <f t="shared" si="184"/>
        <v>1.9593094762626606E-4</v>
      </c>
      <c r="AZ130" s="262">
        <f t="shared" si="184"/>
        <v>-3.9236614898997435E-2</v>
      </c>
      <c r="BA130" s="262">
        <f t="shared" si="184"/>
        <v>9.0597416169638789E-2</v>
      </c>
      <c r="BB130" s="262">
        <f t="shared" si="184"/>
        <v>0.17411562019519611</v>
      </c>
      <c r="BC130" s="262">
        <f t="shared" si="184"/>
        <v>9.8215933045983528E-2</v>
      </c>
      <c r="BD130" s="212">
        <f t="shared" si="184"/>
        <v>1.7436430970932504E-2</v>
      </c>
      <c r="BE130" s="212">
        <f t="shared" si="184"/>
        <v>0.15854812584500988</v>
      </c>
      <c r="BF130" s="212">
        <f t="shared" ref="BF130:BG130" si="193">IF(OR(BF15="NO",$AX15="NO"),"-",BF15/$AX15-1)</f>
        <v>-0.14781852033365195</v>
      </c>
      <c r="BG130" s="212">
        <f t="shared" si="193"/>
        <v>-0.25769765727120908</v>
      </c>
      <c r="BH130" s="2075">
        <f t="shared" ref="BH130:BI130" si="194">IF(OR(BH15="NO",$AX15="NO"),"-",BH15/$AX15-1)</f>
        <v>-0.24665860309364662</v>
      </c>
      <c r="BI130" s="1451">
        <f t="shared" si="194"/>
        <v>-0.50554894062133116</v>
      </c>
      <c r="BJ130" s="237"/>
    </row>
    <row r="131" spans="18:66" ht="17.100000000000001" customHeight="1">
      <c r="S131" s="960"/>
      <c r="T131" s="961" t="s">
        <v>1024</v>
      </c>
      <c r="U131" s="344"/>
      <c r="W131" s="960"/>
      <c r="X131" s="172" t="s">
        <v>278</v>
      </c>
      <c r="Y131" s="1404"/>
      <c r="Z131" s="1424"/>
      <c r="AA131" s="1439"/>
      <c r="AB131" s="243"/>
      <c r="AC131" s="243"/>
      <c r="AD131" s="243"/>
      <c r="AE131" s="243"/>
      <c r="AF131" s="243"/>
      <c r="AG131" s="243"/>
      <c r="AH131" s="243"/>
      <c r="AI131" s="243"/>
      <c r="AJ131" s="243"/>
      <c r="AK131" s="243"/>
      <c r="AL131" s="243"/>
      <c r="AM131" s="243"/>
      <c r="AN131" s="243"/>
      <c r="AO131" s="243"/>
      <c r="AP131" s="243"/>
      <c r="AQ131" s="243"/>
      <c r="AR131" s="243"/>
      <c r="AS131" s="243"/>
      <c r="AT131" s="243"/>
      <c r="AU131" s="243"/>
      <c r="AV131" s="243"/>
      <c r="AW131" s="243"/>
      <c r="AX131" s="243"/>
      <c r="AY131" s="262">
        <f t="shared" si="184"/>
        <v>-4.5667289214914475E-2</v>
      </c>
      <c r="AZ131" s="262">
        <f t="shared" si="184"/>
        <v>-0.18404630408856704</v>
      </c>
      <c r="BA131" s="262">
        <f t="shared" si="184"/>
        <v>-0.18307868859836673</v>
      </c>
      <c r="BB131" s="262">
        <f t="shared" si="184"/>
        <v>-0.19398100852816114</v>
      </c>
      <c r="BC131" s="262">
        <f t="shared" si="184"/>
        <v>-9.1548344996737585E-2</v>
      </c>
      <c r="BD131" s="212">
        <f t="shared" si="184"/>
        <v>-0.25473099165185298</v>
      </c>
      <c r="BE131" s="212">
        <f t="shared" si="184"/>
        <v>-0.48366373393938078</v>
      </c>
      <c r="BF131" s="212">
        <f t="shared" ref="BF131:BG131" si="195">IF(OR(BF16="NO",$AX16="NO"),"-",BF16/$AX16-1)</f>
        <v>-0.61322877523008046</v>
      </c>
      <c r="BG131" s="212">
        <f t="shared" si="195"/>
        <v>-0.27776152648792807</v>
      </c>
      <c r="BH131" s="2075">
        <f t="shared" ref="BH131:BI131" si="196">IF(OR(BH16="NO",$AX16="NO"),"-",BH16/$AX16-1)</f>
        <v>-0.57859606602351144</v>
      </c>
      <c r="BI131" s="1451">
        <f t="shared" si="196"/>
        <v>-0.64892768505080767</v>
      </c>
      <c r="BJ131" s="237"/>
      <c r="BL131" s="193"/>
      <c r="BM131" s="193"/>
    </row>
    <row r="132" spans="18:66" ht="17.100000000000001" customHeight="1">
      <c r="S132" s="960"/>
      <c r="T132" s="961" t="s">
        <v>1025</v>
      </c>
      <c r="U132" s="344"/>
      <c r="W132" s="960"/>
      <c r="X132" s="172" t="s">
        <v>1034</v>
      </c>
      <c r="Y132" s="1404"/>
      <c r="Z132" s="1424"/>
      <c r="AA132" s="14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62">
        <f t="shared" si="184"/>
        <v>0.45454545454545414</v>
      </c>
      <c r="AZ132" s="262">
        <f t="shared" si="184"/>
        <v>0.81818181818181768</v>
      </c>
      <c r="BA132" s="262">
        <f t="shared" si="184"/>
        <v>0.45454545454545436</v>
      </c>
      <c r="BB132" s="262">
        <f t="shared" si="184"/>
        <v>1.3636363636363638</v>
      </c>
      <c r="BC132" s="262">
        <f t="shared" si="184"/>
        <v>-0.27272727272727293</v>
      </c>
      <c r="BD132" s="212">
        <f t="shared" si="184"/>
        <v>-0.18181818181818221</v>
      </c>
      <c r="BE132" s="212">
        <f t="shared" si="184"/>
        <v>7.6363636363636331</v>
      </c>
      <c r="BF132" s="212">
        <f t="shared" ref="BF132:BG132" si="197">IF(OR(BF17="NO",$AX17="NO"),"-",BF17/$AX17-1)</f>
        <v>7.0909090909090882</v>
      </c>
      <c r="BG132" s="212">
        <f t="shared" si="197"/>
        <v>-0.72727272727272729</v>
      </c>
      <c r="BH132" s="2075">
        <f t="shared" ref="BH132:BI132" si="198">IF(OR(BH17="NO",$AX17="NO"),"-",BH17/$AX17-1)</f>
        <v>-0.81818181818181823</v>
      </c>
      <c r="BI132" s="1451">
        <f t="shared" si="198"/>
        <v>-0.72727272727272729</v>
      </c>
      <c r="BJ132" s="237"/>
      <c r="BL132" s="193"/>
      <c r="BM132" s="193"/>
    </row>
    <row r="133" spans="18:66" ht="17.100000000000001" customHeight="1">
      <c r="S133" s="960"/>
      <c r="T133" s="961" t="s">
        <v>1026</v>
      </c>
      <c r="U133" s="344"/>
      <c r="W133" s="960"/>
      <c r="X133" s="172" t="s">
        <v>1035</v>
      </c>
      <c r="Y133" s="1404"/>
      <c r="Z133" s="1424"/>
      <c r="AA133" s="14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62">
        <f t="shared" si="184"/>
        <v>0.16561129130130214</v>
      </c>
      <c r="AZ133" s="262">
        <f t="shared" si="184"/>
        <v>0.13264364370258952</v>
      </c>
      <c r="BA133" s="262">
        <f t="shared" si="184"/>
        <v>8.3559029203949864E-2</v>
      </c>
      <c r="BB133" s="262">
        <f t="shared" si="184"/>
        <v>0.13375362918245015</v>
      </c>
      <c r="BC133" s="262">
        <f t="shared" si="184"/>
        <v>0.14092046091139698</v>
      </c>
      <c r="BD133" s="212">
        <f t="shared" si="184"/>
        <v>0.16926753577177722</v>
      </c>
      <c r="BE133" s="212">
        <f t="shared" si="184"/>
        <v>0.21320310236336026</v>
      </c>
      <c r="BF133" s="212">
        <f t="shared" ref="BF133:BG133" si="199">IF(OR(BF18="NO",$AX18="NO"),"-",BF18/$AX18-1)</f>
        <v>0.16510797548043699</v>
      </c>
      <c r="BG133" s="212">
        <f t="shared" si="199"/>
        <v>0.18651712692554412</v>
      </c>
      <c r="BH133" s="2075">
        <f t="shared" ref="BH133:BI133" si="200">IF(OR(BH18="NO",$AX18="NO"),"-",BH18/$AX18-1)</f>
        <v>0.18842587144307155</v>
      </c>
      <c r="BI133" s="1451">
        <f t="shared" si="200"/>
        <v>0.21609747889484177</v>
      </c>
      <c r="BJ133" s="237"/>
      <c r="BL133" s="193"/>
    </row>
    <row r="134" spans="18:66" ht="17.100000000000001" customHeight="1">
      <c r="S134" s="960"/>
      <c r="T134" s="961" t="s">
        <v>1027</v>
      </c>
      <c r="U134" s="344"/>
      <c r="W134" s="960"/>
      <c r="X134" s="172" t="s">
        <v>1036</v>
      </c>
      <c r="Y134" s="1404"/>
      <c r="Z134" s="1424"/>
      <c r="AA134" s="14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62">
        <f t="shared" si="184"/>
        <v>1.1494252873562871E-2</v>
      </c>
      <c r="AZ134" s="262">
        <f t="shared" si="184"/>
        <v>0</v>
      </c>
      <c r="BA134" s="262">
        <f t="shared" si="184"/>
        <v>-4.7126436781609105E-2</v>
      </c>
      <c r="BB134" s="262">
        <f t="shared" si="184"/>
        <v>7.3563218390804375E-2</v>
      </c>
      <c r="BC134" s="262">
        <f t="shared" si="184"/>
        <v>0.3402298850574712</v>
      </c>
      <c r="BD134" s="212">
        <f t="shared" si="184"/>
        <v>9.885057471264358E-2</v>
      </c>
      <c r="BE134" s="212">
        <f t="shared" si="184"/>
        <v>1.6091954022988464E-2</v>
      </c>
      <c r="BF134" s="212">
        <f t="shared" ref="BF134:BG135" si="201">IF(OR(BF19="NO",$AX19="NO"),"-",BF19/$AX19-1)</f>
        <v>0.45977011494252884</v>
      </c>
      <c r="BG134" s="212">
        <f t="shared" si="201"/>
        <v>-1.1494252873562982E-2</v>
      </c>
      <c r="BH134" s="2075">
        <f t="shared" ref="BH134:BI134" si="202">IF(OR(BH19="NO",$AX19="NO"),"-",BH19/$AX19-1)</f>
        <v>0.52873563218390807</v>
      </c>
      <c r="BI134" s="1451">
        <f t="shared" si="202"/>
        <v>-0.13793103448275867</v>
      </c>
      <c r="BJ134" s="237"/>
      <c r="BL134" s="193"/>
    </row>
    <row r="135" spans="18:66" ht="17.100000000000001" customHeight="1">
      <c r="R135" s="29"/>
      <c r="S135" s="960"/>
      <c r="T135" s="961" t="s">
        <v>1028</v>
      </c>
      <c r="U135" s="344"/>
      <c r="W135" s="960"/>
      <c r="X135" s="172" t="s">
        <v>404</v>
      </c>
      <c r="Y135" s="1404"/>
      <c r="Z135" s="1425"/>
      <c r="AA135" s="14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62">
        <f>IF(OR(AY20="NO",$AX20="NO"),"-",AY20/$AX20-1)</f>
        <v>5.9065720247830855E-2</v>
      </c>
      <c r="AZ135" s="262">
        <f>IF(OR(AZ20="NO",$AX20="NO"),"-",AZ20/$AX20-1)</f>
        <v>4.2856659442300549E-2</v>
      </c>
      <c r="BA135" s="262">
        <f t="shared" si="184"/>
        <v>8.6281009047914026E-2</v>
      </c>
      <c r="BB135" s="262">
        <f t="shared" si="184"/>
        <v>-1.0114972163361768E-2</v>
      </c>
      <c r="BC135" s="262">
        <f t="shared" si="184"/>
        <v>6.8358403764190223E-2</v>
      </c>
      <c r="BD135" s="212">
        <f t="shared" si="184"/>
        <v>1.1219944085016555</v>
      </c>
      <c r="BE135" s="212">
        <f t="shared" si="184"/>
        <v>1.302011811435984</v>
      </c>
      <c r="BF135" s="212">
        <f t="shared" si="201"/>
        <v>1.3926330800776685</v>
      </c>
      <c r="BG135" s="212">
        <f t="shared" si="201"/>
        <v>1.4863127532892353</v>
      </c>
      <c r="BH135" s="2075">
        <f t="shared" ref="BH135:BI135" si="203">IF(OR(BH20="NO",$AX20="NO"),"-",BH20/$AX20-1)</f>
        <v>1.4873214789271412</v>
      </c>
      <c r="BI135" s="1451">
        <f t="shared" si="203"/>
        <v>1.3127916401459911</v>
      </c>
      <c r="BJ135" s="237"/>
      <c r="BL135" s="193"/>
    </row>
    <row r="136" spans="18:66" ht="17.100000000000001" customHeight="1">
      <c r="S136" s="963" t="s">
        <v>16</v>
      </c>
      <c r="T136" s="1400"/>
      <c r="U136" s="964"/>
      <c r="W136" s="963" t="s">
        <v>16</v>
      </c>
      <c r="X136" s="1400"/>
      <c r="Y136" s="1501"/>
      <c r="Z136" s="1419"/>
      <c r="AA136" s="1440"/>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c r="AX136" s="244"/>
      <c r="AY136" s="245">
        <f>AY21/$AX21-1</f>
        <v>2.7109692818812814E-2</v>
      </c>
      <c r="AZ136" s="245">
        <f t="shared" ref="AZ136:BE136" si="204">AZ21/$AX21-1</f>
        <v>1.0685167454284494E-2</v>
      </c>
      <c r="BA136" s="245">
        <f t="shared" si="204"/>
        <v>3.053549208769768E-2</v>
      </c>
      <c r="BB136" s="245">
        <f t="shared" si="204"/>
        <v>6.9423959304178995E-2</v>
      </c>
      <c r="BC136" s="245">
        <f t="shared" si="204"/>
        <v>7.2210278345170131E-2</v>
      </c>
      <c r="BD136" s="263">
        <f t="shared" si="204"/>
        <v>5.7518655287710274E-2</v>
      </c>
      <c r="BE136" s="263">
        <f t="shared" si="204"/>
        <v>7.689440148436244E-2</v>
      </c>
      <c r="BF136" s="263">
        <f t="shared" ref="BF136:BG136" si="205">BF21/$AX21-1</f>
        <v>-2.6747508264018727E-2</v>
      </c>
      <c r="BG136" s="263">
        <f t="shared" si="205"/>
        <v>2.1393344105446133E-2</v>
      </c>
      <c r="BH136" s="2091">
        <f t="shared" ref="BH136:BI136" si="206">BH21/$AX21-1</f>
        <v>2.3414884621224763E-2</v>
      </c>
      <c r="BI136" s="1484">
        <f t="shared" si="206"/>
        <v>-0.16864628138869509</v>
      </c>
      <c r="BJ136" s="237"/>
      <c r="BL136" s="193"/>
      <c r="BM136" s="193"/>
    </row>
    <row r="137" spans="18:66" ht="17.100000000000001" customHeight="1">
      <c r="S137" s="965"/>
      <c r="T137" s="961" t="s">
        <v>1023</v>
      </c>
      <c r="U137" s="344"/>
      <c r="W137" s="965"/>
      <c r="X137" s="155" t="s">
        <v>1033</v>
      </c>
      <c r="Y137" s="155"/>
      <c r="Z137" s="1420"/>
      <c r="AA137" s="1441"/>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62">
        <f t="shared" ref="AY137:BE142" si="207">IF(OR(AY22="NO",$AX22="NO"),"-",AY22/$AX22-1)</f>
        <v>4.8904694393786752E-2</v>
      </c>
      <c r="AZ137" s="262">
        <f t="shared" si="207"/>
        <v>2.573391396772462E-2</v>
      </c>
      <c r="BA137" s="262">
        <f t="shared" si="207"/>
        <v>0.1131097727632091</v>
      </c>
      <c r="BB137" s="262">
        <f t="shared" si="207"/>
        <v>0.18808759568311362</v>
      </c>
      <c r="BC137" s="262">
        <f t="shared" si="207"/>
        <v>0.16761374903002535</v>
      </c>
      <c r="BD137" s="212">
        <f t="shared" si="207"/>
        <v>0.11185468875805005</v>
      </c>
      <c r="BE137" s="212">
        <f t="shared" si="207"/>
        <v>0.20224757263709714</v>
      </c>
      <c r="BF137" s="212">
        <f t="shared" ref="BF137:BG137" si="208">IF(OR(BF22="NO",$AX22="NO"),"-",BF22/$AX22-1)</f>
        <v>1.3846077772801779E-2</v>
      </c>
      <c r="BG137" s="212">
        <f t="shared" si="208"/>
        <v>4.1849295343953985E-2</v>
      </c>
      <c r="BH137" s="2075">
        <f t="shared" ref="BH137:BI137" si="209">IF(OR(BH22="NO",$AX22="NO"),"-",BH22/$AX22-1)</f>
        <v>-0.11677697156559941</v>
      </c>
      <c r="BI137" s="1451">
        <f t="shared" si="209"/>
        <v>-6.9085564845943526E-2</v>
      </c>
      <c r="BJ137" s="237"/>
    </row>
    <row r="138" spans="18:66" ht="17.100000000000001" customHeight="1">
      <c r="S138" s="965"/>
      <c r="T138" s="961" t="s">
        <v>1024</v>
      </c>
      <c r="U138" s="344"/>
      <c r="W138" s="965"/>
      <c r="X138" s="155" t="s">
        <v>278</v>
      </c>
      <c r="Y138" s="155"/>
      <c r="Z138" s="1420"/>
      <c r="AA138" s="1441"/>
      <c r="AB138" s="246"/>
      <c r="AC138" s="246"/>
      <c r="AD138" s="246"/>
      <c r="AE138" s="246"/>
      <c r="AF138" s="246"/>
      <c r="AG138" s="246"/>
      <c r="AH138" s="246"/>
      <c r="AI138" s="246"/>
      <c r="AJ138" s="246"/>
      <c r="AK138" s="246"/>
      <c r="AL138" s="246"/>
      <c r="AM138" s="246"/>
      <c r="AN138" s="246"/>
      <c r="AO138" s="246"/>
      <c r="AP138" s="246"/>
      <c r="AQ138" s="246"/>
      <c r="AR138" s="246"/>
      <c r="AS138" s="246"/>
      <c r="AT138" s="246"/>
      <c r="AU138" s="246"/>
      <c r="AV138" s="246"/>
      <c r="AW138" s="246"/>
      <c r="AX138" s="246"/>
      <c r="AY138" s="262">
        <f t="shared" si="207"/>
        <v>0.18657324433178712</v>
      </c>
      <c r="AZ138" s="262">
        <f t="shared" si="207"/>
        <v>0.1431933538516923</v>
      </c>
      <c r="BA138" s="262">
        <f t="shared" si="207"/>
        <v>-5.8380615858155682E-2</v>
      </c>
      <c r="BB138" s="262">
        <f t="shared" si="207"/>
        <v>0.11275173619729384</v>
      </c>
      <c r="BC138" s="262">
        <f t="shared" si="207"/>
        <v>4.9358662041788071E-2</v>
      </c>
      <c r="BD138" s="212">
        <f t="shared" si="207"/>
        <v>-5.7926783743152965E-3</v>
      </c>
      <c r="BE138" s="212">
        <f t="shared" si="207"/>
        <v>2.1394849196449517E-2</v>
      </c>
      <c r="BF138" s="212">
        <f t="shared" ref="BF138:BG138" si="210">IF(OR(BF23="NO",$AX23="NO"),"-",BF23/$AX23-1)</f>
        <v>3.4126886399593159E-2</v>
      </c>
      <c r="BG138" s="212">
        <f t="shared" si="210"/>
        <v>-0.24098663321084091</v>
      </c>
      <c r="BH138" s="2075">
        <f t="shared" ref="BH138:BI138" si="211">IF(OR(BH23="NO",$AX23="NO"),"-",BH23/$AX23-1)</f>
        <v>-0.55713904695448924</v>
      </c>
      <c r="BI138" s="1451">
        <f t="shared" si="211"/>
        <v>-0.63105180694642615</v>
      </c>
      <c r="BJ138" s="237"/>
    </row>
    <row r="139" spans="18:66" ht="17.100000000000001" customHeight="1">
      <c r="S139" s="965"/>
      <c r="T139" s="961" t="s">
        <v>1021</v>
      </c>
      <c r="U139" s="344"/>
      <c r="W139" s="965"/>
      <c r="X139" s="2542" t="s">
        <v>1159</v>
      </c>
      <c r="Y139" s="155"/>
      <c r="Z139" s="1420"/>
      <c r="AA139" s="1441"/>
      <c r="AB139" s="246"/>
      <c r="AC139" s="24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62">
        <f t="shared" si="207"/>
        <v>1.1341805213508804E-2</v>
      </c>
      <c r="AZ139" s="262">
        <f t="shared" si="207"/>
        <v>-5.670902606753625E-4</v>
      </c>
      <c r="BA139" s="262">
        <f t="shared" si="207"/>
        <v>-3.2324138368666655E-2</v>
      </c>
      <c r="BB139" s="262">
        <f t="shared" si="207"/>
        <v>-2.0789520216719537E-2</v>
      </c>
      <c r="BC139" s="262">
        <f t="shared" si="207"/>
        <v>-7.8258408381099986E-3</v>
      </c>
      <c r="BD139" s="212">
        <f t="shared" si="207"/>
        <v>2.4611718178625175E-2</v>
      </c>
      <c r="BE139" s="212">
        <f t="shared" si="207"/>
        <v>-3.7427959367856145E-2</v>
      </c>
      <c r="BF139" s="212">
        <f t="shared" ref="BF139:BG139" si="212">IF(OR(BF24="NO",$AX24="NO"),"-",BF24/$AX24-1)</f>
        <v>-8.279517805861325E-2</v>
      </c>
      <c r="BG139" s="212">
        <f t="shared" si="212"/>
        <v>8.2057960719734702E-3</v>
      </c>
      <c r="BH139" s="2075">
        <f t="shared" ref="BH139:BI139" si="213">IF(OR(BH24="NO",$AX24="NO"),"-",BH24/$AX24-1)</f>
        <v>0.2057970555991151</v>
      </c>
      <c r="BI139" s="1451">
        <f t="shared" si="213"/>
        <v>-0.23122538288780137</v>
      </c>
      <c r="BJ139" s="237"/>
    </row>
    <row r="140" spans="18:66" ht="17.100000000000001" customHeight="1">
      <c r="S140" s="965"/>
      <c r="T140" s="961" t="s">
        <v>1037</v>
      </c>
      <c r="U140" s="961"/>
      <c r="W140" s="965"/>
      <c r="X140" s="155" t="s">
        <v>1040</v>
      </c>
      <c r="Y140" s="155"/>
      <c r="Z140" s="1420"/>
      <c r="AA140" s="1441"/>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62">
        <f t="shared" si="207"/>
        <v>-3.4711260358339158E-2</v>
      </c>
      <c r="AZ140" s="262">
        <f t="shared" si="207"/>
        <v>3.2288757556636405E-2</v>
      </c>
      <c r="BA140" s="262">
        <f t="shared" si="207"/>
        <v>-0.12480366990491554</v>
      </c>
      <c r="BB140" s="262">
        <f t="shared" si="207"/>
        <v>-0.26916752439974823</v>
      </c>
      <c r="BC140" s="262">
        <f t="shared" si="207"/>
        <v>-0.21084832201996273</v>
      </c>
      <c r="BD140" s="212">
        <f t="shared" si="207"/>
        <v>-0.42018878447861119</v>
      </c>
      <c r="BE140" s="212">
        <f t="shared" si="207"/>
        <v>-0.33185203221707393</v>
      </c>
      <c r="BF140" s="212">
        <f t="shared" ref="BF140:BG140" si="214">IF(OR(BF25="NO",$AX25="NO"),"-",BF25/$AX25-1)</f>
        <v>-0.28486702111777495</v>
      </c>
      <c r="BG140" s="212">
        <f t="shared" si="214"/>
        <v>-0.3364858861115968</v>
      </c>
      <c r="BH140" s="2075">
        <f t="shared" ref="BH140:BI140" si="215">IF(OR(BH25="NO",$AX25="NO"),"-",BH25/$AX25-1)</f>
        <v>-0.63462185863849352</v>
      </c>
      <c r="BI140" s="1451">
        <f t="shared" si="215"/>
        <v>-0.68011417811068653</v>
      </c>
      <c r="BJ140" s="237"/>
    </row>
    <row r="141" spans="18:66" ht="17.100000000000001" customHeight="1">
      <c r="S141" s="965"/>
      <c r="T141" s="961" t="s">
        <v>1028</v>
      </c>
      <c r="U141" s="961"/>
      <c r="W141" s="965"/>
      <c r="X141" s="155" t="s">
        <v>404</v>
      </c>
      <c r="Y141" s="155"/>
      <c r="Z141" s="1424"/>
      <c r="AA141" s="1442"/>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62">
        <f t="shared" si="207"/>
        <v>-6.0410686698902039E-2</v>
      </c>
      <c r="AZ141" s="262">
        <f t="shared" si="207"/>
        <v>-0.1377462595012765</v>
      </c>
      <c r="BA141" s="262">
        <f t="shared" si="207"/>
        <v>0.66509718292010622</v>
      </c>
      <c r="BB141" s="262">
        <f t="shared" si="207"/>
        <v>0.55168933337414194</v>
      </c>
      <c r="BC141" s="262">
        <f t="shared" si="207"/>
        <v>1.7771942319959169</v>
      </c>
      <c r="BD141" s="212">
        <f t="shared" si="207"/>
        <v>2.7295678963336947</v>
      </c>
      <c r="BE141" s="212">
        <f t="shared" si="207"/>
        <v>3.2784568258560745</v>
      </c>
      <c r="BF141" s="212">
        <f t="shared" ref="BF141:BG141" si="216">IF(OR(BF26="NO",$AX26="NO"),"-",BF26/$AX26-1)</f>
        <v>4.0514224280722626</v>
      </c>
      <c r="BG141" s="212">
        <f t="shared" si="216"/>
        <v>4.1649766482662791</v>
      </c>
      <c r="BH141" s="2075">
        <f t="shared" ref="BH141:BI141" si="217">IF(OR(BH26="NO",$AX26="NO"),"-",BH26/$AX26-1)</f>
        <v>4.3675271891661893</v>
      </c>
      <c r="BI141" s="1451">
        <f t="shared" si="217"/>
        <v>2.9054336430944465</v>
      </c>
      <c r="BJ141" s="237"/>
    </row>
    <row r="142" spans="18:66" ht="17.100000000000001" customHeight="1">
      <c r="S142" s="1402"/>
      <c r="T142" s="961" t="s">
        <v>1038</v>
      </c>
      <c r="U142" s="961"/>
      <c r="W142" s="1402"/>
      <c r="X142" s="155" t="s">
        <v>277</v>
      </c>
      <c r="Y142" s="155"/>
      <c r="Z142" s="1420"/>
      <c r="AA142" s="1441"/>
      <c r="AB142" s="246"/>
      <c r="AC142" s="246"/>
      <c r="AD142" s="246"/>
      <c r="AE142" s="246"/>
      <c r="AF142" s="246"/>
      <c r="AG142" s="246"/>
      <c r="AH142" s="246"/>
      <c r="AI142" s="246"/>
      <c r="AJ142" s="246"/>
      <c r="AK142" s="246"/>
      <c r="AL142" s="246"/>
      <c r="AM142" s="246"/>
      <c r="AN142" s="246"/>
      <c r="AO142" s="246"/>
      <c r="AP142" s="246"/>
      <c r="AQ142" s="246"/>
      <c r="AR142" s="246"/>
      <c r="AS142" s="246"/>
      <c r="AT142" s="246"/>
      <c r="AU142" s="246"/>
      <c r="AV142" s="246"/>
      <c r="AW142" s="246"/>
      <c r="AX142" s="246"/>
      <c r="AY142" s="262">
        <f t="shared" si="207"/>
        <v>-0.80067796610169484</v>
      </c>
      <c r="AZ142" s="211" t="str">
        <f t="shared" si="207"/>
        <v>-</v>
      </c>
      <c r="BA142" s="211" t="str">
        <f t="shared" si="207"/>
        <v>-</v>
      </c>
      <c r="BB142" s="211" t="str">
        <f t="shared" si="207"/>
        <v>-</v>
      </c>
      <c r="BC142" s="211" t="str">
        <f t="shared" si="207"/>
        <v>-</v>
      </c>
      <c r="BD142" s="211" t="str">
        <f t="shared" si="207"/>
        <v>-</v>
      </c>
      <c r="BE142" s="211" t="str">
        <f t="shared" si="207"/>
        <v>-</v>
      </c>
      <c r="BF142" s="211" t="str">
        <f t="shared" ref="BF142:BG142" si="218">IF(OR(BF27="NO",$AX27="NO"),"-",BF27/$AX27-1)</f>
        <v>-</v>
      </c>
      <c r="BG142" s="211" t="str">
        <f t="shared" si="218"/>
        <v>-</v>
      </c>
      <c r="BH142" s="1406" t="str">
        <f t="shared" ref="BH142:BI142" si="219">IF(OR(BH27="NO",$AX27="NO"),"-",BH27/$AX27-1)</f>
        <v>-</v>
      </c>
      <c r="BI142" s="1485" t="str">
        <f t="shared" si="219"/>
        <v>-</v>
      </c>
      <c r="BJ142" s="237"/>
    </row>
    <row r="143" spans="18:66" ht="17.100000000000001" customHeight="1">
      <c r="S143" s="966" t="s">
        <v>433</v>
      </c>
      <c r="T143" s="27"/>
      <c r="U143" s="967"/>
      <c r="W143" s="966" t="s">
        <v>433</v>
      </c>
      <c r="X143" s="27"/>
      <c r="Y143" s="1502"/>
      <c r="Z143" s="1421"/>
      <c r="AA143" s="1443"/>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64">
        <f>AY28/$AX28-1</f>
        <v>-2.2465973758311386E-2</v>
      </c>
      <c r="AZ143" s="264">
        <f t="shared" ref="AZ143:BE143" si="220">AZ28/$AX28-1</f>
        <v>1.3083065928789273E-2</v>
      </c>
      <c r="BA143" s="264">
        <f t="shared" si="220"/>
        <v>2.7807666036282708E-2</v>
      </c>
      <c r="BB143" s="264">
        <f t="shared" si="220"/>
        <v>-7.7829765409453966E-3</v>
      </c>
      <c r="BC143" s="264">
        <f t="shared" si="220"/>
        <v>-3.0427200678698085E-2</v>
      </c>
      <c r="BD143" s="265">
        <f t="shared" si="220"/>
        <v>-5.8954268711539526E-2</v>
      </c>
      <c r="BE143" s="265">
        <f t="shared" si="220"/>
        <v>-4.3039427896691573E-2</v>
      </c>
      <c r="BF143" s="265">
        <f t="shared" ref="BF143:BG143" si="221">BF28/$AX28-1</f>
        <v>-4.6500518887707898E-2</v>
      </c>
      <c r="BG143" s="265">
        <f t="shared" si="221"/>
        <v>-8.4350073595626296E-2</v>
      </c>
      <c r="BH143" s="2092">
        <f t="shared" ref="BH143:BI143" si="222">BH28/$AX28-1</f>
        <v>-0.11701279668665221</v>
      </c>
      <c r="BI143" s="1486">
        <f t="shared" si="222"/>
        <v>-0.14342291528686157</v>
      </c>
      <c r="BJ143" s="237"/>
    </row>
    <row r="144" spans="18:66" ht="17.100000000000001" customHeight="1">
      <c r="S144" s="966"/>
      <c r="T144" s="961" t="s">
        <v>1041</v>
      </c>
      <c r="U144" s="961"/>
      <c r="W144" s="966"/>
      <c r="X144" s="155" t="s">
        <v>1043</v>
      </c>
      <c r="Y144" s="155"/>
      <c r="Z144" s="1424"/>
      <c r="AA144" s="1439"/>
      <c r="AB144" s="243"/>
      <c r="AC144" s="243"/>
      <c r="AD144" s="243"/>
      <c r="AE144" s="243"/>
      <c r="AF144" s="243"/>
      <c r="AG144" s="243"/>
      <c r="AH144" s="243"/>
      <c r="AI144" s="243"/>
      <c r="AJ144" s="243"/>
      <c r="AK144" s="243"/>
      <c r="AL144" s="243"/>
      <c r="AM144" s="243"/>
      <c r="AN144" s="243"/>
      <c r="AO144" s="243"/>
      <c r="AP144" s="243"/>
      <c r="AQ144" s="243"/>
      <c r="AR144" s="243"/>
      <c r="AS144" s="243"/>
      <c r="AT144" s="243"/>
      <c r="AU144" s="243"/>
      <c r="AV144" s="243"/>
      <c r="AW144" s="243"/>
      <c r="AX144" s="243"/>
      <c r="AY144" s="262">
        <f t="shared" ref="AY144:BE149" si="223">IF(OR(AY29="NO",$AX29="NO"),"-",AY29/$AX29-1)</f>
        <v>-1.7485771384054827E-3</v>
      </c>
      <c r="AZ144" s="262">
        <f t="shared" si="223"/>
        <v>-2.1628851704272201E-2</v>
      </c>
      <c r="BA144" s="262">
        <f t="shared" si="223"/>
        <v>-4.5659321717507195E-2</v>
      </c>
      <c r="BB144" s="262">
        <f t="shared" si="223"/>
        <v>-3.1349132118254186E-2</v>
      </c>
      <c r="BC144" s="262">
        <f t="shared" si="223"/>
        <v>-1.5203998461013057E-2</v>
      </c>
      <c r="BD144" s="212">
        <f t="shared" si="223"/>
        <v>-1.3166858327031461E-2</v>
      </c>
      <c r="BE144" s="212">
        <f t="shared" si="223"/>
        <v>-5.0921265662572157E-2</v>
      </c>
      <c r="BF144" s="212">
        <f t="shared" ref="BF144:BG144" si="224">IF(OR(BF29="NO",$AX29="NO"),"-",BF29/$AX29-1)</f>
        <v>-4.9319217112877567E-2</v>
      </c>
      <c r="BG144" s="212">
        <f t="shared" si="224"/>
        <v>-4.6268276490782578E-2</v>
      </c>
      <c r="BH144" s="2075">
        <f t="shared" ref="BH144:BI144" si="225">IF(OR(BH29="NO",$AX29="NO"),"-",BH29/$AX29-1)</f>
        <v>-4.1106002285497434E-2</v>
      </c>
      <c r="BI144" s="1451">
        <f t="shared" si="225"/>
        <v>-3.908052112210525E-2</v>
      </c>
      <c r="BJ144" s="237"/>
    </row>
    <row r="145" spans="2:66" ht="17.100000000000001" customHeight="1">
      <c r="S145" s="966"/>
      <c r="T145" s="961" t="s">
        <v>1042</v>
      </c>
      <c r="U145" s="961"/>
      <c r="W145" s="966"/>
      <c r="X145" s="155" t="s">
        <v>1044</v>
      </c>
      <c r="Y145" s="155"/>
      <c r="Z145" s="1420"/>
      <c r="AA145" s="1441"/>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62">
        <f t="shared" si="223"/>
        <v>-6.4108197642737452E-2</v>
      </c>
      <c r="AZ145" s="262">
        <f t="shared" si="223"/>
        <v>-1.9094628348755083E-2</v>
      </c>
      <c r="BA145" s="262">
        <f t="shared" si="223"/>
        <v>-3.3684538037767831E-2</v>
      </c>
      <c r="BB145" s="262">
        <f t="shared" si="223"/>
        <v>-8.5925827569396152E-2</v>
      </c>
      <c r="BC145" s="262">
        <f t="shared" si="223"/>
        <v>-0.1565221647742987</v>
      </c>
      <c r="BD145" s="212">
        <f t="shared" si="223"/>
        <v>-0.15551364567137227</v>
      </c>
      <c r="BE145" s="212">
        <f t="shared" si="223"/>
        <v>-0.15766515309094975</v>
      </c>
      <c r="BF145" s="212">
        <f t="shared" ref="BF145:BG145" si="226">IF(OR(BF30="NO",$AX30="NO"),"-",BF30/$AX30-1)</f>
        <v>-0.11910610605569982</v>
      </c>
      <c r="BG145" s="212">
        <f t="shared" si="226"/>
        <v>-0.16889333243687232</v>
      </c>
      <c r="BH145" s="2075">
        <f t="shared" ref="BH145:BI145" si="227">IF(OR(BH30="NO",$AX30="NO"),"-",BH30/$AX30-1)</f>
        <v>-5.2308524138490298E-2</v>
      </c>
      <c r="BI145" s="1451">
        <f t="shared" si="227"/>
        <v>-0.11954313100030234</v>
      </c>
      <c r="BJ145" s="237"/>
    </row>
    <row r="146" spans="2:66" ht="17.100000000000001" customHeight="1">
      <c r="S146" s="966"/>
      <c r="T146" s="961" t="s">
        <v>1027</v>
      </c>
      <c r="U146" s="961"/>
      <c r="W146" s="966"/>
      <c r="X146" s="155" t="s">
        <v>1036</v>
      </c>
      <c r="Y146" s="155"/>
      <c r="Z146" s="1420"/>
      <c r="AA146" s="1441"/>
      <c r="AB146" s="246"/>
      <c r="AC146" s="24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62">
        <f t="shared" si="223"/>
        <v>0.17852975495915979</v>
      </c>
      <c r="AZ146" s="262">
        <f t="shared" si="223"/>
        <v>0.5043757292882145</v>
      </c>
      <c r="BA146" s="262">
        <f t="shared" si="223"/>
        <v>1.0153150525087513</v>
      </c>
      <c r="BB146" s="262">
        <f t="shared" si="223"/>
        <v>0.5780338389731623</v>
      </c>
      <c r="BC146" s="262">
        <f t="shared" si="223"/>
        <v>0.74489498249708253</v>
      </c>
      <c r="BD146" s="212">
        <f t="shared" si="223"/>
        <v>0.61916569428238044</v>
      </c>
      <c r="BE146" s="212">
        <f t="shared" si="223"/>
        <v>0.86829054842473741</v>
      </c>
      <c r="BF146" s="212">
        <f t="shared" ref="BF146:BG146" si="228">IF(OR(BF31="NO",$AX31="NO"),"-",BF31/$AX31-1)</f>
        <v>1.0137106184364058</v>
      </c>
      <c r="BG146" s="212">
        <f t="shared" si="228"/>
        <v>0.80600933488914794</v>
      </c>
      <c r="BH146" s="2075">
        <f t="shared" ref="BH146:BI146" si="229">IF(OR(BH31="NO",$AX31="NO"),"-",BH31/$AX31-1)</f>
        <v>0.34524504084013996</v>
      </c>
      <c r="BI146" s="1451">
        <f t="shared" si="229"/>
        <v>-6.3739789964994298E-2</v>
      </c>
      <c r="BJ146" s="237"/>
    </row>
    <row r="147" spans="2:66" ht="17.100000000000001" customHeight="1">
      <c r="S147" s="966"/>
      <c r="T147" s="961" t="s">
        <v>1023</v>
      </c>
      <c r="U147" s="961"/>
      <c r="W147" s="966"/>
      <c r="X147" s="155" t="s">
        <v>1033</v>
      </c>
      <c r="Y147" s="155"/>
      <c r="Z147" s="1420"/>
      <c r="AA147" s="1441"/>
      <c r="AB147" s="246"/>
      <c r="AC147" s="246"/>
      <c r="AD147" s="246"/>
      <c r="AE147" s="246"/>
      <c r="AF147" s="246"/>
      <c r="AG147" s="246"/>
      <c r="AH147" s="246"/>
      <c r="AI147" s="246"/>
      <c r="AJ147" s="246"/>
      <c r="AK147" s="246"/>
      <c r="AL147" s="246"/>
      <c r="AM147" s="246"/>
      <c r="AN147" s="246"/>
      <c r="AO147" s="246"/>
      <c r="AP147" s="246"/>
      <c r="AQ147" s="246"/>
      <c r="AR147" s="246"/>
      <c r="AS147" s="246"/>
      <c r="AT147" s="246"/>
      <c r="AU147" s="246"/>
      <c r="AV147" s="246"/>
      <c r="AW147" s="246"/>
      <c r="AX147" s="246"/>
      <c r="AY147" s="262">
        <f t="shared" si="223"/>
        <v>-6.9567888447592319E-2</v>
      </c>
      <c r="AZ147" s="262">
        <f t="shared" si="223"/>
        <v>2.1559005765865447E-3</v>
      </c>
      <c r="BA147" s="262">
        <f t="shared" si="223"/>
        <v>6.1165040705396523E-2</v>
      </c>
      <c r="BB147" s="262">
        <f t="shared" si="223"/>
        <v>0.10290037580989697</v>
      </c>
      <c r="BC147" s="262">
        <f t="shared" si="223"/>
        <v>-4.81817542895282E-2</v>
      </c>
      <c r="BD147" s="212">
        <f t="shared" si="223"/>
        <v>-0.11302108955374379</v>
      </c>
      <c r="BE147" s="212">
        <f t="shared" si="223"/>
        <v>-3.6217869493711419E-2</v>
      </c>
      <c r="BF147" s="212">
        <f t="shared" ref="BF147:BG147" si="230">IF(OR(BF32="NO",$AX32="NO"),"-",BF32/$AX32-1)</f>
        <v>-0.1565089781310226</v>
      </c>
      <c r="BG147" s="212">
        <f t="shared" si="230"/>
        <v>-0.15986846190952397</v>
      </c>
      <c r="BH147" s="2075">
        <f t="shared" ref="BH147:BI147" si="231">IF(OR(BH32="NO",$AX32="NO"),"-",BH32/$AX32-1)</f>
        <v>-0.23367961043001173</v>
      </c>
      <c r="BI147" s="1451">
        <f t="shared" si="231"/>
        <v>-0.11169060518779095</v>
      </c>
      <c r="BJ147" s="237"/>
    </row>
    <row r="148" spans="2:66" ht="17.100000000000001" customHeight="1">
      <c r="S148" s="966"/>
      <c r="T148" s="961" t="s">
        <v>1024</v>
      </c>
      <c r="U148" s="961"/>
      <c r="W148" s="966"/>
      <c r="X148" s="155" t="s">
        <v>278</v>
      </c>
      <c r="Y148" s="155"/>
      <c r="Z148" s="1420"/>
      <c r="AA148" s="1441"/>
      <c r="AB148" s="246"/>
      <c r="AC148" s="246"/>
      <c r="AD148" s="246"/>
      <c r="AE148" s="246"/>
      <c r="AF148" s="246"/>
      <c r="AG148" s="246"/>
      <c r="AH148" s="246"/>
      <c r="AI148" s="246"/>
      <c r="AJ148" s="246"/>
      <c r="AK148" s="246"/>
      <c r="AL148" s="246"/>
      <c r="AM148" s="246"/>
      <c r="AN148" s="246"/>
      <c r="AO148" s="246"/>
      <c r="AP148" s="246"/>
      <c r="AQ148" s="246"/>
      <c r="AR148" s="246"/>
      <c r="AS148" s="246"/>
      <c r="AT148" s="246"/>
      <c r="AU148" s="246"/>
      <c r="AV148" s="246"/>
      <c r="AW148" s="246"/>
      <c r="AX148" s="246"/>
      <c r="AY148" s="262">
        <f t="shared" si="223"/>
        <v>0.12497538361093397</v>
      </c>
      <c r="AZ148" s="262">
        <f t="shared" si="223"/>
        <v>0.12605913297634497</v>
      </c>
      <c r="BA148" s="262">
        <f t="shared" si="223"/>
        <v>-7.7991209663797911E-2</v>
      </c>
      <c r="BB148" s="262">
        <f t="shared" si="223"/>
        <v>-4.2281194431899149E-2</v>
      </c>
      <c r="BC148" s="262">
        <f t="shared" si="223"/>
        <v>-1.7263488754266088E-2</v>
      </c>
      <c r="BD148" s="212">
        <f t="shared" si="223"/>
        <v>-0.13360635476161298</v>
      </c>
      <c r="BE148" s="212">
        <f t="shared" si="223"/>
        <v>-0.18289852635119308</v>
      </c>
      <c r="BF148" s="212">
        <f t="shared" ref="BF148:BG148" si="232">IF(OR(BF33="NO",$AX33="NO"),"-",BF33/$AX33-1)</f>
        <v>-0.24253770022638588</v>
      </c>
      <c r="BG148" s="212">
        <f t="shared" si="232"/>
        <v>-0.2912292198909574</v>
      </c>
      <c r="BH148" s="2075">
        <f t="shared" ref="BH148:BI148" si="233">IF(OR(BH33="NO",$AX33="NO"),"-",BH33/$AX33-1)</f>
        <v>-0.5864540508716849</v>
      </c>
      <c r="BI148" s="1451">
        <f t="shared" si="233"/>
        <v>-0.65547418523520762</v>
      </c>
      <c r="BJ148" s="237"/>
    </row>
    <row r="149" spans="2:66" ht="17.100000000000001" customHeight="1">
      <c r="S149" s="1403"/>
      <c r="T149" s="961" t="s">
        <v>991</v>
      </c>
      <c r="U149" s="961"/>
      <c r="W149" s="1403"/>
      <c r="X149" s="1507" t="s">
        <v>809</v>
      </c>
      <c r="Y149" s="155"/>
      <c r="Z149" s="1420"/>
      <c r="AA149" s="1441"/>
      <c r="AB149" s="246"/>
      <c r="AC149" s="246"/>
      <c r="AD149" s="246"/>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62">
        <f t="shared" si="223"/>
        <v>-0.33660933660933634</v>
      </c>
      <c r="AZ149" s="262">
        <f t="shared" si="223"/>
        <v>-0.43488943488943499</v>
      </c>
      <c r="BA149" s="262">
        <f t="shared" si="223"/>
        <v>-0.45945945945945921</v>
      </c>
      <c r="BB149" s="262">
        <f t="shared" si="223"/>
        <v>-0.56142506962619176</v>
      </c>
      <c r="BC149" s="262">
        <f t="shared" si="223"/>
        <v>-0.50909091008676044</v>
      </c>
      <c r="BD149" s="212">
        <f t="shared" si="223"/>
        <v>-0.56732186550590269</v>
      </c>
      <c r="BE149" s="212">
        <f t="shared" si="223"/>
        <v>-0.43931203802329011</v>
      </c>
      <c r="BF149" s="212">
        <f t="shared" ref="BF149:BG149" si="234">IF(OR(BF34="NO",$AX34="NO"),"-",BF34/$AX34-1)</f>
        <v>-0.50835380835380828</v>
      </c>
      <c r="BG149" s="212">
        <f t="shared" si="234"/>
        <v>-0.64727272727272733</v>
      </c>
      <c r="BH149" s="2075">
        <f t="shared" ref="BH149:BI149" si="235">IF(OR(BH34="NO",$AX34="NO"),"-",BH34/$AX34-1)</f>
        <v>-0.75429975429975427</v>
      </c>
      <c r="BI149" s="1451">
        <f t="shared" si="235"/>
        <v>-0.56658476658476653</v>
      </c>
      <c r="BJ149" s="237"/>
    </row>
    <row r="150" spans="2:66" ht="17.100000000000001" customHeight="1">
      <c r="S150" s="968" t="s">
        <v>434</v>
      </c>
      <c r="T150" s="28"/>
      <c r="U150" s="969"/>
      <c r="W150" s="968" t="s">
        <v>434</v>
      </c>
      <c r="X150" s="28"/>
      <c r="Y150" s="1503"/>
      <c r="Z150" s="1422"/>
      <c r="AA150" s="1444"/>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66">
        <f t="shared" ref="AY150:BE150" si="236">AY35/$AX35-1</f>
        <v>-0.30744373317097806</v>
      </c>
      <c r="AZ150" s="266">
        <f t="shared" si="236"/>
        <v>-0.65137399727128842</v>
      </c>
      <c r="BA150" s="266">
        <f t="shared" si="236"/>
        <v>-0.61341932518225795</v>
      </c>
      <c r="BB150" s="266">
        <f t="shared" si="236"/>
        <v>-0.72954187746311083</v>
      </c>
      <c r="BC150" s="266">
        <f t="shared" si="236"/>
        <v>-0.81648324827605978</v>
      </c>
      <c r="BD150" s="267">
        <f t="shared" si="236"/>
        <v>-0.82926637213925347</v>
      </c>
      <c r="BE150" s="267">
        <f t="shared" si="236"/>
        <v>-0.8053622052064846</v>
      </c>
      <c r="BF150" s="267">
        <f t="shared" ref="BF150:BG150" si="237">BF35/$AX35-1</f>
        <v>-0.77961209245072527</v>
      </c>
      <c r="BG150" s="267">
        <f t="shared" si="237"/>
        <v>-0.77643666417438673</v>
      </c>
      <c r="BH150" s="2093">
        <f t="shared" ref="BH150:BI150" si="238">BH35/$AX35-1</f>
        <v>-0.86299701210135082</v>
      </c>
      <c r="BI150" s="1487">
        <f t="shared" si="238"/>
        <v>-0.88057520064890016</v>
      </c>
      <c r="BJ150" s="237"/>
    </row>
    <row r="151" spans="2:66" ht="17.100000000000001" customHeight="1">
      <c r="S151" s="968"/>
      <c r="T151" s="962" t="s">
        <v>1023</v>
      </c>
      <c r="U151" s="962"/>
      <c r="W151" s="968"/>
      <c r="X151" s="1504" t="s">
        <v>1033</v>
      </c>
      <c r="Y151" s="1504"/>
      <c r="Z151" s="1424"/>
      <c r="AA151" s="1439"/>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243"/>
      <c r="AW151" s="243"/>
      <c r="AX151" s="243"/>
      <c r="AY151" s="262">
        <f t="shared" ref="AY151:BE153" si="239">IF(OR(AY36="NO",$AX36="NO"),"-",AY36/$AX36-1)</f>
        <v>0.22612215544048331</v>
      </c>
      <c r="AZ151" s="262">
        <f t="shared" si="239"/>
        <v>0.34422167385182845</v>
      </c>
      <c r="BA151" s="262">
        <f t="shared" si="239"/>
        <v>0.70606176393450015</v>
      </c>
      <c r="BB151" s="262">
        <f t="shared" si="239"/>
        <v>0.79323865774363367</v>
      </c>
      <c r="BC151" s="262">
        <f t="shared" si="239"/>
        <v>1.1668826185102295</v>
      </c>
      <c r="BD151" s="212">
        <f t="shared" si="239"/>
        <v>1.373790038011967</v>
      </c>
      <c r="BE151" s="212">
        <f t="shared" si="239"/>
        <v>1.7981448533429161</v>
      </c>
      <c r="BF151" s="212">
        <f t="shared" ref="BF151:BG151" si="240">IF(OR(BF36="NO",$AX36="NO"),"-",BF36/$AX36-1)</f>
        <v>2.1261322497645625</v>
      </c>
      <c r="BG151" s="212">
        <f t="shared" si="240"/>
        <v>2.2513732240393125</v>
      </c>
      <c r="BH151" s="2075">
        <f t="shared" ref="BH151:BI151" si="241">IF(OR(BH36="NO",$AX36="NO"),"-",BH36/$AX36-1)</f>
        <v>0.97777633978487954</v>
      </c>
      <c r="BI151" s="1451">
        <f t="shared" si="241"/>
        <v>0.72329623630190798</v>
      </c>
      <c r="BJ151" s="237"/>
    </row>
    <row r="152" spans="2:66" ht="17.100000000000001" customHeight="1">
      <c r="S152" s="968"/>
      <c r="T152" s="962" t="s">
        <v>990</v>
      </c>
      <c r="U152" s="962"/>
      <c r="W152" s="968"/>
      <c r="X152" s="1507" t="s">
        <v>810</v>
      </c>
      <c r="Y152" s="1504"/>
      <c r="Z152" s="1424"/>
      <c r="AA152" s="1439"/>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243"/>
      <c r="AW152" s="243"/>
      <c r="AX152" s="243"/>
      <c r="AY152" s="262">
        <f t="shared" si="239"/>
        <v>-0.35086342592592579</v>
      </c>
      <c r="AZ152" s="262">
        <f t="shared" si="239"/>
        <v>-0.72800925925925908</v>
      </c>
      <c r="BA152" s="262">
        <f t="shared" si="239"/>
        <v>-0.70949073632558179</v>
      </c>
      <c r="BB152" s="262">
        <f t="shared" si="239"/>
        <v>-0.84247684892680907</v>
      </c>
      <c r="BC152" s="262">
        <f t="shared" si="239"/>
        <v>-0.9609953706601152</v>
      </c>
      <c r="BD152" s="212">
        <f t="shared" si="239"/>
        <v>-0.98703703732678183</v>
      </c>
      <c r="BE152" s="212">
        <f t="shared" si="239"/>
        <v>-0.98983252327889204</v>
      </c>
      <c r="BF152" s="212">
        <f t="shared" ref="BF152:BG152" si="242">IF(OR(BF37="NO",$AX37="NO"),"-",BF37/$AX37-1)</f>
        <v>-0.9839282407407407</v>
      </c>
      <c r="BG152" s="212">
        <f t="shared" si="242"/>
        <v>-0.98622685185185188</v>
      </c>
      <c r="BH152" s="2075">
        <f t="shared" ref="BH152:BI152" si="243">IF(OR(BH37="NO",$AX37="NO"),"-",BH37/$AX37-1)</f>
        <v>-0.99027777777777781</v>
      </c>
      <c r="BI152" s="1451">
        <f t="shared" si="243"/>
        <v>-0.99124999999999996</v>
      </c>
      <c r="BJ152" s="237"/>
    </row>
    <row r="153" spans="2:66" ht="17.100000000000001" customHeight="1" thickBot="1">
      <c r="S153" s="968"/>
      <c r="T153" s="970" t="s">
        <v>1024</v>
      </c>
      <c r="U153" s="970"/>
      <c r="W153" s="1461"/>
      <c r="X153" s="1505" t="s">
        <v>278</v>
      </c>
      <c r="Y153" s="1505"/>
      <c r="Z153" s="1426"/>
      <c r="AA153" s="1445"/>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68">
        <f t="shared" si="239"/>
        <v>0.22485927846622533</v>
      </c>
      <c r="AZ153" s="268">
        <f t="shared" si="239"/>
        <v>3.7244402442681235E-2</v>
      </c>
      <c r="BA153" s="268">
        <f t="shared" si="239"/>
        <v>-8.2685324485161193E-2</v>
      </c>
      <c r="BB153" s="268">
        <f t="shared" si="239"/>
        <v>2.6236091154300478E-2</v>
      </c>
      <c r="BC153" s="268">
        <f t="shared" si="239"/>
        <v>-1.1538029810561179E-2</v>
      </c>
      <c r="BD153" s="269">
        <f t="shared" si="239"/>
        <v>-0.12619677242126193</v>
      </c>
      <c r="BE153" s="269">
        <f t="shared" si="239"/>
        <v>-0.11200227539316765</v>
      </c>
      <c r="BF153" s="269">
        <f t="shared" ref="BF153:BG153" si="244">IF(OR(BF38="NO",$AX38="NO"),"-",BF38/$AX38-1)</f>
        <v>-0.11481699928942801</v>
      </c>
      <c r="BG153" s="269">
        <f t="shared" si="244"/>
        <v>-0.29979939355429075</v>
      </c>
      <c r="BH153" s="2094">
        <f t="shared" ref="BH153:BI153" si="245">IF(OR(BH38="NO",$AX38="NO"),"-",BH38/$AX38-1)</f>
        <v>-0.59145448359445085</v>
      </c>
      <c r="BI153" s="1488">
        <f t="shared" si="245"/>
        <v>-0.6596400540138011</v>
      </c>
      <c r="BJ153" s="237"/>
    </row>
    <row r="154" spans="2:66" ht="17.100000000000001" customHeight="1" thickTop="1" thickBot="1">
      <c r="B154" s="23" t="s">
        <v>17</v>
      </c>
      <c r="S154" s="971" t="s">
        <v>25</v>
      </c>
      <c r="T154" s="1401"/>
      <c r="U154" s="972"/>
      <c r="W154" s="971" t="s">
        <v>279</v>
      </c>
      <c r="X154" s="1401"/>
      <c r="Y154" s="972"/>
      <c r="Z154" s="1475"/>
      <c r="AA154" s="1476"/>
      <c r="AB154" s="1489"/>
      <c r="AC154" s="1489"/>
      <c r="AD154" s="1489"/>
      <c r="AE154" s="1489"/>
      <c r="AF154" s="1489"/>
      <c r="AG154" s="1489"/>
      <c r="AH154" s="1489"/>
      <c r="AI154" s="1489"/>
      <c r="AJ154" s="1489"/>
      <c r="AK154" s="1489"/>
      <c r="AL154" s="1489"/>
      <c r="AM154" s="1489"/>
      <c r="AN154" s="1489"/>
      <c r="AO154" s="1489"/>
      <c r="AP154" s="1489"/>
      <c r="AQ154" s="1489"/>
      <c r="AR154" s="1489"/>
      <c r="AS154" s="1489"/>
      <c r="AT154" s="1489"/>
      <c r="AU154" s="1489"/>
      <c r="AV154" s="1489"/>
      <c r="AW154" s="1489"/>
      <c r="AX154" s="1489"/>
      <c r="AY154" s="1490">
        <f>AY39/$AX39-1</f>
        <v>5.7700637024914458E-2</v>
      </c>
      <c r="AZ154" s="1490">
        <f t="shared" ref="AZ154:BE154" si="246">AZ39/$AX39-1</f>
        <v>0.12195466577786274</v>
      </c>
      <c r="BA154" s="1490">
        <f t="shared" si="246"/>
        <v>0.17482212285546406</v>
      </c>
      <c r="BB154" s="1490">
        <f t="shared" si="246"/>
        <v>0.19422149716678705</v>
      </c>
      <c r="BC154" s="1490">
        <f t="shared" si="246"/>
        <v>0.20711117979204174</v>
      </c>
      <c r="BD154" s="1491">
        <f t="shared" si="246"/>
        <v>0.24099678965628724</v>
      </c>
      <c r="BE154" s="1491">
        <f t="shared" si="246"/>
        <v>0.27090216330387751</v>
      </c>
      <c r="BF154" s="1491">
        <f t="shared" ref="BF154:BG154" si="247">BF39/$AX39-1</f>
        <v>0.26614870570869087</v>
      </c>
      <c r="BG154" s="1491">
        <f t="shared" si="247"/>
        <v>0.22622185426000097</v>
      </c>
      <c r="BH154" s="2095">
        <f t="shared" ref="BH154:BI154" si="248">BH39/$AX39-1</f>
        <v>0.17556223210242616</v>
      </c>
      <c r="BI154" s="1492">
        <f t="shared" si="248"/>
        <v>0.11913600803207025</v>
      </c>
      <c r="BJ154" s="237"/>
      <c r="BL154" s="193"/>
      <c r="BM154" s="193"/>
      <c r="BN154" s="193"/>
    </row>
    <row r="155" spans="2:66" s="29" customFormat="1" ht="17.100000000000001" customHeight="1">
      <c r="V155" s="1123"/>
      <c r="W155" s="23"/>
      <c r="X155" s="23"/>
      <c r="Y155" s="23"/>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L155" s="206"/>
      <c r="BM155" s="206"/>
      <c r="BN155" s="206"/>
    </row>
  </sheetData>
  <mergeCells count="2">
    <mergeCell ref="S1:U1"/>
    <mergeCell ref="W1:Y1"/>
  </mergeCells>
  <phoneticPr fontId="10"/>
  <pageMargins left="0.78740157480314965" right="0.78740157480314965" top="0.98425196850393704" bottom="0.98425196850393704" header="0.51181102362204722" footer="0.51181102362204722"/>
  <pageSetup paperSize="9" scale="18" orientation="landscape" r:id="rId1"/>
  <headerFooter alignWithMargins="0"/>
  <colBreaks count="2" manualBreakCount="2">
    <brk id="31" max="138" man="1"/>
    <brk id="47" max="138" man="1"/>
  </colBreaks>
  <ignoredErrors>
    <ignoredError sqref="AY136:BE136 AY143:BE143 AY150:BE150 AB98:BE98 AB112:BI112 AB105:AT105 AU105:BI105 BF136:BI136 BF143:BI143 BF150:BI150 BF98:BI9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339A-9E2A-497F-973F-95ABD6F767AA}">
  <sheetPr codeName="Sheet8">
    <pageSetUpPr fitToPage="1"/>
  </sheetPr>
  <dimension ref="A1:CJ35"/>
  <sheetViews>
    <sheetView zoomScaleNormal="100" workbookViewId="0">
      <pane xSplit="21" ySplit="4" topLeftCell="V5" activePane="bottomRight" state="frozen"/>
      <selection activeCell="BC66" sqref="BC66"/>
      <selection pane="topRight" activeCell="BC66" sqref="BC66"/>
      <selection pane="bottomLeft" activeCell="BC66" sqref="BC66"/>
      <selection pane="bottomRight"/>
    </sheetView>
  </sheetViews>
  <sheetFormatPr defaultColWidth="9" defaultRowHeight="15"/>
  <cols>
    <col min="1" max="1" width="1.625" style="131" customWidth="1"/>
    <col min="2" max="17" width="1.625" style="132" hidden="1" customWidth="1"/>
    <col min="18" max="19" width="2.125" style="132" customWidth="1"/>
    <col min="20" max="20" width="38.5" style="132" customWidth="1"/>
    <col min="21" max="21" width="15.125" style="132" customWidth="1"/>
    <col min="22" max="22" width="1.625" style="1202" customWidth="1"/>
    <col min="23" max="24" width="2.125" style="132" customWidth="1"/>
    <col min="25" max="25" width="36.75" style="159" customWidth="1"/>
    <col min="26" max="26" width="15.125" style="132" customWidth="1"/>
    <col min="27" max="61" width="7.375" style="132" customWidth="1"/>
    <col min="62" max="62" width="9" style="132"/>
    <col min="63" max="63" width="9" style="132" customWidth="1"/>
    <col min="64" max="16384" width="9" style="132"/>
  </cols>
  <sheetData>
    <row r="1" spans="1:88" ht="41.25" customHeight="1">
      <c r="R1" s="175" t="s">
        <v>625</v>
      </c>
      <c r="W1" s="2607" t="s">
        <v>794</v>
      </c>
      <c r="X1" s="2607"/>
      <c r="Y1" s="2607"/>
    </row>
    <row r="2" spans="1:88" ht="15.75">
      <c r="R2" s="32" t="str">
        <f>'0.Contents'!$B$2</f>
        <v>＜報告値＞</v>
      </c>
      <c r="U2" s="32"/>
      <c r="W2" s="33" t="str">
        <f>'0.Contents'!$D$2</f>
        <v>&lt;Reported Value&gt;</v>
      </c>
      <c r="Y2" s="132"/>
    </row>
    <row r="3" spans="1:88" s="23" customFormat="1" ht="18.75" customHeight="1" thickBot="1">
      <c r="A3" s="29"/>
      <c r="R3" s="23" t="s">
        <v>65</v>
      </c>
      <c r="U3" s="159"/>
      <c r="V3" s="1202"/>
      <c r="W3" s="29" t="s">
        <v>884</v>
      </c>
      <c r="X3" s="29"/>
      <c r="Y3" s="29"/>
      <c r="BN3" s="29"/>
    </row>
    <row r="4" spans="1:88" s="23" customFormat="1" ht="15.75" thickBot="1">
      <c r="A4" s="29"/>
      <c r="R4" s="2648"/>
      <c r="S4" s="2649"/>
      <c r="T4" s="2650"/>
      <c r="U4" s="957" t="s">
        <v>63</v>
      </c>
      <c r="V4" s="326"/>
      <c r="W4" s="2645"/>
      <c r="X4" s="2646"/>
      <c r="Y4" s="2647"/>
      <c r="Z4" s="1596" t="s">
        <v>255</v>
      </c>
      <c r="AA4" s="1018">
        <v>1990</v>
      </c>
      <c r="AB4" s="956">
        <f t="shared" ref="AB4:AT4" si="0">AA4+1</f>
        <v>1991</v>
      </c>
      <c r="AC4" s="956">
        <f t="shared" si="0"/>
        <v>1992</v>
      </c>
      <c r="AD4" s="956">
        <f t="shared" si="0"/>
        <v>1993</v>
      </c>
      <c r="AE4" s="956">
        <f t="shared" si="0"/>
        <v>1994</v>
      </c>
      <c r="AF4" s="956">
        <f t="shared" si="0"/>
        <v>1995</v>
      </c>
      <c r="AG4" s="956">
        <f t="shared" si="0"/>
        <v>1996</v>
      </c>
      <c r="AH4" s="956">
        <f t="shared" si="0"/>
        <v>1997</v>
      </c>
      <c r="AI4" s="956">
        <f t="shared" si="0"/>
        <v>1998</v>
      </c>
      <c r="AJ4" s="956">
        <f t="shared" si="0"/>
        <v>1999</v>
      </c>
      <c r="AK4" s="956">
        <f t="shared" si="0"/>
        <v>2000</v>
      </c>
      <c r="AL4" s="956">
        <f t="shared" si="0"/>
        <v>2001</v>
      </c>
      <c r="AM4" s="956">
        <f t="shared" si="0"/>
        <v>2002</v>
      </c>
      <c r="AN4" s="956">
        <f t="shared" si="0"/>
        <v>2003</v>
      </c>
      <c r="AO4" s="956">
        <f t="shared" si="0"/>
        <v>2004</v>
      </c>
      <c r="AP4" s="956">
        <f t="shared" si="0"/>
        <v>2005</v>
      </c>
      <c r="AQ4" s="956">
        <f t="shared" si="0"/>
        <v>2006</v>
      </c>
      <c r="AR4" s="956">
        <f t="shared" si="0"/>
        <v>2007</v>
      </c>
      <c r="AS4" s="956">
        <f t="shared" si="0"/>
        <v>2008</v>
      </c>
      <c r="AT4" s="956">
        <f t="shared" si="0"/>
        <v>2009</v>
      </c>
      <c r="AU4" s="956">
        <f>AT4+1</f>
        <v>2010</v>
      </c>
      <c r="AV4" s="956">
        <f>AU4+1</f>
        <v>2011</v>
      </c>
      <c r="AW4" s="956">
        <f>AV4+1</f>
        <v>2012</v>
      </c>
      <c r="AX4" s="956">
        <f>AW4+1</f>
        <v>2013</v>
      </c>
      <c r="AY4" s="956">
        <f t="shared" ref="AY4:BI4" si="1">AX4+1</f>
        <v>2014</v>
      </c>
      <c r="AZ4" s="956">
        <f t="shared" si="1"/>
        <v>2015</v>
      </c>
      <c r="BA4" s="956">
        <f t="shared" si="1"/>
        <v>2016</v>
      </c>
      <c r="BB4" s="956">
        <f t="shared" si="1"/>
        <v>2017</v>
      </c>
      <c r="BC4" s="956">
        <f t="shared" si="1"/>
        <v>2018</v>
      </c>
      <c r="BD4" s="956">
        <f t="shared" si="1"/>
        <v>2019</v>
      </c>
      <c r="BE4" s="956">
        <f t="shared" si="1"/>
        <v>2020</v>
      </c>
      <c r="BF4" s="956">
        <f t="shared" si="1"/>
        <v>2021</v>
      </c>
      <c r="BG4" s="1220">
        <f t="shared" si="1"/>
        <v>2022</v>
      </c>
      <c r="BH4" s="1220">
        <f t="shared" si="1"/>
        <v>2023</v>
      </c>
      <c r="BI4" s="957">
        <f t="shared" si="1"/>
        <v>2024</v>
      </c>
      <c r="BJ4" s="29"/>
      <c r="BK4" s="29"/>
      <c r="BL4" s="29"/>
      <c r="BM4" s="29"/>
      <c r="BN4" s="29"/>
      <c r="BP4" s="29"/>
      <c r="BQ4" s="29"/>
      <c r="BR4" s="29"/>
      <c r="BS4" s="29"/>
      <c r="BT4" s="29"/>
      <c r="BU4" s="29"/>
      <c r="BV4" s="29"/>
      <c r="BW4" s="29"/>
      <c r="BX4" s="29"/>
      <c r="BY4" s="29"/>
      <c r="BZ4" s="29"/>
      <c r="CA4" s="29"/>
      <c r="CB4" s="29"/>
      <c r="CC4" s="29"/>
      <c r="CD4" s="29"/>
      <c r="CE4" s="29"/>
      <c r="CF4" s="29"/>
      <c r="CG4" s="29"/>
      <c r="CH4" s="29"/>
      <c r="CI4" s="29"/>
      <c r="CJ4" s="29"/>
    </row>
    <row r="5" spans="1:88" s="29" customFormat="1" ht="15.75" customHeight="1">
      <c r="R5" s="1003" t="s">
        <v>418</v>
      </c>
      <c r="T5" s="182"/>
      <c r="U5" s="1004" t="s">
        <v>1080</v>
      </c>
      <c r="V5" s="1123"/>
      <c r="W5" s="1003" t="s">
        <v>811</v>
      </c>
      <c r="X5" s="1602"/>
      <c r="Y5" s="1603"/>
      <c r="Z5" s="1004" t="s">
        <v>879</v>
      </c>
      <c r="AA5" s="1015">
        <f>'1.Summary'!AA15</f>
        <v>1272.0575847218931</v>
      </c>
      <c r="AB5" s="1016">
        <f>'1.Summary'!AB15</f>
        <v>1286.1154695539458</v>
      </c>
      <c r="AC5" s="1016">
        <f>'1.Summary'!AC15</f>
        <v>1296.6024972619432</v>
      </c>
      <c r="AD5" s="1016">
        <f>'1.Summary'!AD15</f>
        <v>1292.6263092925599</v>
      </c>
      <c r="AE5" s="1016">
        <f>'1.Summary'!AE15</f>
        <v>1351.2226099277157</v>
      </c>
      <c r="AF5" s="1016">
        <f>'1.Summary'!AF15</f>
        <v>1371.6041425542564</v>
      </c>
      <c r="AG5" s="1016">
        <f>'1.Summary'!AG15</f>
        <v>1384.7504107467951</v>
      </c>
      <c r="AH5" s="1016">
        <f>'1.Summary'!AH15</f>
        <v>1375.5913614068884</v>
      </c>
      <c r="AI5" s="1016">
        <f>'1.Summary'!AI15</f>
        <v>1327.2082008657521</v>
      </c>
      <c r="AJ5" s="1016">
        <f>'1.Summary'!AJ15</f>
        <v>1351.4214823393561</v>
      </c>
      <c r="AK5" s="1016">
        <f>'1.Summary'!AK15</f>
        <v>1370.5490131306808</v>
      </c>
      <c r="AL5" s="1016">
        <f>'1.Summary'!AL15</f>
        <v>1345.258189477953</v>
      </c>
      <c r="AM5" s="1016">
        <f>'1.Summary'!AM15</f>
        <v>1369.4672843505487</v>
      </c>
      <c r="AN5" s="1016">
        <f>'1.Summary'!AN15</f>
        <v>1376.026617016814</v>
      </c>
      <c r="AO5" s="1016">
        <f>'1.Summary'!AO15</f>
        <v>1367.8735035747814</v>
      </c>
      <c r="AP5" s="1016">
        <f>'1.Summary'!AP15</f>
        <v>1374.7162312150351</v>
      </c>
      <c r="AQ5" s="1016">
        <f>'1.Summary'!AQ15</f>
        <v>1352.3143835919893</v>
      </c>
      <c r="AR5" s="1016">
        <f>'1.Summary'!AR15</f>
        <v>1386.1927848500625</v>
      </c>
      <c r="AS5" s="1016">
        <f>'1.Summary'!AS15</f>
        <v>1312.3481377953651</v>
      </c>
      <c r="AT5" s="1016">
        <f>'1.Summary'!AT15</f>
        <v>1240.0991040436554</v>
      </c>
      <c r="AU5" s="1016">
        <f>'1.Summary'!AU15</f>
        <v>1291.7255078247622</v>
      </c>
      <c r="AV5" s="1016">
        <f>'1.Summary'!AV15</f>
        <v>1341.5052426838395</v>
      </c>
      <c r="AW5" s="1016">
        <f>'1.Summary'!AW15</f>
        <v>1382.4650172518918</v>
      </c>
      <c r="AX5" s="1016">
        <f>'1.Summary'!AX15</f>
        <v>1393.5462917702594</v>
      </c>
      <c r="AY5" s="1016">
        <f>'1.Summary'!AY15</f>
        <v>1342.544007001926</v>
      </c>
      <c r="AZ5" s="1016">
        <f>'1.Summary'!AZ15</f>
        <v>1303.2355472018344</v>
      </c>
      <c r="BA5" s="1016">
        <f>'1.Summary'!BA15</f>
        <v>1284.1964522934143</v>
      </c>
      <c r="BB5" s="1016">
        <f>'1.Summary'!BB15</f>
        <v>1269.0319128567749</v>
      </c>
      <c r="BC5" s="1016">
        <f>'1.Summary'!BC15</f>
        <v>1222.1840739849058</v>
      </c>
      <c r="BD5" s="1016">
        <f>'1.Summary'!BD15</f>
        <v>1185.7295205316709</v>
      </c>
      <c r="BE5" s="1016">
        <f>'1.Summary'!BE15</f>
        <v>1121.4124383071787</v>
      </c>
      <c r="BF5" s="1016">
        <f>'1.Summary'!BF15</f>
        <v>1142.3843800162435</v>
      </c>
      <c r="BG5" s="1224">
        <f>'1.Summary'!BG15</f>
        <v>1110.763912597846</v>
      </c>
      <c r="BH5" s="1224">
        <f>'1.Summary'!BH15</f>
        <v>1066.7457465910732</v>
      </c>
      <c r="BI5" s="1017">
        <f>'1.Summary'!BI15</f>
        <v>1046.4063730817754</v>
      </c>
    </row>
    <row r="6" spans="1:88" s="29" customFormat="1" ht="15.75" customHeight="1">
      <c r="R6" s="996"/>
      <c r="S6" s="138" t="s">
        <v>460</v>
      </c>
      <c r="T6" s="140"/>
      <c r="U6" s="995" t="s">
        <v>461</v>
      </c>
      <c r="V6" s="1123"/>
      <c r="W6" s="996"/>
      <c r="X6" s="138" t="s">
        <v>885</v>
      </c>
      <c r="Y6" s="141"/>
      <c r="Z6" s="995" t="s">
        <v>461</v>
      </c>
      <c r="AA6" s="1006">
        <f>'1.Summary'!AA5</f>
        <v>1159.8016750899105</v>
      </c>
      <c r="AB6" s="142">
        <f>'1.Summary'!AB5</f>
        <v>1171.3628499673694</v>
      </c>
      <c r="AC6" s="142">
        <f>'1.Summary'!AC5</f>
        <v>1179.8638543264578</v>
      </c>
      <c r="AD6" s="142">
        <f>'1.Summary'!AD5</f>
        <v>1173.4024859867282</v>
      </c>
      <c r="AE6" s="142">
        <f>'1.Summary'!AE5</f>
        <v>1226.8441253088067</v>
      </c>
      <c r="AF6" s="142">
        <f>'1.Summary'!AF5</f>
        <v>1239.2889141910773</v>
      </c>
      <c r="AG6" s="142">
        <f>'1.Summary'!AG5</f>
        <v>1252.2031614474906</v>
      </c>
      <c r="AH6" s="142">
        <f>'1.Summary'!AH5</f>
        <v>1244.0033102374846</v>
      </c>
      <c r="AI6" s="142">
        <f>'1.Summary'!AI5</f>
        <v>1203.848559074791</v>
      </c>
      <c r="AJ6" s="142">
        <f>'1.Summary'!AJ5</f>
        <v>1240.7952304378807</v>
      </c>
      <c r="AK6" s="142">
        <f>'1.Summary'!AK5</f>
        <v>1263.0584842681872</v>
      </c>
      <c r="AL6" s="142">
        <f>'1.Summary'!AL5</f>
        <v>1248.3415754532102</v>
      </c>
      <c r="AM6" s="142">
        <f>'1.Summary'!AM5</f>
        <v>1277.5996830633953</v>
      </c>
      <c r="AN6" s="142">
        <f>'1.Summary'!AN5</f>
        <v>1285.6810349985822</v>
      </c>
      <c r="AO6" s="142">
        <f>'1.Summary'!AO5</f>
        <v>1280.8225808347363</v>
      </c>
      <c r="AP6" s="142">
        <f>'1.Summary'!AP5</f>
        <v>1288.0231404317699</v>
      </c>
      <c r="AQ6" s="142">
        <f>'1.Summary'!AQ5</f>
        <v>1265.0014176882748</v>
      </c>
      <c r="AR6" s="142">
        <f>'1.Summary'!AR5</f>
        <v>1300.2010950123533</v>
      </c>
      <c r="AS6" s="142">
        <f>'1.Summary'!AS5</f>
        <v>1229.4599058430197</v>
      </c>
      <c r="AT6" s="142">
        <f>'1.Summary'!AT5</f>
        <v>1161.2507020376393</v>
      </c>
      <c r="AU6" s="142">
        <f>'1.Summary'!AU5</f>
        <v>1211.7811359656539</v>
      </c>
      <c r="AV6" s="142">
        <f>'1.Summary'!AV5</f>
        <v>1261.9642681709056</v>
      </c>
      <c r="AW6" s="142">
        <f>'1.Summary'!AW5</f>
        <v>1302.7268258104045</v>
      </c>
      <c r="AX6" s="142">
        <f>'1.Summary'!AX5</f>
        <v>1312.3702262424408</v>
      </c>
      <c r="AY6" s="142">
        <f>'1.Summary'!AY5</f>
        <v>1260.7520265909259</v>
      </c>
      <c r="AZ6" s="142">
        <f>'1.Summary'!AZ5</f>
        <v>1220.2851788991436</v>
      </c>
      <c r="BA6" s="142">
        <f>'1.Summary'!BA5</f>
        <v>1200.2006971924591</v>
      </c>
      <c r="BB6" s="142">
        <f>'1.Summary'!BB5</f>
        <v>1184.4537287396752</v>
      </c>
      <c r="BC6" s="142">
        <f>'1.Summary'!BC5</f>
        <v>1138.6060423059946</v>
      </c>
      <c r="BD6" s="142">
        <f>'1.Summary'!BD5</f>
        <v>1101.8506473214984</v>
      </c>
      <c r="BE6" s="142">
        <f>'1.Summary'!BE5</f>
        <v>1037.4805966526542</v>
      </c>
      <c r="BF6" s="142">
        <f>'1.Summary'!BF5</f>
        <v>1058.5449012366364</v>
      </c>
      <c r="BG6" s="1225">
        <f>'1.Summary'!BG5</f>
        <v>1029.4522579359057</v>
      </c>
      <c r="BH6" s="1225">
        <f>'1.Summary'!BH5</f>
        <v>988.18969103318091</v>
      </c>
      <c r="BI6" s="1007">
        <f>'1.Summary'!BI5</f>
        <v>971.48200260911926</v>
      </c>
    </row>
    <row r="7" spans="1:88" s="29" customFormat="1" ht="15.75" customHeight="1">
      <c r="R7" s="997"/>
      <c r="S7" s="146"/>
      <c r="T7" s="147" t="s">
        <v>462</v>
      </c>
      <c r="U7" s="995" t="s">
        <v>461</v>
      </c>
      <c r="V7" s="1123"/>
      <c r="W7" s="996"/>
      <c r="X7" s="143"/>
      <c r="Y7" s="1604" t="s">
        <v>880</v>
      </c>
      <c r="Z7" s="995" t="s">
        <v>461</v>
      </c>
      <c r="AA7" s="1006">
        <f>'2.CO2-sector'!AA5/1000</f>
        <v>1067.561954437844</v>
      </c>
      <c r="AB7" s="142">
        <f>'2.CO2-sector'!AB5/1000</f>
        <v>1077.8113134951486</v>
      </c>
      <c r="AC7" s="142">
        <f>'2.CO2-sector'!AC5/1000</f>
        <v>1085.8221633882238</v>
      </c>
      <c r="AD7" s="142">
        <f>'2.CO2-sector'!AD5/1000</f>
        <v>1081.0016873980737</v>
      </c>
      <c r="AE7" s="142">
        <f>'2.CO2-sector'!AE5/1000</f>
        <v>1130.9039713782831</v>
      </c>
      <c r="AF7" s="142">
        <f>'2.CO2-sector'!AF5/1000</f>
        <v>1142.1412286336395</v>
      </c>
      <c r="AG7" s="142">
        <f>'2.CO2-sector'!AG5/1000</f>
        <v>1153.5496793706232</v>
      </c>
      <c r="AH7" s="142">
        <f>'2.CO2-sector'!AH5/1000</f>
        <v>1147.0967966268647</v>
      </c>
      <c r="AI7" s="142">
        <f>'2.CO2-sector'!AI5/1000</f>
        <v>1113.1578091833082</v>
      </c>
      <c r="AJ7" s="142">
        <f>'2.CO2-sector'!AJ5/1000</f>
        <v>1149.4787329300643</v>
      </c>
      <c r="AK7" s="142">
        <f>'2.CO2-sector'!AK5/1000</f>
        <v>1170.300242834518</v>
      </c>
      <c r="AL7" s="142">
        <f>'2.CO2-sector'!AL5/1000</f>
        <v>1157.3611552556515</v>
      </c>
      <c r="AM7" s="142">
        <f>'2.CO2-sector'!AM5/1000</f>
        <v>1188.9924797455733</v>
      </c>
      <c r="AN7" s="142">
        <f>'2.CO2-sector'!AN5/1000</f>
        <v>1197.2982498674169</v>
      </c>
      <c r="AO7" s="142">
        <f>'2.CO2-sector'!AO5/1000</f>
        <v>1193.442447715581</v>
      </c>
      <c r="AP7" s="142">
        <f>'2.CO2-sector'!AP5/1000</f>
        <v>1200.5211451346584</v>
      </c>
      <c r="AQ7" s="142">
        <f>'2.CO2-sector'!AQ5/1000</f>
        <v>1178.6756193085628</v>
      </c>
      <c r="AR7" s="142">
        <f>'2.CO2-sector'!AR5/1000</f>
        <v>1214.465844266251</v>
      </c>
      <c r="AS7" s="142">
        <f>'2.CO2-sector'!AS5/1000</f>
        <v>1146.9182616628698</v>
      </c>
      <c r="AT7" s="142">
        <f>'2.CO2-sector'!AT5/1000</f>
        <v>1087.272069202096</v>
      </c>
      <c r="AU7" s="142">
        <f>'2.CO2-sector'!AU5/1000</f>
        <v>1136.944412005553</v>
      </c>
      <c r="AV7" s="142">
        <f>'2.CO2-sector'!AV5/1000</f>
        <v>1188.0046866890555</v>
      </c>
      <c r="AW7" s="142">
        <f>'2.CO2-sector'!AW5/1000</f>
        <v>1227.2625996148483</v>
      </c>
      <c r="AX7" s="142">
        <f>'2.CO2-sector'!AX5/1000</f>
        <v>1235.3729068825387</v>
      </c>
      <c r="AY7" s="142">
        <f>'2.CO2-sector'!AY5/1000</f>
        <v>1185.1804579719142</v>
      </c>
      <c r="AZ7" s="142">
        <f>'2.CO2-sector'!AZ5/1000</f>
        <v>1145.8045035909081</v>
      </c>
      <c r="BA7" s="142">
        <f>'2.CO2-sector'!BA5/1000</f>
        <v>1126.1159491694691</v>
      </c>
      <c r="BB7" s="142">
        <f>'2.CO2-sector'!BB5/1000</f>
        <v>1109.467222382126</v>
      </c>
      <c r="BC7" s="142">
        <f>'2.CO2-sector'!BC5/1000</f>
        <v>1063.9702733272131</v>
      </c>
      <c r="BD7" s="142">
        <f>'2.CO2-sector'!BD5/1000</f>
        <v>1028.3791447987512</v>
      </c>
      <c r="BE7" s="142">
        <f>'2.CO2-sector'!BE5/1000</f>
        <v>968.03214123779981</v>
      </c>
      <c r="BF7" s="142">
        <f>'2.CO2-sector'!BF5/1000</f>
        <v>987.02910709870036</v>
      </c>
      <c r="BG7" s="1225">
        <f>'2.CO2-sector'!BG5/1000</f>
        <v>960.95987464090706</v>
      </c>
      <c r="BH7" s="1225">
        <f>'2.CO2-sector'!BH5/1000</f>
        <v>921.72243674118397</v>
      </c>
      <c r="BI7" s="1007">
        <f>'2.CO2-sector'!BI5/1000</f>
        <v>906.62701153978287</v>
      </c>
    </row>
    <row r="8" spans="1:88" s="29" customFormat="1" ht="15.75" customHeight="1">
      <c r="R8" s="994" t="s">
        <v>626</v>
      </c>
      <c r="S8" s="139"/>
      <c r="T8" s="140"/>
      <c r="U8" s="995" t="s">
        <v>1081</v>
      </c>
      <c r="V8" s="1123"/>
      <c r="W8" s="994" t="s">
        <v>812</v>
      </c>
      <c r="X8" s="1605"/>
      <c r="Y8" s="141"/>
      <c r="Z8" s="995" t="s">
        <v>881</v>
      </c>
      <c r="AA8" s="1008">
        <f>AA5*10^6/AA11/10^3</f>
        <v>10.290812182749862</v>
      </c>
      <c r="AB8" s="148">
        <f t="shared" ref="AB8:BD8" si="2">AB5*10^6/AB11/10^3</f>
        <v>10.363457744530228</v>
      </c>
      <c r="AC8" s="148">
        <f t="shared" si="2"/>
        <v>10.408876325687727</v>
      </c>
      <c r="AD8" s="148">
        <f t="shared" si="2"/>
        <v>10.346142160852262</v>
      </c>
      <c r="AE8" s="148">
        <f t="shared" si="2"/>
        <v>10.786912624657452</v>
      </c>
      <c r="AF8" s="148">
        <f t="shared" si="2"/>
        <v>10.923024150308644</v>
      </c>
      <c r="AG8" s="148">
        <f t="shared" si="2"/>
        <v>11.002394828711456</v>
      </c>
      <c r="AH8" s="148">
        <f t="shared" si="2"/>
        <v>10.90380526967896</v>
      </c>
      <c r="AI8" s="148">
        <f t="shared" si="2"/>
        <v>10.494087235639132</v>
      </c>
      <c r="AJ8" s="148">
        <f t="shared" si="2"/>
        <v>10.669088889287314</v>
      </c>
      <c r="AK8" s="148">
        <f t="shared" si="2"/>
        <v>10.798016270351866</v>
      </c>
      <c r="AL8" s="148">
        <f t="shared" si="2"/>
        <v>10.566293234769807</v>
      </c>
      <c r="AM8" s="148">
        <f t="shared" si="2"/>
        <v>10.742099401899415</v>
      </c>
      <c r="AN8" s="148">
        <f t="shared" si="2"/>
        <v>10.77596924692479</v>
      </c>
      <c r="AO8" s="148">
        <f t="shared" si="2"/>
        <v>10.704324411519023</v>
      </c>
      <c r="AP8" s="148">
        <f t="shared" si="2"/>
        <v>10.759472099547892</v>
      </c>
      <c r="AQ8" s="148">
        <f t="shared" si="2"/>
        <v>10.573133779970361</v>
      </c>
      <c r="AR8" s="148">
        <f t="shared" si="2"/>
        <v>10.826839836995637</v>
      </c>
      <c r="AS8" s="148">
        <f t="shared" si="2"/>
        <v>10.245995891722346</v>
      </c>
      <c r="AT8" s="148">
        <f t="shared" si="2"/>
        <v>9.6858527871442703</v>
      </c>
      <c r="AU8" s="148">
        <f t="shared" si="2"/>
        <v>10.087085884961626</v>
      </c>
      <c r="AV8" s="148">
        <f t="shared" si="2"/>
        <v>10.49410014204755</v>
      </c>
      <c r="AW8" s="148">
        <f t="shared" si="2"/>
        <v>10.834988860306371</v>
      </c>
      <c r="AX8" s="148">
        <f t="shared" si="2"/>
        <v>10.937161667731694</v>
      </c>
      <c r="AY8" s="148">
        <f t="shared" si="2"/>
        <v>10.55150957878203</v>
      </c>
      <c r="AZ8" s="148">
        <f t="shared" si="2"/>
        <v>10.254047460434611</v>
      </c>
      <c r="BA8" s="148">
        <f t="shared" si="2"/>
        <v>10.108440140216736</v>
      </c>
      <c r="BB8" s="148">
        <f t="shared" si="2"/>
        <v>9.9987544249227831</v>
      </c>
      <c r="BC8" s="148">
        <f t="shared" si="2"/>
        <v>9.6425539766381245</v>
      </c>
      <c r="BD8" s="148">
        <f t="shared" si="2"/>
        <v>9.3692822925342405</v>
      </c>
      <c r="BE8" s="148">
        <f>BE5*10^6/BE11/10^3</f>
        <v>8.8897908631100737</v>
      </c>
      <c r="BF8" s="148">
        <f t="shared" ref="BF8:BG8" si="3">BF5*10^6/BF11/10^3</f>
        <v>9.1024982892044726</v>
      </c>
      <c r="BG8" s="1226">
        <f t="shared" si="3"/>
        <v>8.8898806101614767</v>
      </c>
      <c r="BH8" s="1226">
        <f t="shared" ref="BH8:BI8" si="4">BH5*10^6/BH11/10^3</f>
        <v>8.5784365880007805</v>
      </c>
      <c r="BI8" s="1009">
        <f t="shared" si="4"/>
        <v>8.4522574197652336</v>
      </c>
    </row>
    <row r="9" spans="1:88" s="23" customFormat="1" ht="15.75" customHeight="1">
      <c r="A9" s="29"/>
      <c r="R9" s="998"/>
      <c r="S9" s="1119" t="s">
        <v>654</v>
      </c>
      <c r="T9" s="140"/>
      <c r="U9" s="995" t="s">
        <v>468</v>
      </c>
      <c r="V9" s="326"/>
      <c r="W9" s="996"/>
      <c r="X9" s="138" t="s">
        <v>886</v>
      </c>
      <c r="Y9" s="141"/>
      <c r="Z9" s="1597" t="s">
        <v>882</v>
      </c>
      <c r="AA9" s="1010">
        <f t="shared" ref="AA9:BE9" si="5">AA6*10^6/AA11/10^3</f>
        <v>9.3826736705463958</v>
      </c>
      <c r="AB9" s="152">
        <f t="shared" si="5"/>
        <v>9.4387865526254373</v>
      </c>
      <c r="AC9" s="152">
        <f t="shared" si="5"/>
        <v>9.4717208757251736</v>
      </c>
      <c r="AD9" s="152">
        <f t="shared" si="5"/>
        <v>9.391878259510543</v>
      </c>
      <c r="AE9" s="152">
        <f t="shared" si="5"/>
        <v>9.7939897442127215</v>
      </c>
      <c r="AF9" s="152">
        <f t="shared" si="5"/>
        <v>9.8693072723666262</v>
      </c>
      <c r="AG9" s="152">
        <f t="shared" si="5"/>
        <v>9.9492540179684461</v>
      </c>
      <c r="AH9" s="152">
        <f t="shared" si="5"/>
        <v>9.8607553305602131</v>
      </c>
      <c r="AI9" s="152">
        <f t="shared" si="5"/>
        <v>9.5186963049116873</v>
      </c>
      <c r="AJ9" s="152">
        <f t="shared" si="5"/>
        <v>9.7957260410200035</v>
      </c>
      <c r="AK9" s="152">
        <f t="shared" si="5"/>
        <v>9.9511406982666042</v>
      </c>
      <c r="AL9" s="152">
        <f t="shared" si="5"/>
        <v>9.8050643709605243</v>
      </c>
      <c r="AM9" s="152">
        <f t="shared" si="5"/>
        <v>10.0214900699951</v>
      </c>
      <c r="AN9" s="152">
        <f t="shared" si="5"/>
        <v>10.068452981334927</v>
      </c>
      <c r="AO9" s="152">
        <f t="shared" si="5"/>
        <v>10.023105486745415</v>
      </c>
      <c r="AP9" s="152">
        <f t="shared" si="5"/>
        <v>10.08095251104948</v>
      </c>
      <c r="AQ9" s="152">
        <f t="shared" si="5"/>
        <v>9.8904732385851144</v>
      </c>
      <c r="AR9" s="152">
        <f t="shared" si="5"/>
        <v>10.155202916532092</v>
      </c>
      <c r="AS9" s="152">
        <f t="shared" si="5"/>
        <v>9.5988562649747013</v>
      </c>
      <c r="AT9" s="152">
        <f t="shared" si="5"/>
        <v>9.0700036087668625</v>
      </c>
      <c r="AU9" s="152">
        <f t="shared" si="5"/>
        <v>9.4628001988175896</v>
      </c>
      <c r="AV9" s="152">
        <f t="shared" si="5"/>
        <v>9.8718804701625231</v>
      </c>
      <c r="AW9" s="152">
        <f t="shared" si="5"/>
        <v>10.210045440235675</v>
      </c>
      <c r="AX9" s="152">
        <f t="shared" si="5"/>
        <v>10.30005635054823</v>
      </c>
      <c r="AY9" s="152">
        <f t="shared" si="5"/>
        <v>9.9086786099101243</v>
      </c>
      <c r="AZ9" s="152">
        <f t="shared" si="5"/>
        <v>9.601381858070873</v>
      </c>
      <c r="BA9" s="152">
        <f t="shared" si="5"/>
        <v>9.4472748948572836</v>
      </c>
      <c r="BB9" s="152">
        <f t="shared" si="5"/>
        <v>9.3323594476766694</v>
      </c>
      <c r="BC9" s="152">
        <f t="shared" si="5"/>
        <v>8.9831560194241735</v>
      </c>
      <c r="BD9" s="152">
        <f t="shared" si="5"/>
        <v>8.706496363806238</v>
      </c>
      <c r="BE9" s="152">
        <f t="shared" si="5"/>
        <v>8.2244366244940661</v>
      </c>
      <c r="BF9" s="152">
        <f t="shared" ref="BF9:BG9" si="6">BF6*10^6/BF11/10^3</f>
        <v>8.4344668231682185</v>
      </c>
      <c r="BG9" s="1227">
        <f t="shared" si="6"/>
        <v>8.2391114467406634</v>
      </c>
      <c r="BH9" s="1227">
        <f t="shared" ref="BH9:BI9" si="7">BH6*10^6/BH11/10^3</f>
        <v>7.946713289960603</v>
      </c>
      <c r="BI9" s="1011">
        <f t="shared" si="7"/>
        <v>7.8470622656267208</v>
      </c>
    </row>
    <row r="10" spans="1:88" s="23" customFormat="1" ht="15.75" customHeight="1">
      <c r="A10" s="29"/>
      <c r="R10" s="723"/>
      <c r="S10" s="154"/>
      <c r="T10" s="1120" t="s">
        <v>655</v>
      </c>
      <c r="U10" s="995" t="s">
        <v>468</v>
      </c>
      <c r="V10" s="326"/>
      <c r="W10" s="1561"/>
      <c r="X10" s="146"/>
      <c r="Y10" s="147" t="s">
        <v>883</v>
      </c>
      <c r="Z10" s="1597" t="s">
        <v>882</v>
      </c>
      <c r="AA10" s="1010">
        <f t="shared" ref="AA10:BE10" si="8">AA7*10^6/AA11/10^3</f>
        <v>8.6364640237344883</v>
      </c>
      <c r="AB10" s="152">
        <f t="shared" si="8"/>
        <v>8.6849526876910641</v>
      </c>
      <c r="AC10" s="152">
        <f t="shared" si="8"/>
        <v>8.7167722060274695</v>
      </c>
      <c r="AD10" s="152">
        <f t="shared" si="8"/>
        <v>8.6523050424856631</v>
      </c>
      <c r="AE10" s="152">
        <f t="shared" si="8"/>
        <v>9.0280922155293428</v>
      </c>
      <c r="AF10" s="152">
        <f t="shared" si="8"/>
        <v>9.0956536484322665</v>
      </c>
      <c r="AG10" s="152">
        <f t="shared" si="8"/>
        <v>9.1654127187616545</v>
      </c>
      <c r="AH10" s="152">
        <f t="shared" si="8"/>
        <v>9.0926131457379675</v>
      </c>
      <c r="AI10" s="152">
        <f t="shared" si="8"/>
        <v>8.8016146592392648</v>
      </c>
      <c r="AJ10" s="152">
        <f t="shared" si="8"/>
        <v>9.0748082210051901</v>
      </c>
      <c r="AK10" s="152">
        <f t="shared" si="8"/>
        <v>9.2203350206775454</v>
      </c>
      <c r="AL10" s="152">
        <f t="shared" si="8"/>
        <v>9.0904611773512478</v>
      </c>
      <c r="AM10" s="152">
        <f t="shared" si="8"/>
        <v>9.3264552950565029</v>
      </c>
      <c r="AN10" s="152">
        <f t="shared" si="8"/>
        <v>9.3763078129545399</v>
      </c>
      <c r="AO10" s="152">
        <f t="shared" si="8"/>
        <v>9.3393103188554463</v>
      </c>
      <c r="AP10" s="152">
        <f t="shared" si="8"/>
        <v>9.3961018810238741</v>
      </c>
      <c r="AQ10" s="152">
        <f t="shared" si="8"/>
        <v>9.2155309130387</v>
      </c>
      <c r="AR10" s="152">
        <f t="shared" si="8"/>
        <v>9.4855689100954539</v>
      </c>
      <c r="AS10" s="152">
        <f t="shared" si="8"/>
        <v>8.9544225794234222</v>
      </c>
      <c r="AT10" s="152">
        <f t="shared" si="8"/>
        <v>8.4921899931430893</v>
      </c>
      <c r="AU10" s="152">
        <f t="shared" si="8"/>
        <v>8.8784001406303723</v>
      </c>
      <c r="AV10" s="152">
        <f t="shared" si="8"/>
        <v>9.2933219749443428</v>
      </c>
      <c r="AW10" s="152">
        <f t="shared" si="8"/>
        <v>9.6185989732532047</v>
      </c>
      <c r="AX10" s="152">
        <f t="shared" si="8"/>
        <v>9.6957476635713267</v>
      </c>
      <c r="AY10" s="152">
        <f t="shared" si="8"/>
        <v>9.3147359711524036</v>
      </c>
      <c r="AZ10" s="152">
        <f t="shared" si="8"/>
        <v>9.0153570361300783</v>
      </c>
      <c r="BA10" s="152">
        <f t="shared" si="8"/>
        <v>8.8641232755267492</v>
      </c>
      <c r="BB10" s="152">
        <f t="shared" si="8"/>
        <v>8.7415376924032326</v>
      </c>
      <c r="BC10" s="152">
        <f t="shared" si="8"/>
        <v>8.3943090148814843</v>
      </c>
      <c r="BD10" s="152">
        <f t="shared" si="8"/>
        <v>8.1259463853561797</v>
      </c>
      <c r="BE10" s="152">
        <f t="shared" si="8"/>
        <v>7.6738967666197899</v>
      </c>
      <c r="BF10" s="152">
        <f t="shared" ref="BF10:BG10" si="9">BF7*10^6/BF11/10^3</f>
        <v>7.8646302557403569</v>
      </c>
      <c r="BG10" s="1227">
        <f t="shared" si="9"/>
        <v>7.6909399556684601</v>
      </c>
      <c r="BH10" s="1227">
        <f t="shared" ref="BH10:BI10" si="10">BH7*10^6/BH11/10^3</f>
        <v>7.4122043613386515</v>
      </c>
      <c r="BI10" s="1011">
        <f t="shared" si="10"/>
        <v>7.3232016569989407</v>
      </c>
    </row>
    <row r="11" spans="1:88" s="178" customFormat="1" ht="16.5" thickBot="1">
      <c r="A11" s="97"/>
      <c r="R11" s="999" t="s">
        <v>335</v>
      </c>
      <c r="S11" s="1000"/>
      <c r="T11" s="1001"/>
      <c r="U11" s="1002" t="s">
        <v>66</v>
      </c>
      <c r="V11" s="1203"/>
      <c r="W11" s="2641" t="s">
        <v>325</v>
      </c>
      <c r="X11" s="2642"/>
      <c r="Y11" s="2643"/>
      <c r="Z11" s="1598" t="s">
        <v>253</v>
      </c>
      <c r="AA11" s="1012">
        <v>123611</v>
      </c>
      <c r="AB11" s="1013">
        <v>124101</v>
      </c>
      <c r="AC11" s="1013">
        <v>124567</v>
      </c>
      <c r="AD11" s="1013">
        <v>124938</v>
      </c>
      <c r="AE11" s="1013">
        <v>125265</v>
      </c>
      <c r="AF11" s="1013">
        <v>125570</v>
      </c>
      <c r="AG11" s="1013">
        <v>125859</v>
      </c>
      <c r="AH11" s="1013">
        <v>126157</v>
      </c>
      <c r="AI11" s="1013">
        <v>126472</v>
      </c>
      <c r="AJ11" s="1013">
        <v>126667</v>
      </c>
      <c r="AK11" s="1013">
        <v>126926</v>
      </c>
      <c r="AL11" s="1013">
        <v>127316</v>
      </c>
      <c r="AM11" s="1013">
        <v>127486</v>
      </c>
      <c r="AN11" s="1013">
        <v>127694</v>
      </c>
      <c r="AO11" s="1013">
        <v>127787</v>
      </c>
      <c r="AP11" s="1013">
        <v>127768</v>
      </c>
      <c r="AQ11" s="1013">
        <v>127901</v>
      </c>
      <c r="AR11" s="1013">
        <v>128033</v>
      </c>
      <c r="AS11" s="1013">
        <v>128084</v>
      </c>
      <c r="AT11" s="1013">
        <v>128032</v>
      </c>
      <c r="AU11" s="1013">
        <v>128057.35199999998</v>
      </c>
      <c r="AV11" s="1013">
        <v>127834.23300000001</v>
      </c>
      <c r="AW11" s="1013">
        <v>127592.65700000001</v>
      </c>
      <c r="AX11" s="1013">
        <v>127413.88800000001</v>
      </c>
      <c r="AY11" s="1013">
        <v>127237.15</v>
      </c>
      <c r="AZ11" s="1013">
        <v>127094.745</v>
      </c>
      <c r="BA11" s="1013">
        <v>127042</v>
      </c>
      <c r="BB11" s="1013">
        <v>126919</v>
      </c>
      <c r="BC11" s="1013">
        <v>126749</v>
      </c>
      <c r="BD11" s="1013">
        <v>126555</v>
      </c>
      <c r="BE11" s="1013">
        <v>126146.09899999999</v>
      </c>
      <c r="BF11" s="1013">
        <v>125502.29</v>
      </c>
      <c r="BG11" s="1228">
        <v>124947</v>
      </c>
      <c r="BH11" s="1228">
        <v>124352</v>
      </c>
      <c r="BI11" s="1014">
        <v>123802</v>
      </c>
    </row>
    <row r="12" spans="1:88" s="178" customFormat="1" ht="82.5" customHeight="1">
      <c r="A12" s="97"/>
      <c r="R12" s="2651" t="s">
        <v>640</v>
      </c>
      <c r="S12" s="2644"/>
      <c r="T12" s="2644"/>
      <c r="U12" s="2644"/>
      <c r="V12" s="1204"/>
      <c r="W12" s="2644" t="s">
        <v>887</v>
      </c>
      <c r="X12" s="2644"/>
      <c r="Y12" s="2644"/>
      <c r="Z12" s="2644"/>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row>
    <row r="13" spans="1:88" s="178" customFormat="1">
      <c r="A13" s="97"/>
      <c r="U13" s="180"/>
      <c r="V13" s="1205"/>
      <c r="W13" s="180"/>
      <c r="X13" s="180"/>
      <c r="Y13" s="1599"/>
      <c r="Z13" s="1600"/>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row>
    <row r="14" spans="1:88" s="178" customFormat="1">
      <c r="A14" s="97"/>
      <c r="U14" s="180"/>
      <c r="V14" s="1205"/>
      <c r="W14" s="180"/>
      <c r="X14" s="180"/>
      <c r="Y14" s="1599"/>
      <c r="Z14" s="1600"/>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row>
    <row r="15" spans="1:88" s="23" customFormat="1">
      <c r="A15" s="29"/>
      <c r="V15" s="120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row>
    <row r="16" spans="1:88" s="23" customFormat="1" ht="16.5">
      <c r="A16" s="29"/>
      <c r="R16" s="163" t="s">
        <v>35</v>
      </c>
      <c r="S16" s="159"/>
      <c r="V16" s="326"/>
      <c r="W16" s="29" t="s">
        <v>853</v>
      </c>
      <c r="X16" s="29"/>
      <c r="Y16" s="29"/>
    </row>
    <row r="17" spans="1:61" s="23" customFormat="1">
      <c r="A17" s="29"/>
      <c r="R17" s="134"/>
      <c r="S17" s="135"/>
      <c r="T17" s="135"/>
      <c r="U17" s="136"/>
      <c r="V17" s="326"/>
      <c r="W17" s="134"/>
      <c r="X17" s="135"/>
      <c r="Y17" s="135"/>
      <c r="Z17" s="136"/>
      <c r="AA17" s="86">
        <v>1990</v>
      </c>
      <c r="AB17" s="86">
        <f t="shared" ref="AB17:BI17" si="11">AA17+1</f>
        <v>1991</v>
      </c>
      <c r="AC17" s="86">
        <f t="shared" si="11"/>
        <v>1992</v>
      </c>
      <c r="AD17" s="86">
        <f t="shared" si="11"/>
        <v>1993</v>
      </c>
      <c r="AE17" s="86">
        <f t="shared" si="11"/>
        <v>1994</v>
      </c>
      <c r="AF17" s="86">
        <f t="shared" si="11"/>
        <v>1995</v>
      </c>
      <c r="AG17" s="86">
        <f t="shared" si="11"/>
        <v>1996</v>
      </c>
      <c r="AH17" s="86">
        <f t="shared" si="11"/>
        <v>1997</v>
      </c>
      <c r="AI17" s="86">
        <f t="shared" si="11"/>
        <v>1998</v>
      </c>
      <c r="AJ17" s="86">
        <f t="shared" si="11"/>
        <v>1999</v>
      </c>
      <c r="AK17" s="86">
        <f t="shared" si="11"/>
        <v>2000</v>
      </c>
      <c r="AL17" s="86">
        <f t="shared" si="11"/>
        <v>2001</v>
      </c>
      <c r="AM17" s="86">
        <f t="shared" si="11"/>
        <v>2002</v>
      </c>
      <c r="AN17" s="86">
        <f t="shared" si="11"/>
        <v>2003</v>
      </c>
      <c r="AO17" s="86">
        <f t="shared" si="11"/>
        <v>2004</v>
      </c>
      <c r="AP17" s="86">
        <f t="shared" si="11"/>
        <v>2005</v>
      </c>
      <c r="AQ17" s="86">
        <f>AP17+1</f>
        <v>2006</v>
      </c>
      <c r="AR17" s="86">
        <f>AQ17+1</f>
        <v>2007</v>
      </c>
      <c r="AS17" s="86">
        <f>AR17+1</f>
        <v>2008</v>
      </c>
      <c r="AT17" s="86">
        <f t="shared" si="11"/>
        <v>2009</v>
      </c>
      <c r="AU17" s="86">
        <f t="shared" si="11"/>
        <v>2010</v>
      </c>
      <c r="AV17" s="86">
        <f t="shared" si="11"/>
        <v>2011</v>
      </c>
      <c r="AW17" s="86">
        <f t="shared" si="11"/>
        <v>2012</v>
      </c>
      <c r="AX17" s="86">
        <f t="shared" si="11"/>
        <v>2013</v>
      </c>
      <c r="AY17" s="86">
        <f t="shared" si="11"/>
        <v>2014</v>
      </c>
      <c r="AZ17" s="86">
        <f t="shared" si="11"/>
        <v>2015</v>
      </c>
      <c r="BA17" s="86">
        <f t="shared" si="11"/>
        <v>2016</v>
      </c>
      <c r="BB17" s="86">
        <f t="shared" si="11"/>
        <v>2017</v>
      </c>
      <c r="BC17" s="86">
        <f t="shared" si="11"/>
        <v>2018</v>
      </c>
      <c r="BD17" s="86">
        <f t="shared" si="11"/>
        <v>2019</v>
      </c>
      <c r="BE17" s="86">
        <f t="shared" si="11"/>
        <v>2020</v>
      </c>
      <c r="BF17" s="86">
        <f t="shared" si="11"/>
        <v>2021</v>
      </c>
      <c r="BG17" s="86">
        <f t="shared" si="11"/>
        <v>2022</v>
      </c>
      <c r="BH17" s="86">
        <f t="shared" si="11"/>
        <v>2023</v>
      </c>
      <c r="BI17" s="86">
        <f t="shared" si="11"/>
        <v>2024</v>
      </c>
    </row>
    <row r="18" spans="1:61" s="29" customFormat="1" ht="15.75" customHeight="1">
      <c r="R18" s="138" t="s">
        <v>418</v>
      </c>
      <c r="S18" s="181"/>
      <c r="U18" s="182"/>
      <c r="V18" s="1123"/>
      <c r="W18" s="138" t="s">
        <v>811</v>
      </c>
      <c r="X18" s="181"/>
      <c r="Y18" s="1606"/>
      <c r="AA18" s="166"/>
      <c r="AB18" s="183">
        <f t="shared" ref="AB18:BI18" si="12">AB5/AA5-1</f>
        <v>1.1051295948308892E-2</v>
      </c>
      <c r="AC18" s="183">
        <f t="shared" si="12"/>
        <v>8.1540327880782471E-3</v>
      </c>
      <c r="AD18" s="183">
        <f t="shared" si="12"/>
        <v>-3.0666206318280542E-3</v>
      </c>
      <c r="AE18" s="183">
        <f t="shared" si="12"/>
        <v>4.5331199136140921E-2</v>
      </c>
      <c r="AF18" s="183">
        <f t="shared" si="12"/>
        <v>1.5083771154207559E-2</v>
      </c>
      <c r="AG18" s="183">
        <f t="shared" si="12"/>
        <v>9.5845935315250763E-3</v>
      </c>
      <c r="AH18" s="183">
        <f t="shared" si="12"/>
        <v>-6.6142239560464944E-3</v>
      </c>
      <c r="AI18" s="183">
        <f t="shared" si="12"/>
        <v>-3.5172626041829913E-2</v>
      </c>
      <c r="AJ18" s="183">
        <f t="shared" si="12"/>
        <v>1.8243770237261536E-2</v>
      </c>
      <c r="AK18" s="183">
        <f t="shared" si="12"/>
        <v>1.4153638255190559E-2</v>
      </c>
      <c r="AL18" s="183">
        <f t="shared" si="12"/>
        <v>-1.8453060350579586E-2</v>
      </c>
      <c r="AM18" s="183">
        <f t="shared" si="12"/>
        <v>1.7995872511276323E-2</v>
      </c>
      <c r="AN18" s="183">
        <f t="shared" si="12"/>
        <v>4.7896965055109764E-3</v>
      </c>
      <c r="AO18" s="183">
        <f t="shared" si="12"/>
        <v>-5.9251131781944411E-3</v>
      </c>
      <c r="AP18" s="183">
        <f t="shared" si="12"/>
        <v>5.0024564569539631E-3</v>
      </c>
      <c r="AQ18" s="183">
        <f t="shared" si="12"/>
        <v>-1.6295615861933954E-2</v>
      </c>
      <c r="AR18" s="183">
        <f t="shared" si="12"/>
        <v>2.5052163660410187E-2</v>
      </c>
      <c r="AS18" s="183">
        <f t="shared" si="12"/>
        <v>-5.3271556353314042E-2</v>
      </c>
      <c r="AT18" s="183">
        <f t="shared" si="12"/>
        <v>-5.5053252769560079E-2</v>
      </c>
      <c r="AU18" s="183">
        <f t="shared" si="12"/>
        <v>4.1630869349688071E-2</v>
      </c>
      <c r="AV18" s="183">
        <f t="shared" si="12"/>
        <v>3.8537394018722582E-2</v>
      </c>
      <c r="AW18" s="183">
        <f t="shared" si="12"/>
        <v>3.0532698095243838E-2</v>
      </c>
      <c r="AX18" s="183">
        <f t="shared" si="12"/>
        <v>8.0155912663852913E-3</v>
      </c>
      <c r="AY18" s="183">
        <f t="shared" si="12"/>
        <v>-3.6598916784848057E-2</v>
      </c>
      <c r="AZ18" s="183">
        <f t="shared" si="12"/>
        <v>-2.9279084778660258E-2</v>
      </c>
      <c r="BA18" s="183">
        <f t="shared" si="12"/>
        <v>-1.460909729580262E-2</v>
      </c>
      <c r="BB18" s="183">
        <f t="shared" si="12"/>
        <v>-1.1808582253562072E-2</v>
      </c>
      <c r="BC18" s="183">
        <f t="shared" si="12"/>
        <v>-3.6916202340733673E-2</v>
      </c>
      <c r="BD18" s="183">
        <f t="shared" si="12"/>
        <v>-2.9827383803468832E-2</v>
      </c>
      <c r="BE18" s="183">
        <f t="shared" si="12"/>
        <v>-5.4242625413975509E-2</v>
      </c>
      <c r="BF18" s="183">
        <f t="shared" si="12"/>
        <v>1.8701363559622042E-2</v>
      </c>
      <c r="BG18" s="183">
        <f t="shared" si="12"/>
        <v>-2.7679359041960949E-2</v>
      </c>
      <c r="BH18" s="183">
        <f t="shared" si="12"/>
        <v>-3.9628732539413791E-2</v>
      </c>
      <c r="BI18" s="183">
        <f t="shared" si="12"/>
        <v>-1.9066749105206116E-2</v>
      </c>
    </row>
    <row r="19" spans="1:61" s="23" customFormat="1" ht="15.75" customHeight="1">
      <c r="A19" s="29"/>
      <c r="R19" s="149"/>
      <c r="S19" s="150" t="s">
        <v>460</v>
      </c>
      <c r="T19" s="184"/>
      <c r="U19" s="185"/>
      <c r="V19" s="326"/>
      <c r="W19" s="143"/>
      <c r="X19" s="138" t="s">
        <v>885</v>
      </c>
      <c r="Y19" s="1606"/>
      <c r="Z19" s="185"/>
      <c r="AA19" s="166"/>
      <c r="AB19" s="173">
        <f t="shared" ref="AB19:BI19" si="13">AB6/AA6-1</f>
        <v>9.968234333307624E-3</v>
      </c>
      <c r="AC19" s="173">
        <f t="shared" si="13"/>
        <v>7.2573621054528026E-3</v>
      </c>
      <c r="AD19" s="173">
        <f t="shared" si="13"/>
        <v>-5.4763677317822834E-3</v>
      </c>
      <c r="AE19" s="173">
        <f t="shared" si="13"/>
        <v>4.5544167461976093E-2</v>
      </c>
      <c r="AF19" s="173">
        <f t="shared" si="13"/>
        <v>1.014374085961256E-2</v>
      </c>
      <c r="AG19" s="173">
        <f t="shared" si="13"/>
        <v>1.0420691340439214E-2</v>
      </c>
      <c r="AH19" s="173">
        <f t="shared" si="13"/>
        <v>-6.5483393290010072E-3</v>
      </c>
      <c r="AI19" s="173">
        <f t="shared" si="13"/>
        <v>-3.2278652984474743E-2</v>
      </c>
      <c r="AJ19" s="173">
        <f t="shared" si="13"/>
        <v>3.0690464414797169E-2</v>
      </c>
      <c r="AK19" s="173">
        <f t="shared" si="13"/>
        <v>1.7942730020367392E-2</v>
      </c>
      <c r="AL19" s="173">
        <f t="shared" si="13"/>
        <v>-1.1651803141565442E-2</v>
      </c>
      <c r="AM19" s="173">
        <f t="shared" si="13"/>
        <v>2.3437581656737594E-2</v>
      </c>
      <c r="AN19" s="173">
        <f t="shared" si="13"/>
        <v>6.3254179241885033E-3</v>
      </c>
      <c r="AO19" s="173">
        <f t="shared" si="13"/>
        <v>-3.7788954115288709E-3</v>
      </c>
      <c r="AP19" s="173">
        <f t="shared" si="13"/>
        <v>5.6218243687902181E-3</v>
      </c>
      <c r="AQ19" s="173">
        <f t="shared" si="13"/>
        <v>-1.7873687219453038E-2</v>
      </c>
      <c r="AR19" s="173">
        <f t="shared" si="13"/>
        <v>2.7825800692306002E-2</v>
      </c>
      <c r="AS19" s="173">
        <f t="shared" si="13"/>
        <v>-5.4407883088778308E-2</v>
      </c>
      <c r="AT19" s="173">
        <f t="shared" si="13"/>
        <v>-5.5478998120406797E-2</v>
      </c>
      <c r="AU19" s="173">
        <f t="shared" si="13"/>
        <v>4.3513802695102077E-2</v>
      </c>
      <c r="AV19" s="173">
        <f t="shared" si="13"/>
        <v>4.1412702934396917E-2</v>
      </c>
      <c r="AW19" s="173">
        <f t="shared" si="13"/>
        <v>3.2300880989744929E-2</v>
      </c>
      <c r="AX19" s="173">
        <f t="shared" si="13"/>
        <v>7.4024732130908433E-3</v>
      </c>
      <c r="AY19" s="173">
        <f t="shared" si="13"/>
        <v>-3.9332041080593072E-2</v>
      </c>
      <c r="AZ19" s="173">
        <f t="shared" si="13"/>
        <v>-3.2097388573076202E-2</v>
      </c>
      <c r="BA19" s="173">
        <f t="shared" si="13"/>
        <v>-1.6458842616447589E-2</v>
      </c>
      <c r="BB19" s="173">
        <f t="shared" si="13"/>
        <v>-1.3120279374624233E-2</v>
      </c>
      <c r="BC19" s="173">
        <f t="shared" si="13"/>
        <v>-3.8707874627120331E-2</v>
      </c>
      <c r="BD19" s="173">
        <f t="shared" si="13"/>
        <v>-3.2281046840447414E-2</v>
      </c>
      <c r="BE19" s="173">
        <f t="shared" si="13"/>
        <v>-5.8419941781875928E-2</v>
      </c>
      <c r="BF19" s="173">
        <f t="shared" si="13"/>
        <v>2.030332389053302E-2</v>
      </c>
      <c r="BG19" s="173">
        <f t="shared" si="13"/>
        <v>-2.7483617621457013E-2</v>
      </c>
      <c r="BH19" s="173">
        <f t="shared" si="13"/>
        <v>-4.0082059740641052E-2</v>
      </c>
      <c r="BI19" s="173">
        <f t="shared" si="13"/>
        <v>-1.6907369683844098E-2</v>
      </c>
    </row>
    <row r="20" spans="1:61" s="23" customFormat="1" ht="15.75" customHeight="1">
      <c r="A20" s="29"/>
      <c r="R20" s="186"/>
      <c r="S20" s="154"/>
      <c r="T20" s="150" t="s">
        <v>462</v>
      </c>
      <c r="U20" s="185"/>
      <c r="V20" s="326"/>
      <c r="W20" s="1577"/>
      <c r="X20" s="143"/>
      <c r="Y20" s="138" t="s">
        <v>880</v>
      </c>
      <c r="Z20" s="185"/>
      <c r="AA20" s="166"/>
      <c r="AB20" s="173">
        <f t="shared" ref="AB20:BI20" si="14">AB7/AA7-1</f>
        <v>9.6007159253832519E-3</v>
      </c>
      <c r="AC20" s="173">
        <f t="shared" si="14"/>
        <v>7.4325160561707904E-3</v>
      </c>
      <c r="AD20" s="173">
        <f t="shared" si="14"/>
        <v>-4.4394709858455172E-3</v>
      </c>
      <c r="AE20" s="173">
        <f t="shared" si="14"/>
        <v>4.6163002853697899E-2</v>
      </c>
      <c r="AF20" s="173">
        <f t="shared" si="14"/>
        <v>9.9365264777175888E-3</v>
      </c>
      <c r="AG20" s="173">
        <f t="shared" si="14"/>
        <v>9.9886515353551086E-3</v>
      </c>
      <c r="AH20" s="173">
        <f t="shared" si="14"/>
        <v>-5.5939357091920883E-3</v>
      </c>
      <c r="AI20" s="173">
        <f t="shared" si="14"/>
        <v>-2.9586855741692397E-2</v>
      </c>
      <c r="AJ20" s="173">
        <f t="shared" si="14"/>
        <v>3.2628728332242174E-2</v>
      </c>
      <c r="AK20" s="173">
        <f t="shared" si="14"/>
        <v>1.8113871364439094E-2</v>
      </c>
      <c r="AL20" s="173">
        <f t="shared" si="14"/>
        <v>-1.1056211991828269E-2</v>
      </c>
      <c r="AM20" s="173">
        <f t="shared" si="14"/>
        <v>2.7330556539142403E-2</v>
      </c>
      <c r="AN20" s="173">
        <f t="shared" si="14"/>
        <v>6.9855531160474271E-3</v>
      </c>
      <c r="AO20" s="173">
        <f t="shared" si="14"/>
        <v>-3.2204190996377724E-3</v>
      </c>
      <c r="AP20" s="173">
        <f t="shared" si="14"/>
        <v>5.9313270050240785E-3</v>
      </c>
      <c r="AQ20" s="173">
        <f t="shared" si="14"/>
        <v>-1.8196702252708086E-2</v>
      </c>
      <c r="AR20" s="173">
        <f t="shared" si="14"/>
        <v>3.036477922457026E-2</v>
      </c>
      <c r="AS20" s="173">
        <f t="shared" si="14"/>
        <v>-5.5619170289792463E-2</v>
      </c>
      <c r="AT20" s="173">
        <f t="shared" si="14"/>
        <v>-5.2005617535721527E-2</v>
      </c>
      <c r="AU20" s="173">
        <f t="shared" si="14"/>
        <v>4.5685292771209918E-2</v>
      </c>
      <c r="AV20" s="173">
        <f t="shared" si="14"/>
        <v>4.4910088958028282E-2</v>
      </c>
      <c r="AW20" s="173">
        <f t="shared" si="14"/>
        <v>3.3045250886344357E-2</v>
      </c>
      <c r="AX20" s="173">
        <f t="shared" si="14"/>
        <v>6.6084530484638027E-3</v>
      </c>
      <c r="AY20" s="173">
        <f t="shared" si="14"/>
        <v>-4.0629391037306339E-2</v>
      </c>
      <c r="AZ20" s="173">
        <f t="shared" si="14"/>
        <v>-3.3223594024142433E-2</v>
      </c>
      <c r="BA20" s="173">
        <f t="shared" si="14"/>
        <v>-1.7183170741374987E-2</v>
      </c>
      <c r="BB20" s="173">
        <f t="shared" si="14"/>
        <v>-1.4784202994036155E-2</v>
      </c>
      <c r="BC20" s="173">
        <f t="shared" si="14"/>
        <v>-4.1007925369103582E-2</v>
      </c>
      <c r="BD20" s="173">
        <f t="shared" si="14"/>
        <v>-3.3451243348333937E-2</v>
      </c>
      <c r="BE20" s="173">
        <f t="shared" si="14"/>
        <v>-5.8681668007533383E-2</v>
      </c>
      <c r="BF20" s="173">
        <f t="shared" si="14"/>
        <v>1.9624313131390014E-2</v>
      </c>
      <c r="BG20" s="173">
        <f t="shared" si="14"/>
        <v>-2.6411817311469021E-2</v>
      </c>
      <c r="BH20" s="173">
        <f t="shared" si="14"/>
        <v>-4.0831504972447918E-2</v>
      </c>
      <c r="BI20" s="173">
        <f t="shared" si="14"/>
        <v>-1.6377408859408971E-2</v>
      </c>
    </row>
    <row r="21" spans="1:61" s="29" customFormat="1" ht="15.75" customHeight="1">
      <c r="R21" s="138" t="s">
        <v>626</v>
      </c>
      <c r="S21" s="187"/>
      <c r="T21" s="170"/>
      <c r="U21" s="141"/>
      <c r="V21" s="1123"/>
      <c r="W21" s="138" t="s">
        <v>812</v>
      </c>
      <c r="X21" s="181"/>
      <c r="Y21" s="1605"/>
      <c r="Z21" s="140"/>
      <c r="AA21" s="166"/>
      <c r="AB21" s="183">
        <f t="shared" ref="AB21:BI21" si="15">AB8/AA8-1</f>
        <v>7.0592641756828112E-3</v>
      </c>
      <c r="AC21" s="183">
        <f t="shared" si="15"/>
        <v>4.3825702074649087E-3</v>
      </c>
      <c r="AD21" s="183">
        <f t="shared" si="15"/>
        <v>-6.0269872436321537E-3</v>
      </c>
      <c r="AE21" s="183">
        <f t="shared" si="15"/>
        <v>4.2602397778079837E-2</v>
      </c>
      <c r="AF21" s="183">
        <f t="shared" si="15"/>
        <v>1.2618209712764283E-2</v>
      </c>
      <c r="AG21" s="183">
        <f t="shared" si="15"/>
        <v>7.2663648189927876E-3</v>
      </c>
      <c r="AH21" s="183">
        <f t="shared" si="15"/>
        <v>-8.9607363276238416E-3</v>
      </c>
      <c r="AI21" s="183">
        <f t="shared" si="15"/>
        <v>-3.7575692513434955E-2</v>
      </c>
      <c r="AJ21" s="183">
        <f t="shared" si="15"/>
        <v>1.6676214874015605E-2</v>
      </c>
      <c r="AK21" s="183">
        <f t="shared" si="15"/>
        <v>1.2084197854420831E-2</v>
      </c>
      <c r="AL21" s="183">
        <f t="shared" si="15"/>
        <v>-2.1459778331534896E-2</v>
      </c>
      <c r="AM21" s="183">
        <f t="shared" si="15"/>
        <v>1.6638395624976043E-2</v>
      </c>
      <c r="AN21" s="183">
        <f t="shared" si="15"/>
        <v>3.1530005223547874E-3</v>
      </c>
      <c r="AO21" s="183">
        <f t="shared" si="15"/>
        <v>-6.6485745981701427E-3</v>
      </c>
      <c r="AP21" s="183">
        <f t="shared" si="15"/>
        <v>5.1519073888983691E-3</v>
      </c>
      <c r="AQ21" s="183">
        <f t="shared" si="15"/>
        <v>-1.7318537364427122E-2</v>
      </c>
      <c r="AR21" s="183">
        <f t="shared" si="15"/>
        <v>2.3995351076129712E-2</v>
      </c>
      <c r="AS21" s="183">
        <f t="shared" si="15"/>
        <v>-5.3648521084474599E-2</v>
      </c>
      <c r="AT21" s="183">
        <f t="shared" si="15"/>
        <v>-5.4669464100664977E-2</v>
      </c>
      <c r="AU21" s="183">
        <f t="shared" si="15"/>
        <v>4.142465373311266E-2</v>
      </c>
      <c r="AV21" s="183">
        <f t="shared" si="15"/>
        <v>4.0350033867831314E-2</v>
      </c>
      <c r="AW21" s="183">
        <f t="shared" si="15"/>
        <v>3.2483844602640533E-2</v>
      </c>
      <c r="AX21" s="183">
        <f t="shared" si="15"/>
        <v>9.4298950135176529E-3</v>
      </c>
      <c r="AY21" s="183">
        <f t="shared" si="15"/>
        <v>-3.5260710288983588E-2</v>
      </c>
      <c r="AZ21" s="183">
        <f t="shared" si="15"/>
        <v>-2.819142759871851E-2</v>
      </c>
      <c r="BA21" s="183">
        <f t="shared" si="15"/>
        <v>-1.4199985008817584E-2</v>
      </c>
      <c r="BB21" s="183">
        <f t="shared" si="15"/>
        <v>-1.0850904172401865E-2</v>
      </c>
      <c r="BC21" s="183">
        <f t="shared" si="15"/>
        <v>-3.5624482125173218E-2</v>
      </c>
      <c r="BD21" s="183">
        <f t="shared" si="15"/>
        <v>-2.8340176758767877E-2</v>
      </c>
      <c r="BE21" s="183">
        <f t="shared" si="15"/>
        <v>-5.1176964729330643E-2</v>
      </c>
      <c r="BF21" s="183">
        <f t="shared" si="15"/>
        <v>2.3927157496704377E-2</v>
      </c>
      <c r="BG21" s="183">
        <f t="shared" si="15"/>
        <v>-2.3358167426975496E-2</v>
      </c>
      <c r="BH21" s="183">
        <f t="shared" si="15"/>
        <v>-3.5033543848125848E-2</v>
      </c>
      <c r="BI21" s="183">
        <f t="shared" si="15"/>
        <v>-1.4708876954577232E-2</v>
      </c>
    </row>
    <row r="22" spans="1:61" s="23" customFormat="1" ht="15.75" customHeight="1">
      <c r="A22" s="29"/>
      <c r="R22" s="149"/>
      <c r="S22" s="1119" t="s">
        <v>654</v>
      </c>
      <c r="T22" s="139"/>
      <c r="U22" s="185"/>
      <c r="V22" s="326"/>
      <c r="W22" s="143"/>
      <c r="X22" s="138" t="s">
        <v>886</v>
      </c>
      <c r="Y22" s="1605"/>
      <c r="Z22" s="185"/>
      <c r="AA22" s="166"/>
      <c r="AB22" s="173">
        <f t="shared" ref="AB22:BI22" si="16">AB9/AA9-1</f>
        <v>5.9804789177724249E-3</v>
      </c>
      <c r="AC22" s="173">
        <f t="shared" si="16"/>
        <v>3.4892539328135186E-3</v>
      </c>
      <c r="AD22" s="173">
        <f t="shared" si="16"/>
        <v>-8.4295786649770665E-3</v>
      </c>
      <c r="AE22" s="173">
        <f t="shared" si="16"/>
        <v>4.2814810157381089E-2</v>
      </c>
      <c r="AF22" s="173">
        <f t="shared" si="16"/>
        <v>7.6901783768366094E-3</v>
      </c>
      <c r="AG22" s="173">
        <f t="shared" si="16"/>
        <v>8.1005427630838067E-3</v>
      </c>
      <c r="AH22" s="173">
        <f t="shared" si="16"/>
        <v>-8.8950073290322562E-3</v>
      </c>
      <c r="AI22" s="173">
        <f t="shared" si="16"/>
        <v>-3.4688927387583113E-2</v>
      </c>
      <c r="AJ22" s="173">
        <f t="shared" si="16"/>
        <v>2.9103747743834285E-2</v>
      </c>
      <c r="AK22" s="173">
        <f t="shared" si="16"/>
        <v>1.5865557754044524E-2</v>
      </c>
      <c r="AL22" s="173">
        <f t="shared" si="16"/>
        <v>-1.4679355034295183E-2</v>
      </c>
      <c r="AM22" s="173">
        <f t="shared" si="16"/>
        <v>2.2072848361460951E-2</v>
      </c>
      <c r="AN22" s="173">
        <f t="shared" si="16"/>
        <v>4.6862204135127428E-3</v>
      </c>
      <c r="AO22" s="173">
        <f t="shared" si="16"/>
        <v>-4.5039187920505874E-3</v>
      </c>
      <c r="AP22" s="173">
        <f t="shared" si="16"/>
        <v>5.7713674050983155E-3</v>
      </c>
      <c r="AQ22" s="173">
        <f t="shared" si="16"/>
        <v>-1.8894967737977719E-2</v>
      </c>
      <c r="AR22" s="173">
        <f t="shared" si="16"/>
        <v>2.6766128532071054E-2</v>
      </c>
      <c r="AS22" s="173">
        <f t="shared" si="16"/>
        <v>-5.4784395361681115E-2</v>
      </c>
      <c r="AT22" s="173">
        <f t="shared" si="16"/>
        <v>-5.5095382367331691E-2</v>
      </c>
      <c r="AU22" s="173">
        <f t="shared" si="16"/>
        <v>4.3307214307065856E-2</v>
      </c>
      <c r="AV22" s="173">
        <f t="shared" si="16"/>
        <v>4.3230361283127294E-2</v>
      </c>
      <c r="AW22" s="173">
        <f t="shared" si="16"/>
        <v>3.4255375264646393E-2</v>
      </c>
      <c r="AX22" s="173">
        <f t="shared" si="16"/>
        <v>8.8159167203938349E-3</v>
      </c>
      <c r="AY22" s="173">
        <f t="shared" si="16"/>
        <v>-3.799763101463749E-2</v>
      </c>
      <c r="AZ22" s="173">
        <f t="shared" si="16"/>
        <v>-3.101288919916223E-2</v>
      </c>
      <c r="BA22" s="173">
        <f t="shared" si="16"/>
        <v>-1.605049830239258E-2</v>
      </c>
      <c r="BB22" s="173">
        <f t="shared" si="16"/>
        <v>-1.2163872488051508E-2</v>
      </c>
      <c r="BC22" s="173">
        <f t="shared" si="16"/>
        <v>-3.7418557462382318E-2</v>
      </c>
      <c r="BD22" s="173">
        <f t="shared" si="16"/>
        <v>-3.0797601090275739E-2</v>
      </c>
      <c r="BE22" s="173">
        <f t="shared" si="16"/>
        <v>-5.5367821815919149E-2</v>
      </c>
      <c r="BF22" s="173">
        <f t="shared" si="16"/>
        <v>2.5537335657574323E-2</v>
      </c>
      <c r="BG22" s="173">
        <f t="shared" si="16"/>
        <v>-2.3161556091600644E-2</v>
      </c>
      <c r="BH22" s="173">
        <f t="shared" si="16"/>
        <v>-3.5489040131351901E-2</v>
      </c>
      <c r="BI22" s="173">
        <f t="shared" si="16"/>
        <v>-1.253990432242913E-2</v>
      </c>
    </row>
    <row r="23" spans="1:61" s="23" customFormat="1" ht="15.75" customHeight="1">
      <c r="A23" s="29"/>
      <c r="R23" s="186"/>
      <c r="S23" s="154"/>
      <c r="T23" s="1121" t="s">
        <v>655</v>
      </c>
      <c r="U23" s="151"/>
      <c r="V23" s="326"/>
      <c r="W23" s="1577"/>
      <c r="X23" s="146"/>
      <c r="Y23" s="170" t="s">
        <v>883</v>
      </c>
      <c r="Z23" s="151"/>
      <c r="AA23" s="166"/>
      <c r="AB23" s="173">
        <f t="shared" ref="AB23:BI23" si="17">AB10/AA10-1</f>
        <v>5.6144116183800552E-3</v>
      </c>
      <c r="AC23" s="173">
        <f t="shared" si="17"/>
        <v>3.6637526398390907E-3</v>
      </c>
      <c r="AD23" s="173">
        <f t="shared" si="17"/>
        <v>-7.3957609557846471E-3</v>
      </c>
      <c r="AE23" s="173">
        <f t="shared" si="17"/>
        <v>4.3432030100469365E-2</v>
      </c>
      <c r="AF23" s="173">
        <f t="shared" si="17"/>
        <v>7.4834673029491316E-3</v>
      </c>
      <c r="AG23" s="173">
        <f t="shared" si="17"/>
        <v>7.6694950166018572E-3</v>
      </c>
      <c r="AH23" s="173">
        <f t="shared" si="17"/>
        <v>-7.9428581404377141E-3</v>
      </c>
      <c r="AI23" s="173">
        <f t="shared" si="17"/>
        <v>-3.2003834523093522E-2</v>
      </c>
      <c r="AJ23" s="173">
        <f t="shared" si="17"/>
        <v>3.1039027762837623E-2</v>
      </c>
      <c r="AK23" s="173">
        <f t="shared" si="17"/>
        <v>1.603634987409519E-2</v>
      </c>
      <c r="AL23" s="173">
        <f t="shared" si="17"/>
        <v>-1.4085588325699949E-2</v>
      </c>
      <c r="AM23" s="173">
        <f t="shared" si="17"/>
        <v>2.5960632040674891E-2</v>
      </c>
      <c r="AN23" s="173">
        <f t="shared" si="17"/>
        <v>5.3452803150690897E-3</v>
      </c>
      <c r="AO23" s="173">
        <f t="shared" si="17"/>
        <v>-3.9458489244537098E-3</v>
      </c>
      <c r="AP23" s="173">
        <f t="shared" si="17"/>
        <v>6.0809160665504791E-3</v>
      </c>
      <c r="AQ23" s="173">
        <f t="shared" si="17"/>
        <v>-1.921764687863281E-2</v>
      </c>
      <c r="AR23" s="173">
        <f t="shared" si="17"/>
        <v>2.9302489417586175E-2</v>
      </c>
      <c r="AS23" s="173">
        <f t="shared" si="17"/>
        <v>-5.5995200256964472E-2</v>
      </c>
      <c r="AT23" s="173">
        <f t="shared" si="17"/>
        <v>-5.1620591074460598E-2</v>
      </c>
      <c r="AU23" s="173">
        <f t="shared" si="17"/>
        <v>4.547827448504127E-2</v>
      </c>
      <c r="AV23" s="173">
        <f t="shared" si="17"/>
        <v>4.6733851565796902E-2</v>
      </c>
      <c r="AW23" s="173">
        <f t="shared" si="17"/>
        <v>3.5001154504905596E-2</v>
      </c>
      <c r="AX23" s="173">
        <f t="shared" si="17"/>
        <v>8.0207824998892452E-3</v>
      </c>
      <c r="AY23" s="173">
        <f t="shared" si="17"/>
        <v>-3.9296783047526374E-2</v>
      </c>
      <c r="AZ23" s="173">
        <f t="shared" si="17"/>
        <v>-3.2140356522127655E-2</v>
      </c>
      <c r="BA23" s="173">
        <f t="shared" si="17"/>
        <v>-1.6775127152174107E-2</v>
      </c>
      <c r="BB23" s="173">
        <f t="shared" si="17"/>
        <v>-1.3829408652513586E-2</v>
      </c>
      <c r="BC23" s="173">
        <f t="shared" si="17"/>
        <v>-3.9721693109383338E-2</v>
      </c>
      <c r="BD23" s="173">
        <f t="shared" si="17"/>
        <v>-3.1969591427900679E-2</v>
      </c>
      <c r="BE23" s="173">
        <f t="shared" si="17"/>
        <v>-5.5630396423859141E-2</v>
      </c>
      <c r="BF23" s="173">
        <f t="shared" si="17"/>
        <v>2.4854841669258221E-2</v>
      </c>
      <c r="BG23" s="173">
        <f t="shared" si="17"/>
        <v>-2.208499248202056E-2</v>
      </c>
      <c r="BH23" s="173">
        <f t="shared" si="17"/>
        <v>-3.6242071312021062E-2</v>
      </c>
      <c r="BI23" s="173">
        <f t="shared" si="17"/>
        <v>-1.2007589105872518E-2</v>
      </c>
    </row>
    <row r="24" spans="1:61" s="23" customFormat="1" ht="15.75" customHeight="1">
      <c r="A24" s="29"/>
      <c r="R24" s="172" t="s">
        <v>67</v>
      </c>
      <c r="S24" s="188"/>
      <c r="T24" s="171"/>
      <c r="U24" s="151"/>
      <c r="V24" s="326"/>
      <c r="W24" s="172" t="s">
        <v>252</v>
      </c>
      <c r="X24" s="187"/>
      <c r="Y24" s="1601"/>
      <c r="Z24" s="151"/>
      <c r="AA24" s="166"/>
      <c r="AB24" s="173">
        <f t="shared" ref="AB24:BI24" si="18">AB11/AA11-1</f>
        <v>3.9640485070098208E-3</v>
      </c>
      <c r="AC24" s="173">
        <f t="shared" si="18"/>
        <v>3.7550060031747989E-3</v>
      </c>
      <c r="AD24" s="173">
        <f t="shared" si="18"/>
        <v>2.9783168897059564E-3</v>
      </c>
      <c r="AE24" s="173">
        <f t="shared" si="18"/>
        <v>2.6172981798973094E-3</v>
      </c>
      <c r="AF24" s="173">
        <f t="shared" si="18"/>
        <v>2.4348381431364974E-3</v>
      </c>
      <c r="AG24" s="173">
        <f t="shared" si="18"/>
        <v>2.30150513657712E-3</v>
      </c>
      <c r="AH24" s="173">
        <f t="shared" si="18"/>
        <v>2.3677289665420265E-3</v>
      </c>
      <c r="AI24" s="173">
        <f t="shared" si="18"/>
        <v>2.4968887972922627E-3</v>
      </c>
      <c r="AJ24" s="173">
        <f t="shared" si="18"/>
        <v>1.5418432538427673E-3</v>
      </c>
      <c r="AK24" s="173">
        <f t="shared" si="18"/>
        <v>2.0447314612330736E-3</v>
      </c>
      <c r="AL24" s="173">
        <f t="shared" si="18"/>
        <v>3.0726565085168467E-3</v>
      </c>
      <c r="AM24" s="173">
        <f t="shared" si="18"/>
        <v>1.3352602972132033E-3</v>
      </c>
      <c r="AN24" s="173">
        <f t="shared" si="18"/>
        <v>1.6315516997944535E-3</v>
      </c>
      <c r="AO24" s="173">
        <f t="shared" si="18"/>
        <v>7.2830360079567669E-4</v>
      </c>
      <c r="AP24" s="173">
        <f t="shared" si="18"/>
        <v>-1.486849210013963E-4</v>
      </c>
      <c r="AQ24" s="173">
        <f t="shared" si="18"/>
        <v>1.0409492204621618E-3</v>
      </c>
      <c r="AR24" s="173">
        <f t="shared" si="18"/>
        <v>1.0320482247989649E-3</v>
      </c>
      <c r="AS24" s="173">
        <f t="shared" si="18"/>
        <v>3.983348043081758E-4</v>
      </c>
      <c r="AT24" s="173">
        <f t="shared" si="18"/>
        <v>-4.0598357328003321E-4</v>
      </c>
      <c r="AU24" s="173">
        <f t="shared" si="18"/>
        <v>1.9801299675070716E-4</v>
      </c>
      <c r="AV24" s="173">
        <f t="shared" si="18"/>
        <v>-1.7423365118465206E-3</v>
      </c>
      <c r="AW24" s="173">
        <f t="shared" si="18"/>
        <v>-1.8897598423420758E-3</v>
      </c>
      <c r="AX24" s="173">
        <f t="shared" si="18"/>
        <v>-1.4010916004358887E-3</v>
      </c>
      <c r="AY24" s="173">
        <f t="shared" si="18"/>
        <v>-1.3871172348183247E-3</v>
      </c>
      <c r="AZ24" s="173">
        <f t="shared" si="18"/>
        <v>-1.119209287539058E-3</v>
      </c>
      <c r="BA24" s="173">
        <f t="shared" si="18"/>
        <v>-4.1500535683036688E-4</v>
      </c>
      <c r="BB24" s="173">
        <f t="shared" si="18"/>
        <v>-9.6818375025586878E-4</v>
      </c>
      <c r="BC24" s="173">
        <f t="shared" si="18"/>
        <v>-1.3394369637327319E-3</v>
      </c>
      <c r="BD24" s="173">
        <f t="shared" si="18"/>
        <v>-1.5305840677244387E-3</v>
      </c>
      <c r="BE24" s="173">
        <f t="shared" si="18"/>
        <v>-3.2310141835566464E-3</v>
      </c>
      <c r="BF24" s="173">
        <f t="shared" si="18"/>
        <v>-5.1036774430891496E-3</v>
      </c>
      <c r="BG24" s="173">
        <f t="shared" si="18"/>
        <v>-4.4245407792956604E-3</v>
      </c>
      <c r="BH24" s="173">
        <f t="shared" si="18"/>
        <v>-4.7620190960967479E-3</v>
      </c>
      <c r="BI24" s="173">
        <f t="shared" si="18"/>
        <v>-4.4229284611425612E-3</v>
      </c>
    </row>
    <row r="25" spans="1:61" s="23" customFormat="1">
      <c r="A25" s="29"/>
      <c r="B25" s="189"/>
      <c r="C25" s="189"/>
      <c r="D25" s="189"/>
      <c r="E25" s="189"/>
      <c r="F25" s="189"/>
      <c r="G25" s="189"/>
      <c r="H25" s="189"/>
      <c r="I25" s="189"/>
      <c r="J25" s="189"/>
      <c r="K25" s="189"/>
      <c r="L25" s="189"/>
      <c r="M25" s="189"/>
      <c r="N25" s="189"/>
      <c r="O25" s="189"/>
      <c r="P25" s="189"/>
      <c r="Q25" s="189"/>
      <c r="S25" s="159"/>
      <c r="V25" s="326"/>
    </row>
    <row r="26" spans="1:61" s="23" customFormat="1">
      <c r="A26" s="29"/>
      <c r="R26" s="23" t="s">
        <v>467</v>
      </c>
      <c r="S26" s="159"/>
      <c r="V26" s="326"/>
      <c r="W26" s="23" t="s">
        <v>877</v>
      </c>
      <c r="X26" s="159"/>
    </row>
    <row r="27" spans="1:61" s="23" customFormat="1">
      <c r="A27" s="29"/>
      <c r="R27" s="134"/>
      <c r="S27" s="135"/>
      <c r="T27" s="135"/>
      <c r="U27" s="136"/>
      <c r="V27" s="326"/>
      <c r="W27" s="134"/>
      <c r="X27" s="135"/>
      <c r="Y27" s="135"/>
      <c r="Z27" s="136"/>
      <c r="AA27" s="86">
        <v>1990</v>
      </c>
      <c r="AB27" s="86">
        <f t="shared" ref="AB27:BA27" si="19">AA27+1</f>
        <v>1991</v>
      </c>
      <c r="AC27" s="86">
        <f t="shared" si="19"/>
        <v>1992</v>
      </c>
      <c r="AD27" s="86">
        <f t="shared" si="19"/>
        <v>1993</v>
      </c>
      <c r="AE27" s="86">
        <f t="shared" si="19"/>
        <v>1994</v>
      </c>
      <c r="AF27" s="86">
        <f t="shared" si="19"/>
        <v>1995</v>
      </c>
      <c r="AG27" s="86">
        <f t="shared" si="19"/>
        <v>1996</v>
      </c>
      <c r="AH27" s="86">
        <f t="shared" si="19"/>
        <v>1997</v>
      </c>
      <c r="AI27" s="86">
        <f t="shared" si="19"/>
        <v>1998</v>
      </c>
      <c r="AJ27" s="86">
        <f t="shared" si="19"/>
        <v>1999</v>
      </c>
      <c r="AK27" s="86">
        <f t="shared" si="19"/>
        <v>2000</v>
      </c>
      <c r="AL27" s="86">
        <f t="shared" si="19"/>
        <v>2001</v>
      </c>
      <c r="AM27" s="86">
        <f t="shared" si="19"/>
        <v>2002</v>
      </c>
      <c r="AN27" s="86">
        <f t="shared" si="19"/>
        <v>2003</v>
      </c>
      <c r="AO27" s="86">
        <f t="shared" si="19"/>
        <v>2004</v>
      </c>
      <c r="AP27" s="86">
        <f t="shared" si="19"/>
        <v>2005</v>
      </c>
      <c r="AQ27" s="86">
        <f t="shared" si="19"/>
        <v>2006</v>
      </c>
      <c r="AR27" s="86">
        <f t="shared" si="19"/>
        <v>2007</v>
      </c>
      <c r="AS27" s="86">
        <f t="shared" si="19"/>
        <v>2008</v>
      </c>
      <c r="AT27" s="86">
        <f t="shared" si="19"/>
        <v>2009</v>
      </c>
      <c r="AU27" s="86">
        <f t="shared" si="19"/>
        <v>2010</v>
      </c>
      <c r="AV27" s="86">
        <f t="shared" si="19"/>
        <v>2011</v>
      </c>
      <c r="AW27" s="86">
        <f t="shared" si="19"/>
        <v>2012</v>
      </c>
      <c r="AX27" s="86">
        <f t="shared" si="19"/>
        <v>2013</v>
      </c>
      <c r="AY27" s="86">
        <f t="shared" si="19"/>
        <v>2014</v>
      </c>
      <c r="AZ27" s="86">
        <f t="shared" si="19"/>
        <v>2015</v>
      </c>
      <c r="BA27" s="86">
        <f t="shared" si="19"/>
        <v>2016</v>
      </c>
      <c r="BB27" s="86">
        <f t="shared" ref="BB27:BI27" si="20">BA27+1</f>
        <v>2017</v>
      </c>
      <c r="BC27" s="86">
        <f t="shared" si="20"/>
        <v>2018</v>
      </c>
      <c r="BD27" s="86">
        <f t="shared" si="20"/>
        <v>2019</v>
      </c>
      <c r="BE27" s="86">
        <f t="shared" si="20"/>
        <v>2020</v>
      </c>
      <c r="BF27" s="86">
        <f t="shared" si="20"/>
        <v>2021</v>
      </c>
      <c r="BG27" s="86">
        <f t="shared" si="20"/>
        <v>2022</v>
      </c>
      <c r="BH27" s="86">
        <f t="shared" si="20"/>
        <v>2023</v>
      </c>
      <c r="BI27" s="86">
        <f t="shared" si="20"/>
        <v>2024</v>
      </c>
    </row>
    <row r="28" spans="1:61" s="23" customFormat="1" ht="15.75" customHeight="1">
      <c r="A28" s="29"/>
      <c r="R28" s="138" t="s">
        <v>418</v>
      </c>
      <c r="S28" s="181"/>
      <c r="T28" s="29"/>
      <c r="U28" s="182"/>
      <c r="V28" s="326"/>
      <c r="W28" s="138" t="s">
        <v>811</v>
      </c>
      <c r="X28" s="181"/>
      <c r="Y28" s="1606"/>
      <c r="Z28" s="29"/>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73">
        <f>AY5/$AX5-1</f>
        <v>-3.6598916784848057E-2</v>
      </c>
      <c r="AZ28" s="173">
        <f t="shared" ref="AZ28:BE28" si="21">AZ5/$AX5-1</f>
        <v>-6.480641877615767E-2</v>
      </c>
      <c r="BA28" s="173">
        <f t="shared" si="21"/>
        <v>-7.8468752794666807E-2</v>
      </c>
      <c r="BB28" s="173">
        <f t="shared" si="21"/>
        <v>-8.9350730326518635E-2</v>
      </c>
      <c r="BC28" s="173">
        <f t="shared" si="21"/>
        <v>-0.1229684430272262</v>
      </c>
      <c r="BD28" s="173">
        <f t="shared" si="21"/>
        <v>-0.14912799988480696</v>
      </c>
      <c r="BE28" s="173">
        <f t="shared" si="21"/>
        <v>-0.19528153106229551</v>
      </c>
      <c r="BF28" s="173">
        <f t="shared" ref="BF28:BG34" si="22">BF5/$AX5-1</f>
        <v>-0.18023219841154903</v>
      </c>
      <c r="BG28" s="173">
        <f t="shared" si="22"/>
        <v>-0.20292284572275476</v>
      </c>
      <c r="BH28" s="173">
        <f t="shared" ref="BH28:BI28" si="23">BH5/$AX5-1</f>
        <v>-0.23451000308288483</v>
      </c>
      <c r="BI28" s="173">
        <f t="shared" si="23"/>
        <v>-0.24910540879664844</v>
      </c>
    </row>
    <row r="29" spans="1:61" s="23" customFormat="1" ht="15.75" customHeight="1">
      <c r="A29" s="29"/>
      <c r="R29" s="149"/>
      <c r="S29" s="150" t="s">
        <v>460</v>
      </c>
      <c r="T29" s="184"/>
      <c r="U29" s="185"/>
      <c r="V29" s="326"/>
      <c r="W29" s="143"/>
      <c r="X29" s="138" t="s">
        <v>885</v>
      </c>
      <c r="Y29" s="1606"/>
      <c r="Z29" s="185"/>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73">
        <f t="shared" ref="AY29:BE29" si="24">AY6/$AX6-1</f>
        <v>-3.9332041080593072E-2</v>
      </c>
      <c r="AZ29" s="173">
        <f t="shared" si="24"/>
        <v>-7.0166973847733294E-2</v>
      </c>
      <c r="BA29" s="173">
        <f t="shared" si="24"/>
        <v>-8.5470949284748632E-2</v>
      </c>
      <c r="BB29" s="173">
        <f t="shared" si="24"/>
        <v>-9.7469825926342679E-2</v>
      </c>
      <c r="BC29" s="173">
        <f t="shared" si="24"/>
        <v>-0.13240485075157893</v>
      </c>
      <c r="BD29" s="173">
        <f t="shared" si="24"/>
        <v>-0.16041173040301215</v>
      </c>
      <c r="BE29" s="173">
        <f t="shared" si="24"/>
        <v>-0.2094604282336141</v>
      </c>
      <c r="BF29" s="173">
        <f t="shared" si="22"/>
        <v>-0.19340984725975796</v>
      </c>
      <c r="BG29" s="173">
        <f t="shared" si="22"/>
        <v>-0.21557786259490341</v>
      </c>
      <c r="BH29" s="173">
        <f t="shared" ref="BH29:BI29" si="25">BH6/$AX6-1</f>
        <v>-0.24701911756825579</v>
      </c>
      <c r="BI29" s="173">
        <f t="shared" si="25"/>
        <v>-0.25975004371239641</v>
      </c>
    </row>
    <row r="30" spans="1:61" s="29" customFormat="1" ht="15.75" customHeight="1">
      <c r="R30" s="186"/>
      <c r="S30" s="154"/>
      <c r="T30" s="150" t="s">
        <v>462</v>
      </c>
      <c r="U30" s="185"/>
      <c r="V30" s="1123"/>
      <c r="W30" s="1577"/>
      <c r="X30" s="143"/>
      <c r="Y30" s="138" t="s">
        <v>880</v>
      </c>
      <c r="Z30" s="185"/>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83">
        <f t="shared" ref="AY30:BE30" si="26">AY7/$AX7-1</f>
        <v>-4.0629391037306339E-2</v>
      </c>
      <c r="AZ30" s="183">
        <f t="shared" si="26"/>
        <v>-7.2503130668177151E-2</v>
      </c>
      <c r="BA30" s="183">
        <f t="shared" si="26"/>
        <v>-8.8440467735996675E-2</v>
      </c>
      <c r="BB30" s="183">
        <f t="shared" si="26"/>
        <v>-0.10191714890213632</v>
      </c>
      <c r="BC30" s="183">
        <f t="shared" si="26"/>
        <v>-0.13874566343522932</v>
      </c>
      <c r="BD30" s="183">
        <f t="shared" si="26"/>
        <v>-0.16755569183246533</v>
      </c>
      <c r="BE30" s="183">
        <f t="shared" si="26"/>
        <v>-0.21640491235911341</v>
      </c>
      <c r="BF30" s="183">
        <f t="shared" si="22"/>
        <v>-0.20102739699102956</v>
      </c>
      <c r="BG30" s="183">
        <f t="shared" si="22"/>
        <v>-0.22212971541857141</v>
      </c>
      <c r="BH30" s="183">
        <f t="shared" ref="BH30:BI30" si="27">BH7/$AX7-1</f>
        <v>-0.25389132981137741</v>
      </c>
      <c r="BI30" s="183">
        <f t="shared" si="27"/>
        <v>-0.26611065655660648</v>
      </c>
    </row>
    <row r="31" spans="1:61" s="23" customFormat="1" ht="15.75" customHeight="1">
      <c r="A31" s="29"/>
      <c r="R31" s="138" t="s">
        <v>626</v>
      </c>
      <c r="S31" s="187"/>
      <c r="T31" s="170"/>
      <c r="U31" s="141"/>
      <c r="V31" s="326"/>
      <c r="W31" s="138" t="s">
        <v>812</v>
      </c>
      <c r="X31" s="181"/>
      <c r="Y31" s="1605"/>
      <c r="Z31" s="140"/>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73">
        <f>AY8/$AX8-1</f>
        <v>-3.5260710288983588E-2</v>
      </c>
      <c r="AZ31" s="173">
        <f t="shared" ref="AZ31:BE31" si="28">AZ8/$AX8-1</f>
        <v>-6.245808812651088E-2</v>
      </c>
      <c r="BA31" s="173">
        <f t="shared" si="28"/>
        <v>-7.577116922025251E-2</v>
      </c>
      <c r="BB31" s="173">
        <f t="shared" si="28"/>
        <v>-8.5799887696414667E-2</v>
      </c>
      <c r="BC31" s="173">
        <f t="shared" si="28"/>
        <v>-0.1183677932560051</v>
      </c>
      <c r="BD31" s="173">
        <f t="shared" si="28"/>
        <v>-0.14335340583135248</v>
      </c>
      <c r="BE31" s="173">
        <f t="shared" si="28"/>
        <v>-0.18719397836662255</v>
      </c>
      <c r="BF31" s="173">
        <f t="shared" si="22"/>
        <v>-0.16774584067273091</v>
      </c>
      <c r="BG31" s="173">
        <f t="shared" si="22"/>
        <v>-0.187185772668094</v>
      </c>
      <c r="BH31" s="173">
        <f t="shared" ref="BH31:BI31" si="29">BH8/$AX8-1</f>
        <v>-0.21566153554170697</v>
      </c>
      <c r="BI31" s="173">
        <f t="shared" si="29"/>
        <v>-0.22719827350616595</v>
      </c>
    </row>
    <row r="32" spans="1:61" s="23" customFormat="1" ht="15.75" customHeight="1">
      <c r="A32" s="29"/>
      <c r="R32" s="149"/>
      <c r="S32" s="1119" t="s">
        <v>654</v>
      </c>
      <c r="T32" s="139"/>
      <c r="U32" s="185"/>
      <c r="V32" s="326"/>
      <c r="W32" s="143"/>
      <c r="X32" s="138" t="s">
        <v>886</v>
      </c>
      <c r="Y32" s="1605"/>
      <c r="Z32" s="185"/>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73">
        <f t="shared" ref="AY32:BE32" si="30">AY9/$AX9-1</f>
        <v>-3.799763101463749E-2</v>
      </c>
      <c r="AZ32" s="173">
        <f t="shared" si="30"/>
        <v>-6.7832103893312179E-2</v>
      </c>
      <c r="BA32" s="173">
        <f t="shared" si="30"/>
        <v>-8.2793863127317402E-2</v>
      </c>
      <c r="BB32" s="173">
        <f t="shared" si="30"/>
        <v>-9.3950641621495024E-2</v>
      </c>
      <c r="BC32" s="173">
        <f t="shared" si="30"/>
        <v>-0.1278537016017357</v>
      </c>
      <c r="BD32" s="173">
        <f t="shared" si="30"/>
        <v>-0.15471371539216616</v>
      </c>
      <c r="BE32" s="173">
        <f t="shared" si="30"/>
        <v>-0.20151537578177303</v>
      </c>
      <c r="BF32" s="173">
        <f t="shared" si="22"/>
        <v>-0.1811242059157</v>
      </c>
      <c r="BG32" s="173">
        <f t="shared" si="22"/>
        <v>-0.20009064355243755</v>
      </c>
      <c r="BH32" s="173">
        <f t="shared" ref="BH32:BI32" si="31">BH9/$AX9-1</f>
        <v>-0.22847865880484897</v>
      </c>
      <c r="BI32" s="173">
        <f t="shared" si="31"/>
        <v>-0.23815346260614845</v>
      </c>
    </row>
    <row r="33" spans="1:61" s="29" customFormat="1" ht="15.75" customHeight="1">
      <c r="R33" s="186"/>
      <c r="S33" s="154"/>
      <c r="T33" s="1121" t="s">
        <v>655</v>
      </c>
      <c r="U33" s="151"/>
      <c r="V33" s="1123"/>
      <c r="W33" s="1577"/>
      <c r="X33" s="146"/>
      <c r="Y33" s="170" t="s">
        <v>883</v>
      </c>
      <c r="Z33" s="151"/>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83">
        <f t="shared" ref="AY33:BE33" si="32">AY10/$AX10-1</f>
        <v>-3.9296783047526374E-2</v>
      </c>
      <c r="AZ33" s="183">
        <f t="shared" si="32"/>
        <v>-7.0174126952333826E-2</v>
      </c>
      <c r="BA33" s="183">
        <f t="shared" si="32"/>
        <v>-8.5772074202089654E-2</v>
      </c>
      <c r="BB33" s="183">
        <f t="shared" si="32"/>
        <v>-9.8415305789488872E-2</v>
      </c>
      <c r="BC33" s="183">
        <f t="shared" si="32"/>
        <v>-0.13422777632503602</v>
      </c>
      <c r="BD33" s="183">
        <f t="shared" si="32"/>
        <v>-0.16190616058554963</v>
      </c>
      <c r="BE33" s="183">
        <f t="shared" si="32"/>
        <v>-0.20852965311256966</v>
      </c>
      <c r="BF33" s="183">
        <f t="shared" si="22"/>
        <v>-0.18885778295476974</v>
      </c>
      <c r="BG33" s="183">
        <f t="shared" si="22"/>
        <v>-0.20677185272006315</v>
      </c>
      <c r="BH33" s="183">
        <f t="shared" ref="BH33:BI33" si="33">BH10/$AX10-1</f>
        <v>-0.23552008380048495</v>
      </c>
      <c r="BI33" s="183">
        <f t="shared" si="33"/>
        <v>-0.24469964451390058</v>
      </c>
    </row>
    <row r="34" spans="1:61" s="23" customFormat="1" ht="15.75" customHeight="1">
      <c r="A34" s="29"/>
      <c r="R34" s="172" t="s">
        <v>67</v>
      </c>
      <c r="S34" s="188"/>
      <c r="T34" s="171"/>
      <c r="U34" s="151"/>
      <c r="V34" s="326"/>
      <c r="W34" s="172" t="s">
        <v>252</v>
      </c>
      <c r="X34" s="187"/>
      <c r="Y34" s="1601"/>
      <c r="Z34" s="151"/>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73">
        <f t="shared" ref="AY34:BE34" si="34">AY11/$AX11-1</f>
        <v>-1.3871172348183247E-3</v>
      </c>
      <c r="AZ34" s="173">
        <f t="shared" si="34"/>
        <v>-2.5047740478653102E-3</v>
      </c>
      <c r="BA34" s="173">
        <f t="shared" si="34"/>
        <v>-2.918739910048207E-3</v>
      </c>
      <c r="BB34" s="173">
        <f t="shared" si="34"/>
        <v>-3.884097783751872E-3</v>
      </c>
      <c r="BC34" s="173">
        <f t="shared" si="34"/>
        <v>-5.2183322433423385E-3</v>
      </c>
      <c r="BD34" s="173">
        <f t="shared" si="34"/>
        <v>-6.7409292148750133E-3</v>
      </c>
      <c r="BE34" s="173">
        <f t="shared" si="34"/>
        <v>-9.9501633605280082E-3</v>
      </c>
      <c r="BF34" s="173">
        <f t="shared" si="22"/>
        <v>-1.5003058379319034E-2</v>
      </c>
      <c r="BG34" s="173">
        <f t="shared" si="22"/>
        <v>-1.9361217515001194E-2</v>
      </c>
      <c r="BH34" s="173">
        <f t="shared" ref="BH34:BI34" si="35">BH11/$AX11-1</f>
        <v>-2.4031038123567883E-2</v>
      </c>
      <c r="BI34" s="173">
        <f t="shared" si="35"/>
        <v>-2.8347679022242889E-2</v>
      </c>
    </row>
    <row r="35" spans="1:61" s="23" customFormat="1" ht="18.75" customHeight="1">
      <c r="A35" s="29"/>
      <c r="S35" s="190"/>
      <c r="V35" s="326"/>
      <c r="X35" s="169"/>
      <c r="Y35" s="190"/>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row>
  </sheetData>
  <mergeCells count="6">
    <mergeCell ref="W1:Y1"/>
    <mergeCell ref="W11:Y11"/>
    <mergeCell ref="W12:Z12"/>
    <mergeCell ref="W4:Y4"/>
    <mergeCell ref="R4:T4"/>
    <mergeCell ref="R12:U12"/>
  </mergeCells>
  <phoneticPr fontId="10"/>
  <pageMargins left="0.28000000000000003" right="0.32" top="0.71" bottom="0.24" header="0.51181102362204722" footer="0.26"/>
  <pageSetup paperSize="9"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F5DC-65A2-48A0-8633-284D314DEC81}">
  <sheetPr codeName="Sheet13">
    <pageSetUpPr fitToPage="1"/>
  </sheetPr>
  <dimension ref="A1:BJ36"/>
  <sheetViews>
    <sheetView zoomScaleNormal="100" workbookViewId="0">
      <pane xSplit="21" ySplit="4" topLeftCell="V5" activePane="bottomRight" state="frozen"/>
      <selection activeCell="BC66" sqref="BC66"/>
      <selection pane="topRight" activeCell="BC66" sqref="BC66"/>
      <selection pane="bottomLeft" activeCell="BC66" sqref="BC66"/>
      <selection pane="bottomRight"/>
    </sheetView>
  </sheetViews>
  <sheetFormatPr defaultColWidth="9" defaultRowHeight="15"/>
  <cols>
    <col min="1" max="1" width="2" style="131" customWidth="1"/>
    <col min="2" max="17" width="1.875" style="132" hidden="1" customWidth="1"/>
    <col min="18" max="19" width="2.125" style="132" customWidth="1"/>
    <col min="20" max="20" width="36.875" style="132" customWidth="1"/>
    <col min="21" max="21" width="17" style="132" customWidth="1"/>
    <col min="22" max="22" width="1.625" style="3" customWidth="1"/>
    <col min="23" max="23" width="2.125" style="131" customWidth="1"/>
    <col min="24" max="24" width="2.125" style="132" customWidth="1"/>
    <col min="25" max="25" width="32.75" style="2" customWidth="1"/>
    <col min="26" max="26" width="18" style="132" customWidth="1"/>
    <col min="27" max="61" width="7.875" style="132" customWidth="1"/>
    <col min="62" max="62" width="8.875" style="132" customWidth="1"/>
    <col min="63" max="16384" width="9" style="132"/>
  </cols>
  <sheetData>
    <row r="1" spans="1:62" ht="43.5" customHeight="1">
      <c r="R1" s="133" t="s">
        <v>627</v>
      </c>
      <c r="W1" s="2607" t="s">
        <v>795</v>
      </c>
      <c r="X1" s="2607"/>
      <c r="Y1" s="2607"/>
      <c r="Z1" s="1733"/>
    </row>
    <row r="2" spans="1:62" ht="14.25" customHeight="1">
      <c r="R2" s="32" t="str">
        <f>'0.Contents'!$B$2</f>
        <v>＜報告値＞</v>
      </c>
      <c r="U2" s="32"/>
      <c r="V2" s="1130"/>
      <c r="W2" s="33" t="str">
        <f>'0.Contents'!$D$2</f>
        <v>&lt;Reported Value&gt;</v>
      </c>
      <c r="Y2" s="132"/>
    </row>
    <row r="3" spans="1:62" s="23" customFormat="1" ht="18.75" customHeight="1" thickBot="1">
      <c r="A3" s="29"/>
      <c r="R3" s="23" t="s">
        <v>459</v>
      </c>
      <c r="V3" s="1123"/>
      <c r="W3" s="23" t="s">
        <v>977</v>
      </c>
    </row>
    <row r="4" spans="1:62" s="23" customFormat="1" ht="15.75" thickBot="1">
      <c r="A4" s="29"/>
      <c r="R4" s="1020"/>
      <c r="S4" s="1021"/>
      <c r="T4" s="303"/>
      <c r="U4" s="957" t="s">
        <v>63</v>
      </c>
      <c r="V4" s="326"/>
      <c r="W4" s="2648"/>
      <c r="X4" s="2649"/>
      <c r="Y4" s="2650"/>
      <c r="Z4" s="1596" t="s">
        <v>255</v>
      </c>
      <c r="AA4" s="1018">
        <v>1990</v>
      </c>
      <c r="AB4" s="956">
        <f t="shared" ref="AB4:BA4" si="0">AA4+1</f>
        <v>1991</v>
      </c>
      <c r="AC4" s="956">
        <f t="shared" si="0"/>
        <v>1992</v>
      </c>
      <c r="AD4" s="956">
        <f t="shared" si="0"/>
        <v>1993</v>
      </c>
      <c r="AE4" s="956">
        <f t="shared" si="0"/>
        <v>1994</v>
      </c>
      <c r="AF4" s="956">
        <f t="shared" si="0"/>
        <v>1995</v>
      </c>
      <c r="AG4" s="956">
        <f t="shared" si="0"/>
        <v>1996</v>
      </c>
      <c r="AH4" s="956">
        <f t="shared" si="0"/>
        <v>1997</v>
      </c>
      <c r="AI4" s="956">
        <f t="shared" si="0"/>
        <v>1998</v>
      </c>
      <c r="AJ4" s="956">
        <f t="shared" si="0"/>
        <v>1999</v>
      </c>
      <c r="AK4" s="956">
        <f t="shared" si="0"/>
        <v>2000</v>
      </c>
      <c r="AL4" s="956">
        <f t="shared" si="0"/>
        <v>2001</v>
      </c>
      <c r="AM4" s="956">
        <f t="shared" si="0"/>
        <v>2002</v>
      </c>
      <c r="AN4" s="956">
        <f t="shared" si="0"/>
        <v>2003</v>
      </c>
      <c r="AO4" s="956">
        <f t="shared" si="0"/>
        <v>2004</v>
      </c>
      <c r="AP4" s="956">
        <f t="shared" si="0"/>
        <v>2005</v>
      </c>
      <c r="AQ4" s="956">
        <f t="shared" si="0"/>
        <v>2006</v>
      </c>
      <c r="AR4" s="956">
        <f t="shared" si="0"/>
        <v>2007</v>
      </c>
      <c r="AS4" s="956">
        <f t="shared" si="0"/>
        <v>2008</v>
      </c>
      <c r="AT4" s="956">
        <f t="shared" si="0"/>
        <v>2009</v>
      </c>
      <c r="AU4" s="956">
        <f>AT4+1</f>
        <v>2010</v>
      </c>
      <c r="AV4" s="956">
        <f>AU4+1</f>
        <v>2011</v>
      </c>
      <c r="AW4" s="956">
        <f>AV4+1</f>
        <v>2012</v>
      </c>
      <c r="AX4" s="956">
        <f>AW4+1</f>
        <v>2013</v>
      </c>
      <c r="AY4" s="956">
        <f t="shared" si="0"/>
        <v>2014</v>
      </c>
      <c r="AZ4" s="956">
        <f t="shared" si="0"/>
        <v>2015</v>
      </c>
      <c r="BA4" s="956">
        <f t="shared" si="0"/>
        <v>2016</v>
      </c>
      <c r="BB4" s="956">
        <f t="shared" ref="BB4:BI4" si="1">BA4+1</f>
        <v>2017</v>
      </c>
      <c r="BC4" s="956">
        <f t="shared" si="1"/>
        <v>2018</v>
      </c>
      <c r="BD4" s="956">
        <f t="shared" si="1"/>
        <v>2019</v>
      </c>
      <c r="BE4" s="956">
        <f t="shared" si="1"/>
        <v>2020</v>
      </c>
      <c r="BF4" s="956">
        <f t="shared" si="1"/>
        <v>2021</v>
      </c>
      <c r="BG4" s="1220">
        <f t="shared" si="1"/>
        <v>2022</v>
      </c>
      <c r="BH4" s="1220">
        <f t="shared" si="1"/>
        <v>2023</v>
      </c>
      <c r="BI4" s="957">
        <f t="shared" si="1"/>
        <v>2024</v>
      </c>
      <c r="BJ4" s="165"/>
    </row>
    <row r="5" spans="1:62" s="29" customFormat="1" ht="15.75" customHeight="1">
      <c r="R5" s="1003" t="s">
        <v>418</v>
      </c>
      <c r="T5" s="182"/>
      <c r="U5" s="1004" t="s">
        <v>1080</v>
      </c>
      <c r="V5" s="1123"/>
      <c r="W5" s="1003" t="s">
        <v>811</v>
      </c>
      <c r="X5" s="1602"/>
      <c r="Y5" s="1603"/>
      <c r="Z5" s="1004" t="s">
        <v>879</v>
      </c>
      <c r="AA5" s="1015">
        <f>'1.Summary'!AA15</f>
        <v>1272.0575847218931</v>
      </c>
      <c r="AB5" s="1016">
        <f>'1.Summary'!AB15</f>
        <v>1286.1154695539458</v>
      </c>
      <c r="AC5" s="1016">
        <f>'1.Summary'!AC15</f>
        <v>1296.6024972619432</v>
      </c>
      <c r="AD5" s="1016">
        <f>'1.Summary'!AD15</f>
        <v>1292.6263092925599</v>
      </c>
      <c r="AE5" s="1016">
        <f>'1.Summary'!AE15</f>
        <v>1351.2226099277157</v>
      </c>
      <c r="AF5" s="1016">
        <f>'1.Summary'!AF15</f>
        <v>1371.6041425542564</v>
      </c>
      <c r="AG5" s="1016">
        <f>'1.Summary'!AG15</f>
        <v>1384.7504107467951</v>
      </c>
      <c r="AH5" s="1016">
        <f>'1.Summary'!AH15</f>
        <v>1375.5913614068884</v>
      </c>
      <c r="AI5" s="1016">
        <f>'1.Summary'!AI15</f>
        <v>1327.2082008657521</v>
      </c>
      <c r="AJ5" s="1016">
        <f>'1.Summary'!AJ15</f>
        <v>1351.4214823393561</v>
      </c>
      <c r="AK5" s="1016">
        <f>'1.Summary'!AK15</f>
        <v>1370.5490131306808</v>
      </c>
      <c r="AL5" s="1016">
        <f>'1.Summary'!AL15</f>
        <v>1345.258189477953</v>
      </c>
      <c r="AM5" s="1016">
        <f>'1.Summary'!AM15</f>
        <v>1369.4672843505487</v>
      </c>
      <c r="AN5" s="1016">
        <f>'1.Summary'!AN15</f>
        <v>1376.026617016814</v>
      </c>
      <c r="AO5" s="1016">
        <f>'1.Summary'!AO15</f>
        <v>1367.8735035747814</v>
      </c>
      <c r="AP5" s="1016">
        <f>'1.Summary'!AP15</f>
        <v>1374.7162312150351</v>
      </c>
      <c r="AQ5" s="1016">
        <f>'1.Summary'!AQ15</f>
        <v>1352.3143835919893</v>
      </c>
      <c r="AR5" s="1016">
        <f>'1.Summary'!AR15</f>
        <v>1386.1927848500625</v>
      </c>
      <c r="AS5" s="1016">
        <f>'1.Summary'!AS15</f>
        <v>1312.3481377953651</v>
      </c>
      <c r="AT5" s="1016">
        <f>'1.Summary'!AT15</f>
        <v>1240.0991040436554</v>
      </c>
      <c r="AU5" s="1016">
        <f>'1.Summary'!AU15</f>
        <v>1291.7255078247622</v>
      </c>
      <c r="AV5" s="1016">
        <f>'1.Summary'!AV15</f>
        <v>1341.5052426838395</v>
      </c>
      <c r="AW5" s="1016">
        <f>'1.Summary'!AW15</f>
        <v>1382.4650172518918</v>
      </c>
      <c r="AX5" s="1016">
        <f>'1.Summary'!AX15</f>
        <v>1393.5462917702594</v>
      </c>
      <c r="AY5" s="1016">
        <f>'1.Summary'!AY15</f>
        <v>1342.544007001926</v>
      </c>
      <c r="AZ5" s="1016">
        <f>'1.Summary'!AZ15</f>
        <v>1303.2355472018344</v>
      </c>
      <c r="BA5" s="1016">
        <f>'1.Summary'!BA15</f>
        <v>1284.1964522934143</v>
      </c>
      <c r="BB5" s="1016">
        <f>'1.Summary'!BB15</f>
        <v>1269.0319128567749</v>
      </c>
      <c r="BC5" s="1016">
        <f>'1.Summary'!BC15</f>
        <v>1222.1840739849058</v>
      </c>
      <c r="BD5" s="1016">
        <f>'1.Summary'!BD15</f>
        <v>1185.7295205316709</v>
      </c>
      <c r="BE5" s="1016">
        <f>'1.Summary'!BE15</f>
        <v>1121.4124383071787</v>
      </c>
      <c r="BF5" s="1016">
        <f>'1.Summary'!BF15</f>
        <v>1142.3843800162435</v>
      </c>
      <c r="BG5" s="1224">
        <f>'1.Summary'!BG15</f>
        <v>1110.763912597846</v>
      </c>
      <c r="BH5" s="1224">
        <f>'1.Summary'!BH15</f>
        <v>1066.7457465910732</v>
      </c>
      <c r="BI5" s="1017">
        <f>'1.Summary'!BI15</f>
        <v>1046.4063730817754</v>
      </c>
      <c r="BJ5" s="1005"/>
    </row>
    <row r="6" spans="1:62" s="23" customFormat="1" ht="15.75" customHeight="1">
      <c r="A6" s="29"/>
      <c r="R6" s="996"/>
      <c r="S6" s="138" t="s">
        <v>460</v>
      </c>
      <c r="T6" s="140"/>
      <c r="U6" s="995" t="s">
        <v>461</v>
      </c>
      <c r="V6" s="326"/>
      <c r="W6" s="996"/>
      <c r="X6" s="138" t="s">
        <v>885</v>
      </c>
      <c r="Y6" s="141"/>
      <c r="Z6" s="1597" t="s">
        <v>461</v>
      </c>
      <c r="AA6" s="1023">
        <f>'1.Summary'!AA5</f>
        <v>1159.8016750899105</v>
      </c>
      <c r="AB6" s="144">
        <f>'1.Summary'!AB5</f>
        <v>1171.3628499673694</v>
      </c>
      <c r="AC6" s="144">
        <f>'1.Summary'!AC5</f>
        <v>1179.8638543264578</v>
      </c>
      <c r="AD6" s="144">
        <f>'1.Summary'!AD5</f>
        <v>1173.4024859867282</v>
      </c>
      <c r="AE6" s="144">
        <f>'1.Summary'!AE5</f>
        <v>1226.8441253088067</v>
      </c>
      <c r="AF6" s="144">
        <f>'1.Summary'!AF5</f>
        <v>1239.2889141910773</v>
      </c>
      <c r="AG6" s="144">
        <f>'1.Summary'!AG5</f>
        <v>1252.2031614474906</v>
      </c>
      <c r="AH6" s="144">
        <f>'1.Summary'!AH5</f>
        <v>1244.0033102374846</v>
      </c>
      <c r="AI6" s="144">
        <f>'1.Summary'!AI5</f>
        <v>1203.848559074791</v>
      </c>
      <c r="AJ6" s="144">
        <f>'1.Summary'!AJ5</f>
        <v>1240.7952304378807</v>
      </c>
      <c r="AK6" s="144">
        <f>'1.Summary'!AK5</f>
        <v>1263.0584842681872</v>
      </c>
      <c r="AL6" s="144">
        <f>'1.Summary'!AL5</f>
        <v>1248.3415754532102</v>
      </c>
      <c r="AM6" s="144">
        <f>'1.Summary'!AM5</f>
        <v>1277.5996830633953</v>
      </c>
      <c r="AN6" s="144">
        <f>'1.Summary'!AN5</f>
        <v>1285.6810349985822</v>
      </c>
      <c r="AO6" s="144">
        <f>'1.Summary'!AO5</f>
        <v>1280.8225808347363</v>
      </c>
      <c r="AP6" s="144">
        <f>'1.Summary'!AP5</f>
        <v>1288.0231404317699</v>
      </c>
      <c r="AQ6" s="144">
        <f>'1.Summary'!AQ5</f>
        <v>1265.0014176882748</v>
      </c>
      <c r="AR6" s="144">
        <f>'1.Summary'!AR5</f>
        <v>1300.2010950123533</v>
      </c>
      <c r="AS6" s="144">
        <f>'1.Summary'!AS5</f>
        <v>1229.4599058430197</v>
      </c>
      <c r="AT6" s="144">
        <f>'1.Summary'!AT5</f>
        <v>1161.2507020376393</v>
      </c>
      <c r="AU6" s="144">
        <f>'1.Summary'!AU5</f>
        <v>1211.7811359656539</v>
      </c>
      <c r="AV6" s="144">
        <f>'1.Summary'!AV5</f>
        <v>1261.9642681709056</v>
      </c>
      <c r="AW6" s="144">
        <f>'1.Summary'!AW5</f>
        <v>1302.7268258104045</v>
      </c>
      <c r="AX6" s="144">
        <f>'1.Summary'!AX5</f>
        <v>1312.3702262424408</v>
      </c>
      <c r="AY6" s="144">
        <f>'1.Summary'!AY5</f>
        <v>1260.7520265909259</v>
      </c>
      <c r="AZ6" s="144">
        <f>'1.Summary'!AZ5</f>
        <v>1220.2851788991436</v>
      </c>
      <c r="BA6" s="144">
        <f>'1.Summary'!BA5</f>
        <v>1200.2006971924591</v>
      </c>
      <c r="BB6" s="144">
        <f>'1.Summary'!BB5</f>
        <v>1184.4537287396752</v>
      </c>
      <c r="BC6" s="144">
        <f>'1.Summary'!BC5</f>
        <v>1138.6060423059946</v>
      </c>
      <c r="BD6" s="144">
        <f>'1.Summary'!BD5</f>
        <v>1101.8506473214984</v>
      </c>
      <c r="BE6" s="144">
        <f>'1.Summary'!BE5</f>
        <v>1037.4805966526542</v>
      </c>
      <c r="BF6" s="144">
        <f>'1.Summary'!BF5</f>
        <v>1058.5449012366364</v>
      </c>
      <c r="BG6" s="1229">
        <f>'1.Summary'!BG5</f>
        <v>1029.4522579359057</v>
      </c>
      <c r="BH6" s="1229">
        <f>'1.Summary'!BH5</f>
        <v>988.18969103318091</v>
      </c>
      <c r="BI6" s="1024">
        <f>'1.Summary'!BI5</f>
        <v>971.48200260911926</v>
      </c>
      <c r="BJ6" s="278"/>
    </row>
    <row r="7" spans="1:62" s="23" customFormat="1" ht="15.75" customHeight="1">
      <c r="A7" s="29"/>
      <c r="R7" s="997"/>
      <c r="S7" s="146"/>
      <c r="T7" s="147" t="s">
        <v>462</v>
      </c>
      <c r="U7" s="995" t="s">
        <v>461</v>
      </c>
      <c r="V7" s="326"/>
      <c r="W7" s="996"/>
      <c r="X7" s="143"/>
      <c r="Y7" s="1604" t="s">
        <v>880</v>
      </c>
      <c r="Z7" s="1597" t="s">
        <v>461</v>
      </c>
      <c r="AA7" s="1023">
        <f>'2.CO2-sector'!AA5/1000</f>
        <v>1067.561954437844</v>
      </c>
      <c r="AB7" s="144">
        <f>'2.CO2-sector'!AB5/1000</f>
        <v>1077.8113134951486</v>
      </c>
      <c r="AC7" s="144">
        <f>'2.CO2-sector'!AC5/1000</f>
        <v>1085.8221633882238</v>
      </c>
      <c r="AD7" s="144">
        <f>'2.CO2-sector'!AD5/1000</f>
        <v>1081.0016873980737</v>
      </c>
      <c r="AE7" s="144">
        <f>'2.CO2-sector'!AE5/1000</f>
        <v>1130.9039713782831</v>
      </c>
      <c r="AF7" s="144">
        <f>'2.CO2-sector'!AF5/1000</f>
        <v>1142.1412286336395</v>
      </c>
      <c r="AG7" s="144">
        <f>'2.CO2-sector'!AG5/1000</f>
        <v>1153.5496793706232</v>
      </c>
      <c r="AH7" s="144">
        <f>'2.CO2-sector'!AH5/1000</f>
        <v>1147.0967966268647</v>
      </c>
      <c r="AI7" s="144">
        <f>'2.CO2-sector'!AI5/1000</f>
        <v>1113.1578091833082</v>
      </c>
      <c r="AJ7" s="144">
        <f>'2.CO2-sector'!AJ5/1000</f>
        <v>1149.4787329300643</v>
      </c>
      <c r="AK7" s="144">
        <f>'2.CO2-sector'!AK5/1000</f>
        <v>1170.300242834518</v>
      </c>
      <c r="AL7" s="144">
        <f>'2.CO2-sector'!AL5/1000</f>
        <v>1157.3611552556515</v>
      </c>
      <c r="AM7" s="144">
        <f>'2.CO2-sector'!AM5/1000</f>
        <v>1188.9924797455733</v>
      </c>
      <c r="AN7" s="144">
        <f>'2.CO2-sector'!AN5/1000</f>
        <v>1197.2982498674169</v>
      </c>
      <c r="AO7" s="144">
        <f>'2.CO2-sector'!AO5/1000</f>
        <v>1193.442447715581</v>
      </c>
      <c r="AP7" s="144">
        <f>'2.CO2-sector'!AP5/1000</f>
        <v>1200.5211451346584</v>
      </c>
      <c r="AQ7" s="144">
        <f>'2.CO2-sector'!AQ5/1000</f>
        <v>1178.6756193085628</v>
      </c>
      <c r="AR7" s="144">
        <f>'2.CO2-sector'!AR5/1000</f>
        <v>1214.465844266251</v>
      </c>
      <c r="AS7" s="144">
        <f>'2.CO2-sector'!AS5/1000</f>
        <v>1146.9182616628698</v>
      </c>
      <c r="AT7" s="144">
        <f>'2.CO2-sector'!AT5/1000</f>
        <v>1087.272069202096</v>
      </c>
      <c r="AU7" s="144">
        <f>'2.CO2-sector'!AU5/1000</f>
        <v>1136.944412005553</v>
      </c>
      <c r="AV7" s="144">
        <f>'2.CO2-sector'!AV5/1000</f>
        <v>1188.0046866890555</v>
      </c>
      <c r="AW7" s="144">
        <f>'2.CO2-sector'!AW5/1000</f>
        <v>1227.2625996148483</v>
      </c>
      <c r="AX7" s="144">
        <f>'2.CO2-sector'!AX5/1000</f>
        <v>1235.3729068825387</v>
      </c>
      <c r="AY7" s="144">
        <f>'2.CO2-sector'!AY5/1000</f>
        <v>1185.1804579719142</v>
      </c>
      <c r="AZ7" s="144">
        <f>'2.CO2-sector'!AZ5/1000</f>
        <v>1145.8045035909081</v>
      </c>
      <c r="BA7" s="144">
        <f>'2.CO2-sector'!BA5/1000</f>
        <v>1126.1159491694691</v>
      </c>
      <c r="BB7" s="144">
        <f>'2.CO2-sector'!BB5/1000</f>
        <v>1109.467222382126</v>
      </c>
      <c r="BC7" s="144">
        <f>'2.CO2-sector'!BC5/1000</f>
        <v>1063.9702733272131</v>
      </c>
      <c r="BD7" s="144">
        <f>'2.CO2-sector'!BD5/1000</f>
        <v>1028.3791447987512</v>
      </c>
      <c r="BE7" s="144">
        <f>'2.CO2-sector'!BE5/1000</f>
        <v>968.03214123779981</v>
      </c>
      <c r="BF7" s="144">
        <f>'2.CO2-sector'!BF5/1000</f>
        <v>987.02910709870036</v>
      </c>
      <c r="BG7" s="1229">
        <f>'2.CO2-sector'!BG5/1000</f>
        <v>960.95987464090706</v>
      </c>
      <c r="BH7" s="1229">
        <f>'2.CO2-sector'!BH5/1000</f>
        <v>921.72243674118397</v>
      </c>
      <c r="BI7" s="1024">
        <f>'2.CO2-sector'!BI5/1000</f>
        <v>906.62701153978287</v>
      </c>
      <c r="BJ7" s="278"/>
    </row>
    <row r="8" spans="1:62" s="29" customFormat="1" ht="15.75" customHeight="1">
      <c r="R8" s="994" t="s">
        <v>628</v>
      </c>
      <c r="S8" s="139"/>
      <c r="T8" s="140"/>
      <c r="U8" s="995" t="s">
        <v>463</v>
      </c>
      <c r="V8" s="1123"/>
      <c r="W8" s="994" t="s">
        <v>795</v>
      </c>
      <c r="X8" s="1605"/>
      <c r="Y8" s="141"/>
      <c r="Z8" s="995" t="s">
        <v>938</v>
      </c>
      <c r="AA8" s="1008">
        <f t="shared" ref="AA8:AD8" si="2">AA5/AA11*10^3</f>
        <v>2.9523556961566877</v>
      </c>
      <c r="AB8" s="148">
        <f t="shared" si="2"/>
        <v>2.9118854929213023</v>
      </c>
      <c r="AC8" s="148">
        <f t="shared" si="2"/>
        <v>2.9183224590700618</v>
      </c>
      <c r="AD8" s="148">
        <f t="shared" si="2"/>
        <v>2.9321786085808599</v>
      </c>
      <c r="AE8" s="148">
        <f>AE5/AE11*10^3</f>
        <v>3.0165467723862793</v>
      </c>
      <c r="AF8" s="148">
        <f t="shared" ref="AF8:BD8" si="3">AF5/AF11*10^3</f>
        <v>2.9677012318741238</v>
      </c>
      <c r="AG8" s="148">
        <f t="shared" si="3"/>
        <v>2.9103250478436387</v>
      </c>
      <c r="AH8" s="148">
        <f t="shared" si="3"/>
        <v>2.8946575838187885</v>
      </c>
      <c r="AI8" s="148">
        <f t="shared" si="3"/>
        <v>2.8208019700981368</v>
      </c>
      <c r="AJ8" s="148">
        <f t="shared" si="3"/>
        <v>2.8551956325948469</v>
      </c>
      <c r="AK8" s="148">
        <f t="shared" si="3"/>
        <v>2.8222489732378424</v>
      </c>
      <c r="AL8" s="148">
        <f t="shared" si="3"/>
        <v>2.7903350341319064</v>
      </c>
      <c r="AM8" s="148">
        <f t="shared" si="3"/>
        <v>2.8146746488263661</v>
      </c>
      <c r="AN8" s="148">
        <f t="shared" si="3"/>
        <v>2.7746790770999317</v>
      </c>
      <c r="AO8" s="148">
        <f t="shared" si="3"/>
        <v>2.7125847881604184</v>
      </c>
      <c r="AP8" s="148">
        <f t="shared" si="3"/>
        <v>2.6686570180755558</v>
      </c>
      <c r="AQ8" s="148">
        <f t="shared" si="3"/>
        <v>2.591710034355152</v>
      </c>
      <c r="AR8" s="148">
        <f t="shared" si="3"/>
        <v>2.6289919366983971</v>
      </c>
      <c r="AS8" s="148">
        <f t="shared" si="3"/>
        <v>2.5820307986734501</v>
      </c>
      <c r="AT8" s="148">
        <f t="shared" si="3"/>
        <v>2.5008270300931432</v>
      </c>
      <c r="AU8" s="148">
        <f t="shared" si="3"/>
        <v>2.5225826108004754</v>
      </c>
      <c r="AV8" s="148">
        <f t="shared" si="3"/>
        <v>2.6064501816033707</v>
      </c>
      <c r="AW8" s="148">
        <f t="shared" si="3"/>
        <v>2.669267233817878</v>
      </c>
      <c r="AX8" s="148">
        <f t="shared" si="3"/>
        <v>2.6190919763540768</v>
      </c>
      <c r="AY8" s="148">
        <f t="shared" si="3"/>
        <v>2.5321688196819658</v>
      </c>
      <c r="AZ8" s="148">
        <f t="shared" si="3"/>
        <v>2.4160232311609446</v>
      </c>
      <c r="BA8" s="148">
        <f t="shared" si="3"/>
        <v>2.3629178238747621</v>
      </c>
      <c r="BB8" s="148">
        <f t="shared" si="3"/>
        <v>2.2940938292538866</v>
      </c>
      <c r="BC8" s="148">
        <f t="shared" si="3"/>
        <v>2.2039919679746269</v>
      </c>
      <c r="BD8" s="148">
        <f t="shared" si="3"/>
        <v>2.1554125566909579</v>
      </c>
      <c r="BE8" s="148">
        <f>BE5/BE11*10^3</f>
        <v>2.1213560303183301</v>
      </c>
      <c r="BF8" s="148">
        <f>BF5/BF11*10^3</f>
        <v>2.0959577588581637</v>
      </c>
      <c r="BG8" s="1226">
        <f>BG5/BG11*10^3</f>
        <v>2.0123580928896954</v>
      </c>
      <c r="BH8" s="1226">
        <f>BH5/BH11*10^3</f>
        <v>1.9244114968166999</v>
      </c>
      <c r="BI8" s="1009">
        <f>BI5/BI11*10^3</f>
        <v>1.8770509905433648</v>
      </c>
      <c r="BJ8" s="176"/>
    </row>
    <row r="9" spans="1:62" s="23" customFormat="1" ht="15.75" customHeight="1">
      <c r="A9" s="29"/>
      <c r="R9" s="998"/>
      <c r="S9" s="138" t="s">
        <v>647</v>
      </c>
      <c r="T9" s="140"/>
      <c r="U9" s="995" t="s">
        <v>464</v>
      </c>
      <c r="V9" s="326"/>
      <c r="W9" s="996"/>
      <c r="X9" s="138" t="s">
        <v>936</v>
      </c>
      <c r="Y9" s="141"/>
      <c r="Z9" s="1734" t="s">
        <v>939</v>
      </c>
      <c r="AA9" s="1010">
        <f t="shared" ref="AA9:AD9" si="4">AA6/AA11*10^3</f>
        <v>2.6918176684685058</v>
      </c>
      <c r="AB9" s="152">
        <f t="shared" si="4"/>
        <v>2.6520748490412793</v>
      </c>
      <c r="AC9" s="152">
        <f t="shared" si="4"/>
        <v>2.6555734637230617</v>
      </c>
      <c r="AD9" s="152">
        <f t="shared" si="4"/>
        <v>2.66173266313054</v>
      </c>
      <c r="AE9" s="152">
        <f t="shared" ref="AE9:BE9" si="5">AE6/AE11*10^3</f>
        <v>2.7388771170868189</v>
      </c>
      <c r="AF9" s="152">
        <f t="shared" si="5"/>
        <v>2.6814145008659609</v>
      </c>
      <c r="AG9" s="152">
        <f t="shared" si="5"/>
        <v>2.6317509620988266</v>
      </c>
      <c r="AH9" s="152">
        <f t="shared" si="5"/>
        <v>2.6177567825024144</v>
      </c>
      <c r="AI9" s="152">
        <f t="shared" si="5"/>
        <v>2.5586176945884183</v>
      </c>
      <c r="AJ9" s="152">
        <f t="shared" si="5"/>
        <v>2.6214716646047371</v>
      </c>
      <c r="AK9" s="152">
        <f t="shared" si="5"/>
        <v>2.6009033432687234</v>
      </c>
      <c r="AL9" s="152">
        <f t="shared" si="5"/>
        <v>2.5893105574791209</v>
      </c>
      <c r="AM9" s="152">
        <f t="shared" si="5"/>
        <v>2.6258585950612949</v>
      </c>
      <c r="AN9" s="152">
        <f t="shared" si="5"/>
        <v>2.5925023713339699</v>
      </c>
      <c r="AO9" s="152">
        <f t="shared" si="5"/>
        <v>2.5399569770339747</v>
      </c>
      <c r="AP9" s="152">
        <f t="shared" si="5"/>
        <v>2.5003647408155856</v>
      </c>
      <c r="AQ9" s="152">
        <f t="shared" si="5"/>
        <v>2.4243747663083099</v>
      </c>
      <c r="AR9" s="152">
        <f t="shared" si="5"/>
        <v>2.4659039004041814</v>
      </c>
      <c r="AS9" s="152">
        <f t="shared" si="5"/>
        <v>2.4189490968103451</v>
      </c>
      <c r="AT9" s="152">
        <f t="shared" si="5"/>
        <v>2.341818597320859</v>
      </c>
      <c r="AU9" s="152">
        <f t="shared" si="5"/>
        <v>2.366460988163515</v>
      </c>
      <c r="AV9" s="152">
        <f t="shared" si="5"/>
        <v>2.4519076715425241</v>
      </c>
      <c r="AW9" s="152">
        <f t="shared" si="5"/>
        <v>2.5153085158448518</v>
      </c>
      <c r="AX9" s="152">
        <f t="shared" si="5"/>
        <v>2.4665261210599398</v>
      </c>
      <c r="AY9" s="152">
        <f t="shared" si="5"/>
        <v>2.3779011745123464</v>
      </c>
      <c r="AZ9" s="152">
        <f t="shared" si="5"/>
        <v>2.2622444171292404</v>
      </c>
      <c r="BA9" s="152">
        <f t="shared" si="5"/>
        <v>2.2083658731172169</v>
      </c>
      <c r="BB9" s="152">
        <f t="shared" si="5"/>
        <v>2.141197524356599</v>
      </c>
      <c r="BC9" s="152">
        <f t="shared" si="5"/>
        <v>2.0532738278512235</v>
      </c>
      <c r="BD9" s="152">
        <f t="shared" si="5"/>
        <v>2.0029380054313854</v>
      </c>
      <c r="BE9" s="152">
        <f t="shared" si="5"/>
        <v>1.9625836533164109</v>
      </c>
      <c r="BF9" s="152">
        <f t="shared" ref="BF9:BG9" si="6">BF6/BF11*10^3</f>
        <v>1.9421356223507973</v>
      </c>
      <c r="BG9" s="1227">
        <f t="shared" si="6"/>
        <v>1.8650467115516796</v>
      </c>
      <c r="BH9" s="1227">
        <f t="shared" ref="BH9:BI9" si="7">BH6/BH11*10^3</f>
        <v>1.782696212792108</v>
      </c>
      <c r="BI9" s="1011">
        <f t="shared" si="7"/>
        <v>1.7426511365006689</v>
      </c>
      <c r="BJ9" s="177"/>
    </row>
    <row r="10" spans="1:62" s="23" customFormat="1" ht="15.75" customHeight="1">
      <c r="A10" s="29"/>
      <c r="R10" s="723"/>
      <c r="S10" s="146"/>
      <c r="T10" s="147" t="s">
        <v>648</v>
      </c>
      <c r="U10" s="995" t="s">
        <v>464</v>
      </c>
      <c r="V10" s="326"/>
      <c r="W10" s="1561"/>
      <c r="X10" s="146"/>
      <c r="Y10" s="147" t="s">
        <v>937</v>
      </c>
      <c r="Z10" s="1734" t="s">
        <v>939</v>
      </c>
      <c r="AA10" s="1010">
        <f t="shared" ref="AA10:AD10" si="8">AA7/AA11*10^3</f>
        <v>2.4777357998881864</v>
      </c>
      <c r="AB10" s="152">
        <f t="shared" si="8"/>
        <v>2.440265436634137</v>
      </c>
      <c r="AC10" s="152">
        <f t="shared" si="8"/>
        <v>2.4439095348523998</v>
      </c>
      <c r="AD10" s="152">
        <f t="shared" si="8"/>
        <v>2.4521317575248656</v>
      </c>
      <c r="AE10" s="152">
        <f t="shared" ref="AE10:BE10" si="9">AE7/AE11*10^3</f>
        <v>2.5246948205836204</v>
      </c>
      <c r="AF10" s="152">
        <f t="shared" si="9"/>
        <v>2.4712187912163568</v>
      </c>
      <c r="AG10" s="152">
        <f t="shared" si="9"/>
        <v>2.4244112872252441</v>
      </c>
      <c r="AH10" s="152">
        <f t="shared" si="9"/>
        <v>2.4138363578658959</v>
      </c>
      <c r="AI10" s="152">
        <f t="shared" si="9"/>
        <v>2.365866741274012</v>
      </c>
      <c r="AJ10" s="152">
        <f t="shared" si="9"/>
        <v>2.4285440929511855</v>
      </c>
      <c r="AK10" s="152">
        <f t="shared" si="9"/>
        <v>2.4098945948493338</v>
      </c>
      <c r="AL10" s="152">
        <f t="shared" si="9"/>
        <v>2.4005989362580626</v>
      </c>
      <c r="AM10" s="152">
        <f t="shared" si="9"/>
        <v>2.4437436575727722</v>
      </c>
      <c r="AN10" s="152">
        <f t="shared" si="9"/>
        <v>2.4142835333794226</v>
      </c>
      <c r="AO10" s="152">
        <f t="shared" si="9"/>
        <v>2.3666763196727403</v>
      </c>
      <c r="AP10" s="152">
        <f t="shared" si="9"/>
        <v>2.3305021840617002</v>
      </c>
      <c r="AQ10" s="152">
        <f t="shared" si="9"/>
        <v>2.2589314044695126</v>
      </c>
      <c r="AR10" s="152">
        <f t="shared" si="9"/>
        <v>2.3033022151510743</v>
      </c>
      <c r="AS10" s="152">
        <f t="shared" si="9"/>
        <v>2.2565493026487711</v>
      </c>
      <c r="AT10" s="152">
        <f t="shared" si="9"/>
        <v>2.1926307106098704</v>
      </c>
      <c r="AU10" s="152">
        <f t="shared" si="9"/>
        <v>2.2203139798653431</v>
      </c>
      <c r="AV10" s="152">
        <f t="shared" si="9"/>
        <v>2.3082094149490464</v>
      </c>
      <c r="AW10" s="152">
        <f t="shared" si="9"/>
        <v>2.3696019816501304</v>
      </c>
      <c r="AX10" s="152">
        <f t="shared" si="9"/>
        <v>2.321813984457636</v>
      </c>
      <c r="AY10" s="152">
        <f t="shared" si="9"/>
        <v>2.2353658321224539</v>
      </c>
      <c r="AZ10" s="152">
        <f t="shared" si="9"/>
        <v>2.124167273512636</v>
      </c>
      <c r="BA10" s="152">
        <f t="shared" si="9"/>
        <v>2.0720501472263959</v>
      </c>
      <c r="BB10" s="152">
        <f t="shared" si="9"/>
        <v>2.0056405854259576</v>
      </c>
      <c r="BC10" s="152">
        <f t="shared" si="9"/>
        <v>1.9186814707306579</v>
      </c>
      <c r="BD10" s="152">
        <f t="shared" si="9"/>
        <v>1.8693819149787561</v>
      </c>
      <c r="BE10" s="152">
        <f t="shared" si="9"/>
        <v>1.8312092413177457</v>
      </c>
      <c r="BF10" s="152">
        <f t="shared" ref="BF10:BG10" si="10">BF7/BF11*10^3</f>
        <v>1.8109240212238815</v>
      </c>
      <c r="BG10" s="1227">
        <f t="shared" si="10"/>
        <v>1.7409598554144154</v>
      </c>
      <c r="BH10" s="1227">
        <f t="shared" ref="BH10:BI10" si="11">BH7/BH11*10^3</f>
        <v>1.6627891508421424</v>
      </c>
      <c r="BI10" s="1011">
        <f t="shared" si="11"/>
        <v>1.6263138048865144</v>
      </c>
      <c r="BJ10" s="177"/>
    </row>
    <row r="11" spans="1:62" s="23" customFormat="1" ht="45.75" customHeight="1" thickBot="1">
      <c r="A11" s="29"/>
      <c r="R11" s="2654" t="s">
        <v>465</v>
      </c>
      <c r="S11" s="2655"/>
      <c r="T11" s="2656"/>
      <c r="U11" s="1019" t="s">
        <v>64</v>
      </c>
      <c r="V11" s="326"/>
      <c r="W11" s="2658" t="s">
        <v>821</v>
      </c>
      <c r="X11" s="2659"/>
      <c r="Y11" s="2660"/>
      <c r="Z11" s="1735" t="s">
        <v>256</v>
      </c>
      <c r="AA11" s="1025">
        <v>430861.9</v>
      </c>
      <c r="AB11" s="1026">
        <v>441677.9</v>
      </c>
      <c r="AC11" s="1026">
        <v>444297.2</v>
      </c>
      <c r="AD11" s="1026">
        <v>440841.6</v>
      </c>
      <c r="AE11" s="1026">
        <v>447936.9</v>
      </c>
      <c r="AF11" s="1026">
        <v>462177.3</v>
      </c>
      <c r="AG11" s="1026">
        <v>475806.1</v>
      </c>
      <c r="AH11" s="1026">
        <v>475217.3</v>
      </c>
      <c r="AI11" s="1026">
        <v>470507.4</v>
      </c>
      <c r="AJ11" s="1026">
        <v>473320.1</v>
      </c>
      <c r="AK11" s="1026">
        <v>485623</v>
      </c>
      <c r="AL11" s="1026">
        <v>482113.5</v>
      </c>
      <c r="AM11" s="1026">
        <v>486545.5</v>
      </c>
      <c r="AN11" s="1026">
        <v>495922.8</v>
      </c>
      <c r="AO11" s="1026">
        <v>504269.4</v>
      </c>
      <c r="AP11" s="1026">
        <v>515134.1</v>
      </c>
      <c r="AQ11" s="1026">
        <v>521784.6</v>
      </c>
      <c r="AR11" s="1026">
        <v>527271.6</v>
      </c>
      <c r="AS11" s="1026">
        <v>508262</v>
      </c>
      <c r="AT11" s="1026">
        <v>495875.6</v>
      </c>
      <c r="AU11" s="1026">
        <v>512064.7</v>
      </c>
      <c r="AV11" s="1026">
        <v>514686.7</v>
      </c>
      <c r="AW11" s="1026">
        <v>517919.3</v>
      </c>
      <c r="AX11" s="1026">
        <v>532072.30000000005</v>
      </c>
      <c r="AY11" s="1026">
        <v>530195.30000000005</v>
      </c>
      <c r="AZ11" s="1026">
        <v>539413.5</v>
      </c>
      <c r="BA11" s="1026">
        <v>543479.1</v>
      </c>
      <c r="BB11" s="1026">
        <v>553173.5</v>
      </c>
      <c r="BC11" s="1026">
        <v>554532</v>
      </c>
      <c r="BD11" s="1026">
        <v>550117.19999999995</v>
      </c>
      <c r="BE11" s="1026">
        <v>528630</v>
      </c>
      <c r="BF11" s="1026">
        <v>545041.69999999995</v>
      </c>
      <c r="BG11" s="1230">
        <v>551971.30000000005</v>
      </c>
      <c r="BH11" s="1230">
        <v>554323.1</v>
      </c>
      <c r="BI11" s="1027">
        <v>557473.6</v>
      </c>
      <c r="BJ11" s="1022"/>
    </row>
    <row r="12" spans="1:62" s="81" customFormat="1" ht="33" customHeight="1">
      <c r="A12" s="29"/>
      <c r="R12" s="2644" t="s">
        <v>466</v>
      </c>
      <c r="S12" s="2657"/>
      <c r="T12" s="2657"/>
      <c r="U12" s="2657"/>
      <c r="V12" s="1201"/>
      <c r="W12" s="2644" t="s">
        <v>644</v>
      </c>
      <c r="X12" s="2644"/>
      <c r="Y12" s="2644"/>
      <c r="Z12" s="2644"/>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7"/>
    </row>
    <row r="13" spans="1:62" s="29" customFormat="1">
      <c r="U13" s="158"/>
      <c r="V13" s="1202"/>
      <c r="X13" s="158"/>
      <c r="Y13" s="1731"/>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1"/>
    </row>
    <row r="14" spans="1:62" s="29" customFormat="1">
      <c r="U14" s="158"/>
      <c r="V14" s="1202"/>
      <c r="X14" s="158"/>
      <c r="Y14" s="1731"/>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1"/>
    </row>
    <row r="15" spans="1:62" s="23" customFormat="1">
      <c r="A15" s="29"/>
      <c r="V15" s="1123"/>
      <c r="W15" s="29"/>
      <c r="Y15" s="82"/>
      <c r="Z15" s="82"/>
      <c r="AA15" s="82"/>
      <c r="AB15" s="82"/>
      <c r="AC15" s="82"/>
      <c r="AD15" s="82"/>
      <c r="AE15" s="82"/>
      <c r="AF15" s="82"/>
      <c r="AG15" s="82"/>
      <c r="AH15" s="82"/>
      <c r="AI15" s="82"/>
      <c r="AJ15" s="82"/>
      <c r="AK15" s="82"/>
      <c r="AL15" s="82"/>
      <c r="AM15" s="82"/>
      <c r="AN15" s="82"/>
      <c r="AO15" s="82"/>
      <c r="AP15" s="82"/>
      <c r="AQ15" s="82"/>
      <c r="AR15" s="162"/>
      <c r="AS15" s="162"/>
      <c r="AT15" s="82"/>
      <c r="AU15" s="82"/>
      <c r="AV15" s="82"/>
      <c r="AW15" s="82"/>
      <c r="AX15" s="82"/>
      <c r="AY15" s="82"/>
      <c r="AZ15" s="82"/>
      <c r="BA15" s="82"/>
      <c r="BB15" s="82"/>
      <c r="BC15" s="82"/>
      <c r="BD15" s="82"/>
      <c r="BE15" s="82"/>
      <c r="BF15" s="82"/>
      <c r="BG15" s="82"/>
      <c r="BH15" s="82"/>
      <c r="BI15" s="82"/>
    </row>
    <row r="16" spans="1:62" s="23" customFormat="1" ht="16.5">
      <c r="A16" s="29"/>
      <c r="R16" s="163" t="s">
        <v>35</v>
      </c>
      <c r="V16" s="1123"/>
      <c r="W16" s="29" t="s">
        <v>853</v>
      </c>
      <c r="X16" s="29"/>
      <c r="Y16" s="29"/>
    </row>
    <row r="17" spans="1:62" s="23" customFormat="1">
      <c r="A17" s="29"/>
      <c r="R17" s="134"/>
      <c r="S17" s="135"/>
      <c r="T17" s="135"/>
      <c r="U17" s="136"/>
      <c r="V17" s="1123"/>
      <c r="W17" s="2652"/>
      <c r="X17" s="2653"/>
      <c r="Y17" s="2653"/>
      <c r="Z17" s="164"/>
      <c r="AA17" s="86">
        <v>1990</v>
      </c>
      <c r="AB17" s="86">
        <f t="shared" ref="AB17:BA17" si="12">AA17+1</f>
        <v>1991</v>
      </c>
      <c r="AC17" s="86">
        <f t="shared" si="12"/>
        <v>1992</v>
      </c>
      <c r="AD17" s="86">
        <f t="shared" si="12"/>
        <v>1993</v>
      </c>
      <c r="AE17" s="86">
        <f t="shared" si="12"/>
        <v>1994</v>
      </c>
      <c r="AF17" s="86">
        <f t="shared" si="12"/>
        <v>1995</v>
      </c>
      <c r="AG17" s="86">
        <f t="shared" si="12"/>
        <v>1996</v>
      </c>
      <c r="AH17" s="86">
        <f t="shared" si="12"/>
        <v>1997</v>
      </c>
      <c r="AI17" s="86">
        <f t="shared" si="12"/>
        <v>1998</v>
      </c>
      <c r="AJ17" s="86">
        <f t="shared" si="12"/>
        <v>1999</v>
      </c>
      <c r="AK17" s="86">
        <f t="shared" si="12"/>
        <v>2000</v>
      </c>
      <c r="AL17" s="86">
        <f t="shared" si="12"/>
        <v>2001</v>
      </c>
      <c r="AM17" s="86">
        <f t="shared" si="12"/>
        <v>2002</v>
      </c>
      <c r="AN17" s="86">
        <f t="shared" si="12"/>
        <v>2003</v>
      </c>
      <c r="AO17" s="86">
        <f t="shared" si="12"/>
        <v>2004</v>
      </c>
      <c r="AP17" s="86">
        <f t="shared" si="12"/>
        <v>2005</v>
      </c>
      <c r="AQ17" s="86">
        <f>AP17+1</f>
        <v>2006</v>
      </c>
      <c r="AR17" s="86">
        <f>AQ17+1</f>
        <v>2007</v>
      </c>
      <c r="AS17" s="86">
        <f>AR17+1</f>
        <v>2008</v>
      </c>
      <c r="AT17" s="86">
        <f t="shared" si="12"/>
        <v>2009</v>
      </c>
      <c r="AU17" s="86">
        <f>AT17+1</f>
        <v>2010</v>
      </c>
      <c r="AV17" s="86">
        <f>AU17+1</f>
        <v>2011</v>
      </c>
      <c r="AW17" s="86">
        <f>AV17+1</f>
        <v>2012</v>
      </c>
      <c r="AX17" s="86">
        <f>AW17+1</f>
        <v>2013</v>
      </c>
      <c r="AY17" s="86">
        <f t="shared" si="12"/>
        <v>2014</v>
      </c>
      <c r="AZ17" s="86">
        <f t="shared" si="12"/>
        <v>2015</v>
      </c>
      <c r="BA17" s="86">
        <f t="shared" si="12"/>
        <v>2016</v>
      </c>
      <c r="BB17" s="86">
        <f t="shared" ref="BB17:BI17" si="13">BA17+1</f>
        <v>2017</v>
      </c>
      <c r="BC17" s="86">
        <f t="shared" si="13"/>
        <v>2018</v>
      </c>
      <c r="BD17" s="86">
        <f t="shared" si="13"/>
        <v>2019</v>
      </c>
      <c r="BE17" s="86">
        <f t="shared" si="13"/>
        <v>2020</v>
      </c>
      <c r="BF17" s="86">
        <f t="shared" si="13"/>
        <v>2021</v>
      </c>
      <c r="BG17" s="86">
        <f t="shared" si="13"/>
        <v>2022</v>
      </c>
      <c r="BH17" s="86">
        <f t="shared" si="13"/>
        <v>2023</v>
      </c>
      <c r="BI17" s="86">
        <f t="shared" si="13"/>
        <v>2024</v>
      </c>
    </row>
    <row r="18" spans="1:62" s="23" customFormat="1" ht="15.75" customHeight="1">
      <c r="A18" s="29"/>
      <c r="R18" s="138" t="s">
        <v>418</v>
      </c>
      <c r="S18" s="139"/>
      <c r="T18" s="139"/>
      <c r="U18" s="151"/>
      <c r="V18" s="1124"/>
      <c r="W18" s="138" t="s">
        <v>811</v>
      </c>
      <c r="X18" s="1602"/>
      <c r="Y18" s="1602"/>
      <c r="Z18" s="1736"/>
      <c r="AA18" s="166"/>
      <c r="AB18" s="167">
        <f t="shared" ref="AB18:AB24" si="14">AB5/AA5-1</f>
        <v>1.1051295948308892E-2</v>
      </c>
      <c r="AC18" s="167">
        <f t="shared" ref="AC18:AC24" si="15">AC5/AB5-1</f>
        <v>8.1540327880782471E-3</v>
      </c>
      <c r="AD18" s="167">
        <f t="shared" ref="AD18:AD24" si="16">AD5/AC5-1</f>
        <v>-3.0666206318280542E-3</v>
      </c>
      <c r="AE18" s="167">
        <f t="shared" ref="AE18:AE24" si="17">AE5/AD5-1</f>
        <v>4.5331199136140921E-2</v>
      </c>
      <c r="AF18" s="167">
        <f t="shared" ref="AF18:BI18" si="18">AF5/AE5-1</f>
        <v>1.5083771154207559E-2</v>
      </c>
      <c r="AG18" s="167">
        <f t="shared" si="18"/>
        <v>9.5845935315250763E-3</v>
      </c>
      <c r="AH18" s="167">
        <f t="shared" si="18"/>
        <v>-6.6142239560464944E-3</v>
      </c>
      <c r="AI18" s="167">
        <f t="shared" si="18"/>
        <v>-3.5172626041829913E-2</v>
      </c>
      <c r="AJ18" s="167">
        <f t="shared" si="18"/>
        <v>1.8243770237261536E-2</v>
      </c>
      <c r="AK18" s="167">
        <f t="shared" si="18"/>
        <v>1.4153638255190559E-2</v>
      </c>
      <c r="AL18" s="167">
        <f t="shared" si="18"/>
        <v>-1.8453060350579586E-2</v>
      </c>
      <c r="AM18" s="167">
        <f t="shared" si="18"/>
        <v>1.7995872511276323E-2</v>
      </c>
      <c r="AN18" s="167">
        <f t="shared" si="18"/>
        <v>4.7896965055109764E-3</v>
      </c>
      <c r="AO18" s="167">
        <f t="shared" si="18"/>
        <v>-5.9251131781944411E-3</v>
      </c>
      <c r="AP18" s="167">
        <f t="shared" si="18"/>
        <v>5.0024564569539631E-3</v>
      </c>
      <c r="AQ18" s="167">
        <f t="shared" si="18"/>
        <v>-1.6295615861933954E-2</v>
      </c>
      <c r="AR18" s="167">
        <f t="shared" si="18"/>
        <v>2.5052163660410187E-2</v>
      </c>
      <c r="AS18" s="167">
        <f t="shared" si="18"/>
        <v>-5.3271556353314042E-2</v>
      </c>
      <c r="AT18" s="167">
        <f t="shared" si="18"/>
        <v>-5.5053252769560079E-2</v>
      </c>
      <c r="AU18" s="167">
        <f t="shared" si="18"/>
        <v>4.1630869349688071E-2</v>
      </c>
      <c r="AV18" s="167">
        <f t="shared" si="18"/>
        <v>3.8537394018722582E-2</v>
      </c>
      <c r="AW18" s="167">
        <f t="shared" si="18"/>
        <v>3.0532698095243838E-2</v>
      </c>
      <c r="AX18" s="167">
        <f t="shared" si="18"/>
        <v>8.0155912663852913E-3</v>
      </c>
      <c r="AY18" s="167">
        <f t="shared" si="18"/>
        <v>-3.6598916784848057E-2</v>
      </c>
      <c r="AZ18" s="167">
        <f t="shared" si="18"/>
        <v>-2.9279084778660258E-2</v>
      </c>
      <c r="BA18" s="167">
        <f t="shared" si="18"/>
        <v>-1.460909729580262E-2</v>
      </c>
      <c r="BB18" s="167">
        <f t="shared" si="18"/>
        <v>-1.1808582253562072E-2</v>
      </c>
      <c r="BC18" s="167">
        <f t="shared" si="18"/>
        <v>-3.6916202340733673E-2</v>
      </c>
      <c r="BD18" s="167">
        <f t="shared" si="18"/>
        <v>-2.9827383803468832E-2</v>
      </c>
      <c r="BE18" s="167">
        <f t="shared" si="18"/>
        <v>-5.4242625413975509E-2</v>
      </c>
      <c r="BF18" s="167">
        <f t="shared" si="18"/>
        <v>1.8701363559622042E-2</v>
      </c>
      <c r="BG18" s="167">
        <f t="shared" si="18"/>
        <v>-2.7679359041960949E-2</v>
      </c>
      <c r="BH18" s="167">
        <f t="shared" si="18"/>
        <v>-3.9628732539413791E-2</v>
      </c>
      <c r="BI18" s="167">
        <f t="shared" si="18"/>
        <v>-1.9066749105206116E-2</v>
      </c>
      <c r="BJ18" s="168"/>
    </row>
    <row r="19" spans="1:62" s="23" customFormat="1" ht="15.75" customHeight="1">
      <c r="A19" s="29"/>
      <c r="R19" s="143"/>
      <c r="S19" s="138" t="s">
        <v>460</v>
      </c>
      <c r="T19" s="139"/>
      <c r="U19" s="151"/>
      <c r="V19" s="1127"/>
      <c r="W19" s="143"/>
      <c r="X19" s="138" t="s">
        <v>885</v>
      </c>
      <c r="Y19" s="1605"/>
      <c r="Z19" s="1736"/>
      <c r="AA19" s="166"/>
      <c r="AB19" s="167">
        <f t="shared" si="14"/>
        <v>9.968234333307624E-3</v>
      </c>
      <c r="AC19" s="167">
        <f t="shared" si="15"/>
        <v>7.2573621054528026E-3</v>
      </c>
      <c r="AD19" s="167">
        <f t="shared" si="16"/>
        <v>-5.4763677317822834E-3</v>
      </c>
      <c r="AE19" s="167">
        <f t="shared" si="17"/>
        <v>4.5544167461976093E-2</v>
      </c>
      <c r="AF19" s="167">
        <f t="shared" ref="AF19:BI19" si="19">AF6/AE6-1</f>
        <v>1.014374085961256E-2</v>
      </c>
      <c r="AG19" s="167">
        <f t="shared" si="19"/>
        <v>1.0420691340439214E-2</v>
      </c>
      <c r="AH19" s="167">
        <f t="shared" si="19"/>
        <v>-6.5483393290010072E-3</v>
      </c>
      <c r="AI19" s="167">
        <f t="shared" si="19"/>
        <v>-3.2278652984474743E-2</v>
      </c>
      <c r="AJ19" s="167">
        <f t="shared" si="19"/>
        <v>3.0690464414797169E-2</v>
      </c>
      <c r="AK19" s="167">
        <f t="shared" si="19"/>
        <v>1.7942730020367392E-2</v>
      </c>
      <c r="AL19" s="167">
        <f t="shared" si="19"/>
        <v>-1.1651803141565442E-2</v>
      </c>
      <c r="AM19" s="167">
        <f t="shared" si="19"/>
        <v>2.3437581656737594E-2</v>
      </c>
      <c r="AN19" s="167">
        <f t="shared" si="19"/>
        <v>6.3254179241885033E-3</v>
      </c>
      <c r="AO19" s="167">
        <f t="shared" si="19"/>
        <v>-3.7788954115288709E-3</v>
      </c>
      <c r="AP19" s="167">
        <f t="shared" si="19"/>
        <v>5.6218243687902181E-3</v>
      </c>
      <c r="AQ19" s="167">
        <f t="shared" si="19"/>
        <v>-1.7873687219453038E-2</v>
      </c>
      <c r="AR19" s="167">
        <f t="shared" si="19"/>
        <v>2.7825800692306002E-2</v>
      </c>
      <c r="AS19" s="167">
        <f t="shared" si="19"/>
        <v>-5.4407883088778308E-2</v>
      </c>
      <c r="AT19" s="167">
        <f t="shared" si="19"/>
        <v>-5.5478998120406797E-2</v>
      </c>
      <c r="AU19" s="167">
        <f t="shared" si="19"/>
        <v>4.3513802695102077E-2</v>
      </c>
      <c r="AV19" s="167">
        <f t="shared" si="19"/>
        <v>4.1412702934396917E-2</v>
      </c>
      <c r="AW19" s="167">
        <f t="shared" si="19"/>
        <v>3.2300880989744929E-2</v>
      </c>
      <c r="AX19" s="167">
        <f t="shared" si="19"/>
        <v>7.4024732130908433E-3</v>
      </c>
      <c r="AY19" s="167">
        <f t="shared" si="19"/>
        <v>-3.9332041080593072E-2</v>
      </c>
      <c r="AZ19" s="167">
        <f t="shared" si="19"/>
        <v>-3.2097388573076202E-2</v>
      </c>
      <c r="BA19" s="167">
        <f t="shared" si="19"/>
        <v>-1.6458842616447589E-2</v>
      </c>
      <c r="BB19" s="167">
        <f t="shared" si="19"/>
        <v>-1.3120279374624233E-2</v>
      </c>
      <c r="BC19" s="167">
        <f t="shared" si="19"/>
        <v>-3.8707874627120331E-2</v>
      </c>
      <c r="BD19" s="167">
        <f t="shared" si="19"/>
        <v>-3.2281046840447414E-2</v>
      </c>
      <c r="BE19" s="167">
        <f t="shared" si="19"/>
        <v>-5.8419941781875928E-2</v>
      </c>
      <c r="BF19" s="167">
        <f t="shared" si="19"/>
        <v>2.030332389053302E-2</v>
      </c>
      <c r="BG19" s="167">
        <f t="shared" si="19"/>
        <v>-2.7483617621457013E-2</v>
      </c>
      <c r="BH19" s="167">
        <f t="shared" si="19"/>
        <v>-4.0082059740641052E-2</v>
      </c>
      <c r="BI19" s="167">
        <f t="shared" si="19"/>
        <v>-1.6907369683844098E-2</v>
      </c>
      <c r="BJ19" s="168"/>
    </row>
    <row r="20" spans="1:62" s="23" customFormat="1" ht="15.75" customHeight="1">
      <c r="A20" s="29"/>
      <c r="R20" s="145"/>
      <c r="S20" s="146"/>
      <c r="T20" s="170" t="s">
        <v>462</v>
      </c>
      <c r="U20" s="151"/>
      <c r="V20" s="1127"/>
      <c r="W20" s="143"/>
      <c r="X20" s="143"/>
      <c r="Y20" s="138" t="s">
        <v>880</v>
      </c>
      <c r="Z20" s="1736"/>
      <c r="AA20" s="166"/>
      <c r="AB20" s="167">
        <f t="shared" si="14"/>
        <v>9.6007159253832519E-3</v>
      </c>
      <c r="AC20" s="167">
        <f t="shared" si="15"/>
        <v>7.4325160561707904E-3</v>
      </c>
      <c r="AD20" s="167">
        <f t="shared" si="16"/>
        <v>-4.4394709858455172E-3</v>
      </c>
      <c r="AE20" s="167">
        <f t="shared" si="17"/>
        <v>4.6163002853697899E-2</v>
      </c>
      <c r="AF20" s="167">
        <f t="shared" ref="AF20:BI20" si="20">AF7/AE7-1</f>
        <v>9.9365264777175888E-3</v>
      </c>
      <c r="AG20" s="167">
        <f t="shared" si="20"/>
        <v>9.9886515353551086E-3</v>
      </c>
      <c r="AH20" s="167">
        <f t="shared" si="20"/>
        <v>-5.5939357091920883E-3</v>
      </c>
      <c r="AI20" s="167">
        <f t="shared" si="20"/>
        <v>-2.9586855741692397E-2</v>
      </c>
      <c r="AJ20" s="167">
        <f t="shared" si="20"/>
        <v>3.2628728332242174E-2</v>
      </c>
      <c r="AK20" s="167">
        <f t="shared" si="20"/>
        <v>1.8113871364439094E-2</v>
      </c>
      <c r="AL20" s="167">
        <f t="shared" si="20"/>
        <v>-1.1056211991828269E-2</v>
      </c>
      <c r="AM20" s="167">
        <f t="shared" si="20"/>
        <v>2.7330556539142403E-2</v>
      </c>
      <c r="AN20" s="167">
        <f t="shared" si="20"/>
        <v>6.9855531160474271E-3</v>
      </c>
      <c r="AO20" s="167">
        <f t="shared" si="20"/>
        <v>-3.2204190996377724E-3</v>
      </c>
      <c r="AP20" s="167">
        <f t="shared" si="20"/>
        <v>5.9313270050240785E-3</v>
      </c>
      <c r="AQ20" s="167">
        <f t="shared" si="20"/>
        <v>-1.8196702252708086E-2</v>
      </c>
      <c r="AR20" s="167">
        <f t="shared" si="20"/>
        <v>3.036477922457026E-2</v>
      </c>
      <c r="AS20" s="167">
        <f t="shared" si="20"/>
        <v>-5.5619170289792463E-2</v>
      </c>
      <c r="AT20" s="167">
        <f t="shared" si="20"/>
        <v>-5.2005617535721527E-2</v>
      </c>
      <c r="AU20" s="167">
        <f t="shared" si="20"/>
        <v>4.5685292771209918E-2</v>
      </c>
      <c r="AV20" s="167">
        <f t="shared" si="20"/>
        <v>4.4910088958028282E-2</v>
      </c>
      <c r="AW20" s="167">
        <f t="shared" si="20"/>
        <v>3.3045250886344357E-2</v>
      </c>
      <c r="AX20" s="167">
        <f t="shared" si="20"/>
        <v>6.6084530484638027E-3</v>
      </c>
      <c r="AY20" s="167">
        <f t="shared" si="20"/>
        <v>-4.0629391037306339E-2</v>
      </c>
      <c r="AZ20" s="167">
        <f t="shared" si="20"/>
        <v>-3.3223594024142433E-2</v>
      </c>
      <c r="BA20" s="167">
        <f t="shared" si="20"/>
        <v>-1.7183170741374987E-2</v>
      </c>
      <c r="BB20" s="167">
        <f t="shared" si="20"/>
        <v>-1.4784202994036155E-2</v>
      </c>
      <c r="BC20" s="167">
        <f t="shared" si="20"/>
        <v>-4.1007925369103582E-2</v>
      </c>
      <c r="BD20" s="167">
        <f t="shared" si="20"/>
        <v>-3.3451243348333937E-2</v>
      </c>
      <c r="BE20" s="167">
        <f t="shared" si="20"/>
        <v>-5.8681668007533383E-2</v>
      </c>
      <c r="BF20" s="167">
        <f t="shared" si="20"/>
        <v>1.9624313131390014E-2</v>
      </c>
      <c r="BG20" s="167">
        <f t="shared" si="20"/>
        <v>-2.6411817311469021E-2</v>
      </c>
      <c r="BH20" s="167">
        <f t="shared" si="20"/>
        <v>-4.0831504972447918E-2</v>
      </c>
      <c r="BI20" s="167">
        <f t="shared" si="20"/>
        <v>-1.6377408859408971E-2</v>
      </c>
      <c r="BJ20" s="168"/>
    </row>
    <row r="21" spans="1:62" s="23" customFormat="1" ht="15.75" customHeight="1">
      <c r="A21" s="29"/>
      <c r="R21" s="138" t="s">
        <v>628</v>
      </c>
      <c r="S21" s="139"/>
      <c r="T21" s="139"/>
      <c r="U21" s="151"/>
      <c r="V21" s="1127"/>
      <c r="W21" s="138" t="s">
        <v>813</v>
      </c>
      <c r="X21" s="1605"/>
      <c r="Y21" s="1605"/>
      <c r="Z21" s="1736"/>
      <c r="AA21" s="166"/>
      <c r="AB21" s="167">
        <f t="shared" si="14"/>
        <v>-1.3707766746421712E-2</v>
      </c>
      <c r="AC21" s="167">
        <f t="shared" si="15"/>
        <v>2.210583542659128E-3</v>
      </c>
      <c r="AD21" s="167">
        <f t="shared" si="16"/>
        <v>4.7479844003301963E-3</v>
      </c>
      <c r="AE21" s="167">
        <f t="shared" si="17"/>
        <v>2.8773200772463481E-2</v>
      </c>
      <c r="AF21" s="167">
        <f t="shared" ref="AF21:BI21" si="21">AF8/AE8-1</f>
        <v>-1.6192535437968836E-2</v>
      </c>
      <c r="AG21" s="167">
        <f t="shared" si="21"/>
        <v>-1.9333544567844418E-2</v>
      </c>
      <c r="AH21" s="167">
        <f t="shared" si="21"/>
        <v>-5.3834069278476671E-3</v>
      </c>
      <c r="AI21" s="167">
        <f t="shared" si="21"/>
        <v>-2.5514456056393797E-2</v>
      </c>
      <c r="AJ21" s="167">
        <f t="shared" si="21"/>
        <v>1.2192866731269847E-2</v>
      </c>
      <c r="AK21" s="167">
        <f t="shared" si="21"/>
        <v>-1.1539195066315622E-2</v>
      </c>
      <c r="AL21" s="167">
        <f t="shared" si="21"/>
        <v>-1.1307981474548146E-2</v>
      </c>
      <c r="AM21" s="167">
        <f t="shared" si="21"/>
        <v>8.7228287631173629E-3</v>
      </c>
      <c r="AN21" s="167">
        <f t="shared" si="21"/>
        <v>-1.4209660694926574E-2</v>
      </c>
      <c r="AO21" s="167">
        <f t="shared" si="21"/>
        <v>-2.2378908412144627E-2</v>
      </c>
      <c r="AP21" s="167">
        <f t="shared" si="21"/>
        <v>-1.6194063417517279E-2</v>
      </c>
      <c r="AQ21" s="167">
        <f t="shared" si="21"/>
        <v>-2.8833598022983242E-2</v>
      </c>
      <c r="AR21" s="167">
        <f t="shared" si="21"/>
        <v>1.4385059226936781E-2</v>
      </c>
      <c r="AS21" s="167">
        <f t="shared" si="21"/>
        <v>-1.7862792718916776E-2</v>
      </c>
      <c r="AT21" s="167">
        <f t="shared" si="21"/>
        <v>-3.1449573964038802E-2</v>
      </c>
      <c r="AU21" s="167">
        <f t="shared" si="21"/>
        <v>8.6993544317703897E-3</v>
      </c>
      <c r="AV21" s="167">
        <f t="shared" si="21"/>
        <v>3.3246709322348966E-2</v>
      </c>
      <c r="AW21" s="167">
        <f t="shared" si="21"/>
        <v>2.410061495050897E-2</v>
      </c>
      <c r="AX21" s="167">
        <f t="shared" si="21"/>
        <v>-1.8797390095721234E-2</v>
      </c>
      <c r="AY21" s="167">
        <f t="shared" si="21"/>
        <v>-3.3188279547598287E-2</v>
      </c>
      <c r="AZ21" s="167">
        <f t="shared" si="21"/>
        <v>-4.5868027288800128E-2</v>
      </c>
      <c r="BA21" s="167">
        <f t="shared" si="21"/>
        <v>-2.1980503581774058E-2</v>
      </c>
      <c r="BB21" s="167">
        <f t="shared" si="21"/>
        <v>-2.9126698324200118E-2</v>
      </c>
      <c r="BC21" s="167">
        <f t="shared" si="21"/>
        <v>-3.9275578064984273E-2</v>
      </c>
      <c r="BD21" s="167">
        <f t="shared" si="21"/>
        <v>-2.2041555500000976E-2</v>
      </c>
      <c r="BE21" s="167">
        <f t="shared" si="21"/>
        <v>-1.5800467649178085E-2</v>
      </c>
      <c r="BF21" s="167">
        <f t="shared" si="21"/>
        <v>-1.1972658571769879E-2</v>
      </c>
      <c r="BG21" s="167">
        <f t="shared" si="21"/>
        <v>-3.9886140651046231E-2</v>
      </c>
      <c r="BH21" s="167">
        <f t="shared" si="21"/>
        <v>-4.370325360269578E-2</v>
      </c>
      <c r="BI21" s="167">
        <f t="shared" si="21"/>
        <v>-2.4610384188453072E-2</v>
      </c>
      <c r="BJ21" s="168"/>
    </row>
    <row r="22" spans="1:62" s="23" customFormat="1" ht="15.75" customHeight="1">
      <c r="A22" s="29"/>
      <c r="R22" s="149"/>
      <c r="S22" s="138" t="s">
        <v>647</v>
      </c>
      <c r="T22" s="139"/>
      <c r="U22" s="151"/>
      <c r="V22" s="1127"/>
      <c r="W22" s="143"/>
      <c r="X22" s="138" t="s">
        <v>936</v>
      </c>
      <c r="Y22" s="1605"/>
      <c r="Z22" s="1736"/>
      <c r="AA22" s="166"/>
      <c r="AB22" s="167">
        <f t="shared" si="14"/>
        <v>-1.4764305878799733E-2</v>
      </c>
      <c r="AC22" s="167">
        <f t="shared" si="15"/>
        <v>1.3191990727738911E-3</v>
      </c>
      <c r="AD22" s="167">
        <f t="shared" si="16"/>
        <v>2.3193481527123971E-3</v>
      </c>
      <c r="AE22" s="167">
        <f t="shared" si="17"/>
        <v>2.8982795689762142E-2</v>
      </c>
      <c r="AF22" s="167">
        <f t="shared" ref="AF22:BI22" si="22">AF9/AE9-1</f>
        <v>-2.098035573132162E-2</v>
      </c>
      <c r="AG22" s="167">
        <f t="shared" si="22"/>
        <v>-1.8521395610822333E-2</v>
      </c>
      <c r="AH22" s="167">
        <f t="shared" si="22"/>
        <v>-5.3174406689499021E-3</v>
      </c>
      <c r="AI22" s="167">
        <f t="shared" si="22"/>
        <v>-2.2591513584949152E-2</v>
      </c>
      <c r="AJ22" s="167">
        <f t="shared" si="22"/>
        <v>2.4565596552098334E-2</v>
      </c>
      <c r="AK22" s="167">
        <f t="shared" si="22"/>
        <v>-7.8460971422000814E-3</v>
      </c>
      <c r="AL22" s="167">
        <f t="shared" si="22"/>
        <v>-4.4572151516530933E-3</v>
      </c>
      <c r="AM22" s="167">
        <f t="shared" si="22"/>
        <v>1.4114968742009903E-2</v>
      </c>
      <c r="AN22" s="167">
        <f t="shared" si="22"/>
        <v>-1.2702977909801128E-2</v>
      </c>
      <c r="AO22" s="167">
        <f t="shared" si="22"/>
        <v>-2.0268214556331543E-2</v>
      </c>
      <c r="AP22" s="167">
        <f t="shared" si="22"/>
        <v>-1.558775860236139E-2</v>
      </c>
      <c r="AQ22" s="167">
        <f t="shared" si="22"/>
        <v>-3.0391555786572488E-2</v>
      </c>
      <c r="AR22" s="167">
        <f t="shared" si="22"/>
        <v>1.7129832678100865E-2</v>
      </c>
      <c r="AS22" s="167">
        <f t="shared" si="22"/>
        <v>-1.904161941839666E-2</v>
      </c>
      <c r="AT22" s="167">
        <f t="shared" si="22"/>
        <v>-3.188595394222693E-2</v>
      </c>
      <c r="AU22" s="167">
        <f t="shared" si="22"/>
        <v>1.0522758197773374E-2</v>
      </c>
      <c r="AV22" s="167">
        <f t="shared" si="22"/>
        <v>3.6107370375591863E-2</v>
      </c>
      <c r="AW22" s="167">
        <f t="shared" si="22"/>
        <v>2.5857761708637961E-2</v>
      </c>
      <c r="AX22" s="167">
        <f t="shared" si="22"/>
        <v>-1.9394199350741159E-2</v>
      </c>
      <c r="AY22" s="167">
        <f t="shared" si="22"/>
        <v>-3.5931079663372389E-2</v>
      </c>
      <c r="AZ22" s="167">
        <f t="shared" si="22"/>
        <v>-4.8638168239613422E-2</v>
      </c>
      <c r="BA22" s="167">
        <f t="shared" si="22"/>
        <v>-2.3816411526564663E-2</v>
      </c>
      <c r="BB22" s="167">
        <f t="shared" si="22"/>
        <v>-3.0415407871616118E-2</v>
      </c>
      <c r="BC22" s="167">
        <f t="shared" si="22"/>
        <v>-4.1062861088350777E-2</v>
      </c>
      <c r="BD22" s="167">
        <f t="shared" si="22"/>
        <v>-2.4514909671115359E-2</v>
      </c>
      <c r="BE22" s="167">
        <f t="shared" si="22"/>
        <v>-2.0147579208914745E-2</v>
      </c>
      <c r="BF22" s="167">
        <f t="shared" si="22"/>
        <v>-1.0418934719577555E-2</v>
      </c>
      <c r="BG22" s="167">
        <f t="shared" si="22"/>
        <v>-3.9692856622344341E-2</v>
      </c>
      <c r="BH22" s="167">
        <f t="shared" si="22"/>
        <v>-4.4154657494373306E-2</v>
      </c>
      <c r="BI22" s="167">
        <f t="shared" si="22"/>
        <v>-2.2463208259538181E-2</v>
      </c>
      <c r="BJ22" s="168"/>
    </row>
    <row r="23" spans="1:62" s="23" customFormat="1" ht="15.75" customHeight="1">
      <c r="A23" s="29"/>
      <c r="R23" s="153"/>
      <c r="S23" s="146"/>
      <c r="T23" s="170" t="s">
        <v>648</v>
      </c>
      <c r="U23" s="151"/>
      <c r="V23" s="1127"/>
      <c r="W23" s="146"/>
      <c r="X23" s="146"/>
      <c r="Y23" s="170" t="s">
        <v>937</v>
      </c>
      <c r="Z23" s="1736"/>
      <c r="AA23" s="166"/>
      <c r="AB23" s="167">
        <f t="shared" si="14"/>
        <v>-1.5122824336533558E-2</v>
      </c>
      <c r="AC23" s="167">
        <f t="shared" si="15"/>
        <v>1.493320424719613E-3</v>
      </c>
      <c r="AD23" s="167">
        <f t="shared" si="16"/>
        <v>3.3643727622520991E-3</v>
      </c>
      <c r="AE23" s="167">
        <f t="shared" si="17"/>
        <v>2.9591828757194794E-2</v>
      </c>
      <c r="AF23" s="167">
        <f t="shared" ref="AF23:BI23" si="23">AF10/AE10-1</f>
        <v>-2.1181185516474299E-2</v>
      </c>
      <c r="AG23" s="167">
        <f t="shared" si="23"/>
        <v>-1.8941060240187602E-2</v>
      </c>
      <c r="AH23" s="167">
        <f t="shared" si="23"/>
        <v>-4.361854531477305E-3</v>
      </c>
      <c r="AI23" s="167">
        <f t="shared" si="23"/>
        <v>-1.9872770759942648E-2</v>
      </c>
      <c r="AJ23" s="167">
        <f t="shared" si="23"/>
        <v>2.6492342355437071E-2</v>
      </c>
      <c r="AK23" s="167">
        <f t="shared" si="23"/>
        <v>-7.6792915376672211E-3</v>
      </c>
      <c r="AL23" s="167">
        <f t="shared" si="23"/>
        <v>-3.8572884520089445E-3</v>
      </c>
      <c r="AM23" s="167">
        <f t="shared" si="23"/>
        <v>1.7972482059815276E-2</v>
      </c>
      <c r="AN23" s="167">
        <f t="shared" si="23"/>
        <v>-1.2055325075548518E-2</v>
      </c>
      <c r="AO23" s="167">
        <f t="shared" si="23"/>
        <v>-1.9718982070031976E-2</v>
      </c>
      <c r="AP23" s="167">
        <f t="shared" si="23"/>
        <v>-1.5284783690252213E-2</v>
      </c>
      <c r="AQ23" s="167">
        <f t="shared" si="23"/>
        <v>-3.0710453773294066E-2</v>
      </c>
      <c r="AR23" s="167">
        <f t="shared" si="23"/>
        <v>1.9642389580210251E-2</v>
      </c>
      <c r="AS23" s="167">
        <f t="shared" si="23"/>
        <v>-2.0298210193505417E-2</v>
      </c>
      <c r="AT23" s="167">
        <f t="shared" si="23"/>
        <v>-2.8325812320551647E-2</v>
      </c>
      <c r="AU23" s="167">
        <f t="shared" si="23"/>
        <v>1.262559587509049E-2</v>
      </c>
      <c r="AV23" s="167">
        <f t="shared" si="23"/>
        <v>3.9586939451254466E-2</v>
      </c>
      <c r="AW23" s="167">
        <f t="shared" si="23"/>
        <v>2.6597485610914129E-2</v>
      </c>
      <c r="AX23" s="167">
        <f t="shared" si="23"/>
        <v>-2.016709876281253E-2</v>
      </c>
      <c r="AY23" s="167">
        <f t="shared" si="23"/>
        <v>-3.7233022504761903E-2</v>
      </c>
      <c r="AZ23" s="167">
        <f t="shared" si="23"/>
        <v>-4.9745127626038776E-2</v>
      </c>
      <c r="BA23" s="167">
        <f t="shared" si="23"/>
        <v>-2.4535321175557123E-2</v>
      </c>
      <c r="BB23" s="167">
        <f t="shared" si="23"/>
        <v>-3.2050171126086324E-2</v>
      </c>
      <c r="BC23" s="167">
        <f t="shared" si="23"/>
        <v>-4.3357277134891681E-2</v>
      </c>
      <c r="BD23" s="167">
        <f t="shared" si="23"/>
        <v>-2.5694497238839764E-2</v>
      </c>
      <c r="BE23" s="167">
        <f t="shared" si="23"/>
        <v>-2.0419943808777097E-2</v>
      </c>
      <c r="BF23" s="167">
        <f t="shared" si="23"/>
        <v>-1.107749984882489E-2</v>
      </c>
      <c r="BG23" s="167">
        <f t="shared" si="23"/>
        <v>-3.8634511989178888E-2</v>
      </c>
      <c r="BH23" s="167">
        <f t="shared" si="23"/>
        <v>-4.4900923090880451E-2</v>
      </c>
      <c r="BI23" s="167">
        <f t="shared" si="23"/>
        <v>-2.1936242449714372E-2</v>
      </c>
      <c r="BJ23" s="168"/>
    </row>
    <row r="24" spans="1:62" s="23" customFormat="1" ht="15.75" customHeight="1">
      <c r="A24" s="29"/>
      <c r="R24" s="172" t="s">
        <v>313</v>
      </c>
      <c r="S24" s="171"/>
      <c r="T24" s="171"/>
      <c r="U24" s="151"/>
      <c r="V24" s="1127"/>
      <c r="W24" s="172" t="s">
        <v>257</v>
      </c>
      <c r="X24" s="1732"/>
      <c r="Y24" s="171"/>
      <c r="Z24" s="1736"/>
      <c r="AA24" s="166"/>
      <c r="AB24" s="167">
        <f t="shared" si="14"/>
        <v>2.5103171108886713E-2</v>
      </c>
      <c r="AC24" s="167">
        <f t="shared" si="15"/>
        <v>5.9303397340007002E-3</v>
      </c>
      <c r="AD24" s="167">
        <f t="shared" si="16"/>
        <v>-7.7776767443055173E-3</v>
      </c>
      <c r="AE24" s="167">
        <f t="shared" si="17"/>
        <v>1.6094896670368675E-2</v>
      </c>
      <c r="AF24" s="167">
        <f t="shared" ref="AF24:BI24" si="24">AF11/AE11-1</f>
        <v>3.1791084860389951E-2</v>
      </c>
      <c r="AG24" s="167">
        <f t="shared" si="24"/>
        <v>2.9488250504730473E-2</v>
      </c>
      <c r="AH24" s="167">
        <f t="shared" si="24"/>
        <v>-1.2374788805775694E-3</v>
      </c>
      <c r="AI24" s="167">
        <f t="shared" si="24"/>
        <v>-9.9110449051411642E-3</v>
      </c>
      <c r="AJ24" s="167">
        <f t="shared" si="24"/>
        <v>5.9780143734189384E-3</v>
      </c>
      <c r="AK24" s="167">
        <f t="shared" si="24"/>
        <v>2.5992768952765921E-2</v>
      </c>
      <c r="AL24" s="167">
        <f t="shared" si="24"/>
        <v>-7.2267993896499849E-3</v>
      </c>
      <c r="AM24" s="167">
        <f t="shared" si="24"/>
        <v>9.1928560390861502E-3</v>
      </c>
      <c r="AN24" s="167">
        <f t="shared" si="24"/>
        <v>1.9273223162068032E-2</v>
      </c>
      <c r="AO24" s="167">
        <f t="shared" si="24"/>
        <v>1.6830442157529379E-2</v>
      </c>
      <c r="AP24" s="167">
        <f t="shared" si="24"/>
        <v>2.1545427900245384E-2</v>
      </c>
      <c r="AQ24" s="167">
        <f t="shared" si="24"/>
        <v>1.2910230559382452E-2</v>
      </c>
      <c r="AR24" s="167">
        <f t="shared" si="24"/>
        <v>1.0515833545106545E-2</v>
      </c>
      <c r="AS24" s="167">
        <f t="shared" si="24"/>
        <v>-3.6052766733501218E-2</v>
      </c>
      <c r="AT24" s="167">
        <f t="shared" si="24"/>
        <v>-2.4370108329955897E-2</v>
      </c>
      <c r="AU24" s="167">
        <f t="shared" si="24"/>
        <v>3.264750272044048E-2</v>
      </c>
      <c r="AV24" s="167">
        <f t="shared" si="24"/>
        <v>5.120446693552605E-3</v>
      </c>
      <c r="AW24" s="167">
        <f t="shared" si="24"/>
        <v>6.2807140732410449E-3</v>
      </c>
      <c r="AX24" s="167">
        <f t="shared" si="24"/>
        <v>2.7326651082514308E-2</v>
      </c>
      <c r="AY24" s="167">
        <f t="shared" si="24"/>
        <v>-3.527716064151476E-3</v>
      </c>
      <c r="AZ24" s="167">
        <f t="shared" si="24"/>
        <v>1.7386423455658662E-2</v>
      </c>
      <c r="BA24" s="167">
        <f t="shared" si="24"/>
        <v>7.5370749897805123E-3</v>
      </c>
      <c r="BB24" s="167">
        <f t="shared" si="24"/>
        <v>1.7837668458639877E-2</v>
      </c>
      <c r="BC24" s="167">
        <f t="shared" si="24"/>
        <v>2.4558298616979002E-3</v>
      </c>
      <c r="BD24" s="167">
        <f t="shared" si="24"/>
        <v>-7.9613079137003107E-3</v>
      </c>
      <c r="BE24" s="167">
        <f t="shared" si="24"/>
        <v>-3.9059313179082511E-2</v>
      </c>
      <c r="BF24" s="167">
        <f t="shared" si="24"/>
        <v>3.1045721960539341E-2</v>
      </c>
      <c r="BG24" s="167">
        <f t="shared" si="24"/>
        <v>1.2713889597805172E-2</v>
      </c>
      <c r="BH24" s="167">
        <f t="shared" si="24"/>
        <v>4.2607287733980037E-3</v>
      </c>
      <c r="BI24" s="167">
        <f t="shared" si="24"/>
        <v>5.6835084087241139E-3</v>
      </c>
      <c r="BJ24" s="168"/>
    </row>
    <row r="25" spans="1:62" s="23" customFormat="1">
      <c r="A25" s="29"/>
      <c r="V25" s="3"/>
      <c r="W25" s="29"/>
    </row>
    <row r="26" spans="1:62" s="23" customFormat="1">
      <c r="A26" s="29"/>
      <c r="R26" s="23" t="s">
        <v>467</v>
      </c>
      <c r="V26" s="1123"/>
      <c r="W26" s="23" t="s">
        <v>877</v>
      </c>
      <c r="Y26" s="29"/>
    </row>
    <row r="27" spans="1:62" s="23" customFormat="1">
      <c r="A27" s="29"/>
      <c r="R27" s="134"/>
      <c r="S27" s="135"/>
      <c r="T27" s="135"/>
      <c r="U27" s="136"/>
      <c r="V27" s="1123"/>
      <c r="W27" s="2652"/>
      <c r="X27" s="2653"/>
      <c r="Y27" s="2653"/>
      <c r="Z27" s="164"/>
      <c r="AA27" s="86">
        <v>1990</v>
      </c>
      <c r="AB27" s="86">
        <f t="shared" ref="AB27:BA27" si="25">AA27+1</f>
        <v>1991</v>
      </c>
      <c r="AC27" s="86">
        <f t="shared" si="25"/>
        <v>1992</v>
      </c>
      <c r="AD27" s="86">
        <f t="shared" si="25"/>
        <v>1993</v>
      </c>
      <c r="AE27" s="86">
        <f t="shared" si="25"/>
        <v>1994</v>
      </c>
      <c r="AF27" s="86">
        <f t="shared" si="25"/>
        <v>1995</v>
      </c>
      <c r="AG27" s="86">
        <f t="shared" si="25"/>
        <v>1996</v>
      </c>
      <c r="AH27" s="86">
        <f t="shared" si="25"/>
        <v>1997</v>
      </c>
      <c r="AI27" s="86">
        <f t="shared" si="25"/>
        <v>1998</v>
      </c>
      <c r="AJ27" s="86">
        <f t="shared" si="25"/>
        <v>1999</v>
      </c>
      <c r="AK27" s="86">
        <f t="shared" si="25"/>
        <v>2000</v>
      </c>
      <c r="AL27" s="86">
        <f t="shared" si="25"/>
        <v>2001</v>
      </c>
      <c r="AM27" s="86">
        <f t="shared" si="25"/>
        <v>2002</v>
      </c>
      <c r="AN27" s="86">
        <f t="shared" si="25"/>
        <v>2003</v>
      </c>
      <c r="AO27" s="86">
        <f t="shared" si="25"/>
        <v>2004</v>
      </c>
      <c r="AP27" s="86">
        <f t="shared" si="25"/>
        <v>2005</v>
      </c>
      <c r="AQ27" s="86">
        <f t="shared" si="25"/>
        <v>2006</v>
      </c>
      <c r="AR27" s="86">
        <f t="shared" si="25"/>
        <v>2007</v>
      </c>
      <c r="AS27" s="86">
        <f t="shared" si="25"/>
        <v>2008</v>
      </c>
      <c r="AT27" s="86">
        <f t="shared" si="25"/>
        <v>2009</v>
      </c>
      <c r="AU27" s="86">
        <f t="shared" si="25"/>
        <v>2010</v>
      </c>
      <c r="AV27" s="86">
        <f t="shared" si="25"/>
        <v>2011</v>
      </c>
      <c r="AW27" s="86">
        <f t="shared" si="25"/>
        <v>2012</v>
      </c>
      <c r="AX27" s="86">
        <f t="shared" si="25"/>
        <v>2013</v>
      </c>
      <c r="AY27" s="86">
        <f t="shared" si="25"/>
        <v>2014</v>
      </c>
      <c r="AZ27" s="86">
        <f t="shared" si="25"/>
        <v>2015</v>
      </c>
      <c r="BA27" s="86">
        <f t="shared" si="25"/>
        <v>2016</v>
      </c>
      <c r="BB27" s="86">
        <f t="shared" ref="BB27:BI27" si="26">BA27+1</f>
        <v>2017</v>
      </c>
      <c r="BC27" s="86">
        <f t="shared" si="26"/>
        <v>2018</v>
      </c>
      <c r="BD27" s="86">
        <f t="shared" si="26"/>
        <v>2019</v>
      </c>
      <c r="BE27" s="86">
        <f t="shared" si="26"/>
        <v>2020</v>
      </c>
      <c r="BF27" s="86">
        <f t="shared" si="26"/>
        <v>2021</v>
      </c>
      <c r="BG27" s="86">
        <f t="shared" si="26"/>
        <v>2022</v>
      </c>
      <c r="BH27" s="86">
        <f t="shared" si="26"/>
        <v>2023</v>
      </c>
      <c r="BI27" s="86">
        <f t="shared" si="26"/>
        <v>2024</v>
      </c>
    </row>
    <row r="28" spans="1:62" s="23" customFormat="1" ht="15.75" customHeight="1">
      <c r="A28" s="29"/>
      <c r="R28" s="138" t="s">
        <v>418</v>
      </c>
      <c r="S28" s="139"/>
      <c r="T28" s="139"/>
      <c r="U28" s="151"/>
      <c r="V28" s="1124"/>
      <c r="W28" s="138" t="s">
        <v>811</v>
      </c>
      <c r="X28" s="1602"/>
      <c r="Y28" s="1602"/>
      <c r="Z28" s="173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73">
        <f t="shared" ref="AY28:BE34" si="27">AY5/$AX5-1</f>
        <v>-3.6598916784848057E-2</v>
      </c>
      <c r="AZ28" s="173">
        <f t="shared" si="27"/>
        <v>-6.480641877615767E-2</v>
      </c>
      <c r="BA28" s="173">
        <f t="shared" si="27"/>
        <v>-7.8468752794666807E-2</v>
      </c>
      <c r="BB28" s="173">
        <f t="shared" si="27"/>
        <v>-8.9350730326518635E-2</v>
      </c>
      <c r="BC28" s="173">
        <f t="shared" si="27"/>
        <v>-0.1229684430272262</v>
      </c>
      <c r="BD28" s="173">
        <f t="shared" si="27"/>
        <v>-0.14912799988480696</v>
      </c>
      <c r="BE28" s="173">
        <f t="shared" si="27"/>
        <v>-0.19528153106229551</v>
      </c>
      <c r="BF28" s="173">
        <f t="shared" ref="BF28:BG28" si="28">BF5/$AX5-1</f>
        <v>-0.18023219841154903</v>
      </c>
      <c r="BG28" s="173">
        <f t="shared" si="28"/>
        <v>-0.20292284572275476</v>
      </c>
      <c r="BH28" s="173">
        <f t="shared" ref="BH28:BI28" si="29">BH5/$AX5-1</f>
        <v>-0.23451000308288483</v>
      </c>
      <c r="BI28" s="173">
        <f t="shared" si="29"/>
        <v>-0.24910540879664844</v>
      </c>
      <c r="BJ28" s="168"/>
    </row>
    <row r="29" spans="1:62" s="23" customFormat="1" ht="15.75" customHeight="1">
      <c r="A29" s="29"/>
      <c r="R29" s="143"/>
      <c r="S29" s="138" t="s">
        <v>460</v>
      </c>
      <c r="T29" s="139"/>
      <c r="U29" s="151"/>
      <c r="V29" s="1127"/>
      <c r="W29" s="143"/>
      <c r="X29" s="138" t="s">
        <v>885</v>
      </c>
      <c r="Y29" s="1605"/>
      <c r="Z29" s="173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73">
        <f t="shared" si="27"/>
        <v>-3.9332041080593072E-2</v>
      </c>
      <c r="AZ29" s="173">
        <f t="shared" si="27"/>
        <v>-7.0166973847733294E-2</v>
      </c>
      <c r="BA29" s="173">
        <f t="shared" si="27"/>
        <v>-8.5470949284748632E-2</v>
      </c>
      <c r="BB29" s="173">
        <f t="shared" si="27"/>
        <v>-9.7469825926342679E-2</v>
      </c>
      <c r="BC29" s="173">
        <f t="shared" si="27"/>
        <v>-0.13240485075157893</v>
      </c>
      <c r="BD29" s="173">
        <f t="shared" si="27"/>
        <v>-0.16041173040301215</v>
      </c>
      <c r="BE29" s="173">
        <f t="shared" si="27"/>
        <v>-0.2094604282336141</v>
      </c>
      <c r="BF29" s="173">
        <f t="shared" ref="BF29:BG29" si="30">BF6/$AX6-1</f>
        <v>-0.19340984725975796</v>
      </c>
      <c r="BG29" s="173">
        <f t="shared" si="30"/>
        <v>-0.21557786259490341</v>
      </c>
      <c r="BH29" s="173">
        <f t="shared" ref="BH29:BI29" si="31">BH6/$AX6-1</f>
        <v>-0.24701911756825579</v>
      </c>
      <c r="BI29" s="173">
        <f t="shared" si="31"/>
        <v>-0.25975004371239641</v>
      </c>
      <c r="BJ29" s="168"/>
    </row>
    <row r="30" spans="1:62" s="23" customFormat="1" ht="15.75" customHeight="1">
      <c r="A30" s="29"/>
      <c r="R30" s="145"/>
      <c r="S30" s="146"/>
      <c r="T30" s="170" t="s">
        <v>462</v>
      </c>
      <c r="U30" s="151"/>
      <c r="V30" s="1127"/>
      <c r="W30" s="143"/>
      <c r="X30" s="143"/>
      <c r="Y30" s="138" t="s">
        <v>880</v>
      </c>
      <c r="Z30" s="173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73">
        <f t="shared" si="27"/>
        <v>-4.0629391037306339E-2</v>
      </c>
      <c r="AZ30" s="173">
        <f t="shared" si="27"/>
        <v>-7.2503130668177151E-2</v>
      </c>
      <c r="BA30" s="173">
        <f t="shared" si="27"/>
        <v>-8.8440467735996675E-2</v>
      </c>
      <c r="BB30" s="173">
        <f t="shared" si="27"/>
        <v>-0.10191714890213632</v>
      </c>
      <c r="BC30" s="173">
        <f t="shared" si="27"/>
        <v>-0.13874566343522932</v>
      </c>
      <c r="BD30" s="173">
        <f t="shared" si="27"/>
        <v>-0.16755569183246533</v>
      </c>
      <c r="BE30" s="173">
        <f t="shared" si="27"/>
        <v>-0.21640491235911341</v>
      </c>
      <c r="BF30" s="173">
        <f t="shared" ref="BF30:BG30" si="32">BF7/$AX7-1</f>
        <v>-0.20102739699102956</v>
      </c>
      <c r="BG30" s="173">
        <f t="shared" si="32"/>
        <v>-0.22212971541857141</v>
      </c>
      <c r="BH30" s="173">
        <f t="shared" ref="BH30:BI30" si="33">BH7/$AX7-1</f>
        <v>-0.25389132981137741</v>
      </c>
      <c r="BI30" s="173">
        <f t="shared" si="33"/>
        <v>-0.26611065655660648</v>
      </c>
      <c r="BJ30" s="168"/>
    </row>
    <row r="31" spans="1:62" s="23" customFormat="1" ht="15.75" customHeight="1">
      <c r="A31" s="29"/>
      <c r="R31" s="138" t="s">
        <v>628</v>
      </c>
      <c r="S31" s="139"/>
      <c r="T31" s="139"/>
      <c r="U31" s="151"/>
      <c r="V31" s="1127"/>
      <c r="W31" s="138" t="s">
        <v>795</v>
      </c>
      <c r="X31" s="1605"/>
      <c r="Y31" s="1605"/>
      <c r="Z31" s="173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73">
        <f t="shared" si="27"/>
        <v>-3.3188279547598287E-2</v>
      </c>
      <c r="AZ31" s="173">
        <f t="shared" si="27"/>
        <v>-7.7534025924440919E-2</v>
      </c>
      <c r="BA31" s="173">
        <f t="shared" si="27"/>
        <v>-9.7810292571673396E-2</v>
      </c>
      <c r="BB31" s="173">
        <f t="shared" si="27"/>
        <v>-0.12408810001113657</v>
      </c>
      <c r="BC31" s="173">
        <f t="shared" si="27"/>
        <v>-0.15849004621719787</v>
      </c>
      <c r="BD31" s="173">
        <f t="shared" si="27"/>
        <v>-0.17703823456730472</v>
      </c>
      <c r="BE31" s="173">
        <f t="shared" si="27"/>
        <v>-0.19004141531853458</v>
      </c>
      <c r="BF31" s="173">
        <f t="shared" ref="BF31:BG31" si="34">BF8/$AX8-1</f>
        <v>-0.1997387729101997</v>
      </c>
      <c r="BG31" s="173">
        <f t="shared" si="34"/>
        <v>-0.2316581047714823</v>
      </c>
      <c r="BH31" s="173">
        <f t="shared" ref="BH31:BI31" si="35">BH8/$AX8-1</f>
        <v>-0.2652371454722301</v>
      </c>
      <c r="BI31" s="173">
        <f t="shared" si="35"/>
        <v>-0.28331994160956298</v>
      </c>
      <c r="BJ31" s="168"/>
    </row>
    <row r="32" spans="1:62" s="23" customFormat="1" ht="15.75" customHeight="1">
      <c r="A32" s="29"/>
      <c r="R32" s="149"/>
      <c r="S32" s="138" t="s">
        <v>647</v>
      </c>
      <c r="T32" s="139"/>
      <c r="U32" s="151"/>
      <c r="V32" s="1127"/>
      <c r="W32" s="143"/>
      <c r="X32" s="138" t="s">
        <v>936</v>
      </c>
      <c r="Y32" s="1605"/>
      <c r="Z32" s="173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73">
        <f t="shared" si="27"/>
        <v>-3.5931079663372389E-2</v>
      </c>
      <c r="AZ32" s="173">
        <f t="shared" si="27"/>
        <v>-8.2821626005287752E-2</v>
      </c>
      <c r="BA32" s="173">
        <f t="shared" si="27"/>
        <v>-0.10466552360361125</v>
      </c>
      <c r="BB32" s="173">
        <f t="shared" si="27"/>
        <v>-0.13189748688472736</v>
      </c>
      <c r="BC32" s="173">
        <f t="shared" si="27"/>
        <v>-0.167544259791228</v>
      </c>
      <c r="BD32" s="173">
        <f t="shared" si="27"/>
        <v>-0.18795183706764751</v>
      </c>
      <c r="BE32" s="173">
        <f t="shared" si="27"/>
        <v>-0.20431264175178077</v>
      </c>
      <c r="BF32" s="173">
        <f t="shared" ref="BF32:BG32" si="36">BF9/$AX9-1</f>
        <v>-0.212602856394562</v>
      </c>
      <c r="BG32" s="173">
        <f t="shared" si="36"/>
        <v>-0.24385689832053614</v>
      </c>
      <c r="BH32" s="173">
        <f t="shared" ref="BH32:BI32" si="37">BH9/$AX9-1</f>
        <v>-0.27724413799192593</v>
      </c>
      <c r="BI32" s="173">
        <f t="shared" si="37"/>
        <v>-0.29347955344101539</v>
      </c>
      <c r="BJ32" s="168"/>
    </row>
    <row r="33" spans="1:62" s="23" customFormat="1" ht="15.75" customHeight="1">
      <c r="A33" s="29"/>
      <c r="R33" s="153"/>
      <c r="S33" s="146"/>
      <c r="T33" s="170" t="s">
        <v>648</v>
      </c>
      <c r="U33" s="151"/>
      <c r="V33" s="1127"/>
      <c r="W33" s="146"/>
      <c r="X33" s="146"/>
      <c r="Y33" s="170" t="s">
        <v>937</v>
      </c>
      <c r="Z33" s="173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73">
        <f t="shared" si="27"/>
        <v>-3.7233022504761903E-2</v>
      </c>
      <c r="AZ33" s="173">
        <f t="shared" si="27"/>
        <v>-8.5125988674398134E-2</v>
      </c>
      <c r="BA33" s="173">
        <f t="shared" si="27"/>
        <v>-0.10757271637744215</v>
      </c>
      <c r="BB33" s="173">
        <f t="shared" si="27"/>
        <v>-0.13617516353513348</v>
      </c>
      <c r="BC33" s="173">
        <f t="shared" si="27"/>
        <v>-0.17362825636574319</v>
      </c>
      <c r="BD33" s="173">
        <f t="shared" si="27"/>
        <v>-0.19486146285080874</v>
      </c>
      <c r="BE33" s="173">
        <f t="shared" si="27"/>
        <v>-0.21130234653767632</v>
      </c>
      <c r="BF33" s="173">
        <f t="shared" ref="BF33:BG33" si="38">BF10/$AX10-1</f>
        <v>-0.22003914467467378</v>
      </c>
      <c r="BG33" s="173">
        <f t="shared" si="38"/>
        <v>-0.2501725516908303</v>
      </c>
      <c r="BH33" s="173">
        <f t="shared" ref="BH33:BI33" si="39">BH10/$AX10-1</f>
        <v>-0.28384049627879149</v>
      </c>
      <c r="BI33" s="173">
        <f t="shared" si="39"/>
        <v>-0.29955034478508702</v>
      </c>
      <c r="BJ33" s="168"/>
    </row>
    <row r="34" spans="1:62" s="23" customFormat="1" ht="15.75" customHeight="1">
      <c r="A34" s="29"/>
      <c r="R34" s="172" t="s">
        <v>313</v>
      </c>
      <c r="S34" s="171"/>
      <c r="T34" s="171"/>
      <c r="U34" s="151"/>
      <c r="V34" s="1127"/>
      <c r="W34" s="172" t="s">
        <v>257</v>
      </c>
      <c r="X34" s="1732"/>
      <c r="Y34" s="171"/>
      <c r="Z34" s="173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73">
        <f t="shared" si="27"/>
        <v>-3.527716064151476E-3</v>
      </c>
      <c r="AZ34" s="174">
        <f t="shared" si="27"/>
        <v>1.3797373026184445E-2</v>
      </c>
      <c r="BA34" s="173">
        <f t="shared" si="27"/>
        <v>2.1438439851125368E-2</v>
      </c>
      <c r="BB34" s="173">
        <f t="shared" si="27"/>
        <v>3.9658520092100247E-2</v>
      </c>
      <c r="BC34" s="173">
        <f t="shared" si="27"/>
        <v>4.2211744531711171E-2</v>
      </c>
      <c r="BD34" s="173">
        <f t="shared" si="27"/>
        <v>3.3914375922219353E-2</v>
      </c>
      <c r="BE34" s="173">
        <f t="shared" si="27"/>
        <v>-6.4696094872821464E-3</v>
      </c>
      <c r="BF34" s="173">
        <f t="shared" ref="BF34:BG34" si="40">BF11/$AX11-1</f>
        <v>2.4375258775921838E-2</v>
      </c>
      <c r="BG34" s="173">
        <f t="shared" si="40"/>
        <v>3.7399052722722148E-2</v>
      </c>
      <c r="BH34" s="173">
        <f t="shared" ref="BH34:BI34" si="41">BH11/$AX11-1</f>
        <v>4.1819128716153564E-2</v>
      </c>
      <c r="BI34" s="173">
        <f t="shared" si="41"/>
        <v>4.7740316494581547E-2</v>
      </c>
      <c r="BJ34" s="168"/>
    </row>
    <row r="35" spans="1:62" s="23" customFormat="1">
      <c r="A35" s="29"/>
      <c r="V35" s="3"/>
      <c r="W35" s="29"/>
    </row>
    <row r="36" spans="1:62">
      <c r="A36" s="29"/>
    </row>
  </sheetData>
  <mergeCells count="8">
    <mergeCell ref="W1:Y1"/>
    <mergeCell ref="W27:Y27"/>
    <mergeCell ref="W17:Y17"/>
    <mergeCell ref="R11:T11"/>
    <mergeCell ref="R12:U12"/>
    <mergeCell ref="W4:Y4"/>
    <mergeCell ref="W11:Y11"/>
    <mergeCell ref="W12:Z12"/>
  </mergeCells>
  <phoneticPr fontId="10"/>
  <pageMargins left="0.28000000000000003" right="0.32" top="0.72" bottom="0.45" header="0.51181102362204722" footer="0.51181102362204722"/>
  <pageSetup paperSize="9" scale="4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J64"/>
  <sheetViews>
    <sheetView zoomScaleNormal="100" workbookViewId="0">
      <pane xSplit="23" ySplit="5" topLeftCell="X6" activePane="bottomRight" state="frozen"/>
      <selection activeCell="BC66" sqref="BC66"/>
      <selection pane="topRight" activeCell="BC66" sqref="BC66"/>
      <selection pane="bottomLeft" activeCell="BC66" sqref="BC66"/>
      <selection pane="bottomRight"/>
    </sheetView>
  </sheetViews>
  <sheetFormatPr defaultColWidth="9" defaultRowHeight="15"/>
  <cols>
    <col min="1" max="1" width="1.625" style="99" customWidth="1"/>
    <col min="2" max="20" width="9" style="100" hidden="1" customWidth="1"/>
    <col min="21" max="21" width="1.625" style="100" customWidth="1"/>
    <col min="22" max="22" width="1.5" style="100" customWidth="1"/>
    <col min="23" max="23" width="32" style="100" customWidth="1"/>
    <col min="24" max="24" width="1.625" style="1206" customWidth="1"/>
    <col min="25" max="25" width="1.5" style="100" customWidth="1"/>
    <col min="26" max="26" width="38" style="100" customWidth="1"/>
    <col min="27" max="61" width="6.875" style="100" customWidth="1"/>
    <col min="62" max="16384" width="9" style="100"/>
  </cols>
  <sheetData>
    <row r="1" spans="1:61" ht="52.5" customHeight="1">
      <c r="V1" s="2661" t="s">
        <v>777</v>
      </c>
      <c r="W1" s="2662"/>
      <c r="Y1" s="2662" t="s">
        <v>940</v>
      </c>
      <c r="Z1" s="2662"/>
      <c r="AA1" s="125"/>
      <c r="AB1" s="125"/>
      <c r="AY1" s="126"/>
      <c r="AZ1" s="126"/>
      <c r="BE1" s="126"/>
      <c r="BF1" s="126"/>
      <c r="BG1" s="126"/>
      <c r="BH1" s="126"/>
      <c r="BI1" s="126"/>
    </row>
    <row r="2" spans="1:61" ht="15.75">
      <c r="V2" s="32"/>
      <c r="Y2" s="2662"/>
      <c r="Z2" s="2662"/>
    </row>
    <row r="3" spans="1:61" ht="20.25">
      <c r="V3" s="32" t="str">
        <f>'0.Contents'!$B$2</f>
        <v>＜報告値＞</v>
      </c>
      <c r="Y3" s="33" t="str">
        <f>'0.Contents'!$D$2</f>
        <v>&lt;Reported Value&gt;</v>
      </c>
      <c r="Z3" s="1737"/>
    </row>
    <row r="4" spans="1:61" ht="16.5">
      <c r="V4" s="100" t="s">
        <v>975</v>
      </c>
      <c r="Y4" s="99" t="s">
        <v>941</v>
      </c>
      <c r="Z4" s="99"/>
    </row>
    <row r="5" spans="1:61">
      <c r="V5" s="102" t="s">
        <v>130</v>
      </c>
      <c r="W5" s="103"/>
      <c r="X5" s="99"/>
      <c r="Y5" s="102" t="s">
        <v>296</v>
      </c>
      <c r="Z5" s="103"/>
      <c r="AA5" s="104">
        <v>1990</v>
      </c>
      <c r="AB5" s="104">
        <v>1991</v>
      </c>
      <c r="AC5" s="104">
        <v>1992</v>
      </c>
      <c r="AD5" s="104">
        <v>1993</v>
      </c>
      <c r="AE5" s="104">
        <v>1994</v>
      </c>
      <c r="AF5" s="104">
        <v>1995</v>
      </c>
      <c r="AG5" s="104">
        <v>1996</v>
      </c>
      <c r="AH5" s="104">
        <v>1997</v>
      </c>
      <c r="AI5" s="104">
        <v>1998</v>
      </c>
      <c r="AJ5" s="104">
        <v>1999</v>
      </c>
      <c r="AK5" s="104">
        <v>2000</v>
      </c>
      <c r="AL5" s="104">
        <v>2001</v>
      </c>
      <c r="AM5" s="104">
        <v>2002</v>
      </c>
      <c r="AN5" s="104">
        <v>2003</v>
      </c>
      <c r="AO5" s="104">
        <v>2004</v>
      </c>
      <c r="AP5" s="104">
        <v>2005</v>
      </c>
      <c r="AQ5" s="104">
        <v>2006</v>
      </c>
      <c r="AR5" s="104">
        <v>2007</v>
      </c>
      <c r="AS5" s="104">
        <v>2008</v>
      </c>
      <c r="AT5" s="104">
        <v>2009</v>
      </c>
      <c r="AU5" s="104">
        <f t="shared" ref="AU5:BB5" si="0">AT5+1</f>
        <v>2010</v>
      </c>
      <c r="AV5" s="104">
        <f t="shared" si="0"/>
        <v>2011</v>
      </c>
      <c r="AW5" s="104">
        <f t="shared" si="0"/>
        <v>2012</v>
      </c>
      <c r="AX5" s="104">
        <f t="shared" si="0"/>
        <v>2013</v>
      </c>
      <c r="AY5" s="104">
        <f t="shared" si="0"/>
        <v>2014</v>
      </c>
      <c r="AZ5" s="104">
        <f t="shared" si="0"/>
        <v>2015</v>
      </c>
      <c r="BA5" s="104">
        <f t="shared" si="0"/>
        <v>2016</v>
      </c>
      <c r="BB5" s="104">
        <f t="shared" si="0"/>
        <v>2017</v>
      </c>
      <c r="BC5" s="104">
        <f t="shared" ref="BC5:BG5" si="1">BB5+1</f>
        <v>2018</v>
      </c>
      <c r="BD5" s="104">
        <f t="shared" si="1"/>
        <v>2019</v>
      </c>
      <c r="BE5" s="104">
        <f t="shared" si="1"/>
        <v>2020</v>
      </c>
      <c r="BF5" s="104">
        <f t="shared" si="1"/>
        <v>2021</v>
      </c>
      <c r="BG5" s="104">
        <f t="shared" si="1"/>
        <v>2022</v>
      </c>
      <c r="BH5" s="104">
        <f>BG5+1</f>
        <v>2023</v>
      </c>
      <c r="BI5" s="104">
        <f>BH5+1</f>
        <v>2024</v>
      </c>
    </row>
    <row r="6" spans="1:61" ht="15" customHeight="1">
      <c r="V6" s="109" t="s">
        <v>131</v>
      </c>
      <c r="W6" s="110"/>
      <c r="X6" s="99"/>
      <c r="Y6" s="109" t="s">
        <v>295</v>
      </c>
      <c r="Z6" s="110"/>
      <c r="AA6" s="127">
        <v>41797.445</v>
      </c>
      <c r="AB6" s="127">
        <v>42457.974999999999</v>
      </c>
      <c r="AC6" s="127">
        <v>43077.125999999997</v>
      </c>
      <c r="AD6" s="127">
        <v>43665.843000000008</v>
      </c>
      <c r="AE6" s="127">
        <v>44235.735000000008</v>
      </c>
      <c r="AF6" s="127">
        <v>44830.961000000003</v>
      </c>
      <c r="AG6" s="127">
        <v>45498.173000000003</v>
      </c>
      <c r="AH6" s="127">
        <v>46156.796000000009</v>
      </c>
      <c r="AI6" s="127">
        <v>46811.712</v>
      </c>
      <c r="AJ6" s="127">
        <v>47419.904999999999</v>
      </c>
      <c r="AK6" s="127">
        <v>48015.250999999997</v>
      </c>
      <c r="AL6" s="127">
        <v>48637.788999999997</v>
      </c>
      <c r="AM6" s="127">
        <v>49260.790999999997</v>
      </c>
      <c r="AN6" s="127">
        <v>49837.731</v>
      </c>
      <c r="AO6" s="127">
        <v>50382.080999999998</v>
      </c>
      <c r="AP6" s="127">
        <v>51102.004999999997</v>
      </c>
      <c r="AQ6" s="127">
        <v>51713.048000000003</v>
      </c>
      <c r="AR6" s="127">
        <v>52324.877</v>
      </c>
      <c r="AS6" s="127">
        <v>52877.802000000003</v>
      </c>
      <c r="AT6" s="127">
        <v>53362.800999999999</v>
      </c>
      <c r="AU6" s="127">
        <v>53783.434999999998</v>
      </c>
      <c r="AV6" s="127">
        <v>54171.474999999999</v>
      </c>
      <c r="AW6" s="127">
        <v>55549.281999999999</v>
      </c>
      <c r="AX6" s="127">
        <v>55952.258000000002</v>
      </c>
      <c r="AY6" s="127">
        <v>56412.14</v>
      </c>
      <c r="AZ6" s="127">
        <v>56950.756999999998</v>
      </c>
      <c r="BA6" s="127">
        <v>57477.036999999997</v>
      </c>
      <c r="BB6" s="127">
        <v>58007.536</v>
      </c>
      <c r="BC6" s="127">
        <v>58527.116999999998</v>
      </c>
      <c r="BD6" s="127">
        <v>59071.519</v>
      </c>
      <c r="BE6" s="127">
        <v>59497.356</v>
      </c>
      <c r="BF6" s="127">
        <v>59761.065000000002</v>
      </c>
      <c r="BG6" s="127">
        <v>60266.317999999999</v>
      </c>
      <c r="BH6" s="127">
        <v>60779.141000000003</v>
      </c>
      <c r="BI6" s="127">
        <v>61287.993999999999</v>
      </c>
    </row>
    <row r="7" spans="1:61" ht="27.75" customHeight="1">
      <c r="V7" s="2663" t="s">
        <v>1073</v>
      </c>
      <c r="W7" s="2664"/>
      <c r="X7" s="99"/>
      <c r="Y7" s="2665" t="s">
        <v>1074</v>
      </c>
      <c r="Z7" s="2665"/>
    </row>
    <row r="8" spans="1:61" ht="48" customHeight="1">
      <c r="V8" s="128"/>
      <c r="W8" s="128"/>
      <c r="X8" s="99"/>
      <c r="Y8" s="2666"/>
      <c r="Z8" s="2666"/>
    </row>
    <row r="9" spans="1:61">
      <c r="X9" s="99"/>
    </row>
    <row r="10" spans="1:61" ht="17.25" thickBot="1">
      <c r="V10" s="100" t="s">
        <v>779</v>
      </c>
      <c r="X10" s="99"/>
      <c r="Y10" s="1528" t="s">
        <v>942</v>
      </c>
      <c r="Z10" s="1528"/>
    </row>
    <row r="11" spans="1:61" ht="15.75" thickBot="1">
      <c r="V11" s="1035" t="s">
        <v>130</v>
      </c>
      <c r="W11" s="1036"/>
      <c r="X11" s="99"/>
      <c r="Y11" s="1035" t="s">
        <v>296</v>
      </c>
      <c r="Z11" s="1738"/>
      <c r="AA11" s="1040">
        <v>1990</v>
      </c>
      <c r="AB11" s="1041">
        <v>1991</v>
      </c>
      <c r="AC11" s="1041">
        <v>1992</v>
      </c>
      <c r="AD11" s="1041">
        <v>1993</v>
      </c>
      <c r="AE11" s="1041">
        <v>1994</v>
      </c>
      <c r="AF11" s="1041">
        <v>1995</v>
      </c>
      <c r="AG11" s="1041">
        <v>1996</v>
      </c>
      <c r="AH11" s="1041">
        <v>1997</v>
      </c>
      <c r="AI11" s="1041">
        <v>1998</v>
      </c>
      <c r="AJ11" s="1041">
        <v>1999</v>
      </c>
      <c r="AK11" s="1041">
        <v>2000</v>
      </c>
      <c r="AL11" s="1041">
        <v>2001</v>
      </c>
      <c r="AM11" s="1041">
        <v>2002</v>
      </c>
      <c r="AN11" s="1041">
        <v>2003</v>
      </c>
      <c r="AO11" s="1041">
        <v>2004</v>
      </c>
      <c r="AP11" s="1041">
        <v>2005</v>
      </c>
      <c r="AQ11" s="1041">
        <v>2006</v>
      </c>
      <c r="AR11" s="1041">
        <v>2007</v>
      </c>
      <c r="AS11" s="1041">
        <v>2008</v>
      </c>
      <c r="AT11" s="1041">
        <v>2009</v>
      </c>
      <c r="AU11" s="1041">
        <f t="shared" ref="AU11:BB11" si="2">AT11+1</f>
        <v>2010</v>
      </c>
      <c r="AV11" s="1041">
        <f t="shared" si="2"/>
        <v>2011</v>
      </c>
      <c r="AW11" s="1041">
        <f t="shared" si="2"/>
        <v>2012</v>
      </c>
      <c r="AX11" s="1041">
        <f t="shared" si="2"/>
        <v>2013</v>
      </c>
      <c r="AY11" s="1041">
        <f t="shared" si="2"/>
        <v>2014</v>
      </c>
      <c r="AZ11" s="1041">
        <f t="shared" si="2"/>
        <v>2015</v>
      </c>
      <c r="BA11" s="1041">
        <f t="shared" si="2"/>
        <v>2016</v>
      </c>
      <c r="BB11" s="1041">
        <f t="shared" si="2"/>
        <v>2017</v>
      </c>
      <c r="BC11" s="1041">
        <f t="shared" ref="BC11:BG11" si="3">BB11+1</f>
        <v>2018</v>
      </c>
      <c r="BD11" s="1041">
        <f t="shared" si="3"/>
        <v>2019</v>
      </c>
      <c r="BE11" s="1041">
        <f t="shared" si="3"/>
        <v>2020</v>
      </c>
      <c r="BF11" s="1041">
        <f t="shared" si="3"/>
        <v>2021</v>
      </c>
      <c r="BG11" s="1231">
        <f t="shared" si="3"/>
        <v>2022</v>
      </c>
      <c r="BH11" s="1231">
        <f>BG11+1</f>
        <v>2023</v>
      </c>
      <c r="BI11" s="1042">
        <f>BH11+1</f>
        <v>2024</v>
      </c>
    </row>
    <row r="12" spans="1:61" s="108" customFormat="1" ht="15" customHeight="1">
      <c r="A12" s="105"/>
      <c r="V12" s="1028" t="s">
        <v>132</v>
      </c>
      <c r="W12" s="1034"/>
      <c r="X12" s="2333"/>
      <c r="Y12" s="1508" t="s">
        <v>0</v>
      </c>
      <c r="Z12" s="1519"/>
      <c r="AA12" s="1037">
        <v>4514.0028341886973</v>
      </c>
      <c r="AB12" s="1038">
        <v>4513.6549659469511</v>
      </c>
      <c r="AC12" s="1038">
        <v>4786.9410657995759</v>
      </c>
      <c r="AD12" s="1038">
        <v>4826.2338352626439</v>
      </c>
      <c r="AE12" s="1038">
        <v>5126.5996627694267</v>
      </c>
      <c r="AF12" s="1038">
        <v>5126.3675567828004</v>
      </c>
      <c r="AG12" s="1038">
        <v>5228.4953339386075</v>
      </c>
      <c r="AH12" s="1038">
        <v>4919.945777840212</v>
      </c>
      <c r="AI12" s="1038">
        <v>4910.4417311207326</v>
      </c>
      <c r="AJ12" s="1038">
        <v>5086.0813592150225</v>
      </c>
      <c r="AK12" s="1038">
        <v>5142.9345199267091</v>
      </c>
      <c r="AL12" s="1038">
        <v>5014.87095189093</v>
      </c>
      <c r="AM12" s="1038">
        <v>5182.7747656762403</v>
      </c>
      <c r="AN12" s="1038">
        <v>5191.2010979243687</v>
      </c>
      <c r="AO12" s="1038">
        <v>5096.9652383233779</v>
      </c>
      <c r="AP12" s="1038">
        <v>5035.1253416654499</v>
      </c>
      <c r="AQ12" s="1038">
        <v>4758.6311012989863</v>
      </c>
      <c r="AR12" s="1038">
        <v>4902.5690886932534</v>
      </c>
      <c r="AS12" s="1038">
        <v>4771.5891093859664</v>
      </c>
      <c r="AT12" s="1038">
        <v>4532.4530184485993</v>
      </c>
      <c r="AU12" s="1038">
        <v>4794.9828043285197</v>
      </c>
      <c r="AV12" s="1038">
        <v>4974.3988552132987</v>
      </c>
      <c r="AW12" s="1038">
        <v>5266.8517096976366</v>
      </c>
      <c r="AX12" s="1038">
        <v>5179.3708073675307</v>
      </c>
      <c r="AY12" s="1038">
        <v>4843.4968670420967</v>
      </c>
      <c r="AZ12" s="1038">
        <v>4592.5228490106301</v>
      </c>
      <c r="BA12" s="1038">
        <v>4395.9196396989837</v>
      </c>
      <c r="BB12" s="1038">
        <v>4452.0791093937023</v>
      </c>
      <c r="BC12" s="1038">
        <v>4022.6991954389919</v>
      </c>
      <c r="BD12" s="1038">
        <v>3923.2813443783839</v>
      </c>
      <c r="BE12" s="1038">
        <v>3917.6601227710844</v>
      </c>
      <c r="BF12" s="1038">
        <v>3798.8015558822167</v>
      </c>
      <c r="BG12" s="1232">
        <v>3803.132548972068</v>
      </c>
      <c r="BH12" s="1232">
        <v>3613.6117274904382</v>
      </c>
      <c r="BI12" s="1039">
        <v>3525.4927100978239</v>
      </c>
    </row>
    <row r="13" spans="1:61" s="108" customFormat="1" ht="15" customHeight="1">
      <c r="A13" s="2142"/>
      <c r="V13" s="1028"/>
      <c r="W13" s="1029" t="s">
        <v>133</v>
      </c>
      <c r="X13" s="2333"/>
      <c r="Y13" s="1508"/>
      <c r="Z13" s="1739" t="s">
        <v>282</v>
      </c>
      <c r="AA13" s="2313">
        <v>7.4215025951195326</v>
      </c>
      <c r="AB13" s="2314">
        <v>6.4867826013252987</v>
      </c>
      <c r="AC13" s="2314">
        <v>8.5648537586258531</v>
      </c>
      <c r="AD13" s="2314">
        <v>7.0403777308557718</v>
      </c>
      <c r="AE13" s="2314">
        <v>5.0876338718438836</v>
      </c>
      <c r="AF13" s="2314">
        <v>3.9327702244142171</v>
      </c>
      <c r="AG13" s="2314">
        <v>5.5919947812981414</v>
      </c>
      <c r="AH13" s="2314">
        <v>4.5068595214685283</v>
      </c>
      <c r="AI13" s="2314">
        <v>2.8571129947106075</v>
      </c>
      <c r="AJ13" s="2314" t="s">
        <v>1172</v>
      </c>
      <c r="AK13" s="2314" t="s">
        <v>1172</v>
      </c>
      <c r="AL13" s="2314" t="s">
        <v>1172</v>
      </c>
      <c r="AM13" s="2314" t="s">
        <v>1172</v>
      </c>
      <c r="AN13" s="2314" t="s">
        <v>1172</v>
      </c>
      <c r="AO13" s="2314" t="s">
        <v>1172</v>
      </c>
      <c r="AP13" s="2314" t="s">
        <v>1172</v>
      </c>
      <c r="AQ13" s="2314" t="s">
        <v>1172</v>
      </c>
      <c r="AR13" s="2314" t="s">
        <v>1172</v>
      </c>
      <c r="AS13" s="2314" t="s">
        <v>1172</v>
      </c>
      <c r="AT13" s="2314" t="s">
        <v>1172</v>
      </c>
      <c r="AU13" s="2314" t="s">
        <v>1172</v>
      </c>
      <c r="AV13" s="2314" t="s">
        <v>1172</v>
      </c>
      <c r="AW13" s="2314" t="s">
        <v>1172</v>
      </c>
      <c r="AX13" s="2314" t="s">
        <v>1172</v>
      </c>
      <c r="AY13" s="2314" t="s">
        <v>1172</v>
      </c>
      <c r="AZ13" s="2314" t="s">
        <v>1172</v>
      </c>
      <c r="BA13" s="2314" t="s">
        <v>1172</v>
      </c>
      <c r="BB13" s="2314" t="s">
        <v>1172</v>
      </c>
      <c r="BC13" s="2314" t="s">
        <v>1172</v>
      </c>
      <c r="BD13" s="2314" t="s">
        <v>1172</v>
      </c>
      <c r="BE13" s="2314" t="s">
        <v>1172</v>
      </c>
      <c r="BF13" s="2314" t="s">
        <v>1172</v>
      </c>
      <c r="BG13" s="2315" t="s">
        <v>1172</v>
      </c>
      <c r="BH13" s="2315" t="s">
        <v>1172</v>
      </c>
      <c r="BI13" s="2316" t="s">
        <v>1172</v>
      </c>
    </row>
    <row r="14" spans="1:61" s="108" customFormat="1" ht="15" customHeight="1">
      <c r="A14" s="2142"/>
      <c r="V14" s="1028"/>
      <c r="W14" s="1030" t="s">
        <v>134</v>
      </c>
      <c r="X14" s="2333"/>
      <c r="Y14" s="1508"/>
      <c r="Z14" s="1740" t="s">
        <v>283</v>
      </c>
      <c r="AA14" s="2317">
        <v>632.60012463533508</v>
      </c>
      <c r="AB14" s="2318">
        <v>618.06473518248697</v>
      </c>
      <c r="AC14" s="2318">
        <v>651.95738494853174</v>
      </c>
      <c r="AD14" s="2318">
        <v>678.68955935372628</v>
      </c>
      <c r="AE14" s="2318">
        <v>653.18013531545284</v>
      </c>
      <c r="AF14" s="2318">
        <v>686.65074607221163</v>
      </c>
      <c r="AG14" s="2318">
        <v>714.96689479257452</v>
      </c>
      <c r="AH14" s="2318">
        <v>656.15705197218733</v>
      </c>
      <c r="AI14" s="2318">
        <v>639.58513459988376</v>
      </c>
      <c r="AJ14" s="2318">
        <v>659.01598636522147</v>
      </c>
      <c r="AK14" s="2318">
        <v>715.95949535352747</v>
      </c>
      <c r="AL14" s="2318">
        <v>650.61301907032532</v>
      </c>
      <c r="AM14" s="2318">
        <v>683.85440872538595</v>
      </c>
      <c r="AN14" s="2318">
        <v>590.98227680714979</v>
      </c>
      <c r="AO14" s="2318">
        <v>623.81841580062962</v>
      </c>
      <c r="AP14" s="2318">
        <v>651.06546993469431</v>
      </c>
      <c r="AQ14" s="2318">
        <v>571.32530822564161</v>
      </c>
      <c r="AR14" s="2318">
        <v>542.4973675938993</v>
      </c>
      <c r="AS14" s="2318">
        <v>492.98578212473086</v>
      </c>
      <c r="AT14" s="2318">
        <v>489.09127258266062</v>
      </c>
      <c r="AU14" s="2318">
        <v>519.11099713210297</v>
      </c>
      <c r="AV14" s="2318">
        <v>506.23968473026241</v>
      </c>
      <c r="AW14" s="2318">
        <v>481.72306441495033</v>
      </c>
      <c r="AX14" s="2318">
        <v>451.96854451214244</v>
      </c>
      <c r="AY14" s="2318">
        <v>421.39003963939791</v>
      </c>
      <c r="AZ14" s="2318">
        <v>391.66522436231355</v>
      </c>
      <c r="BA14" s="2318">
        <v>397.6037589927904</v>
      </c>
      <c r="BB14" s="2318">
        <v>423.44282286311483</v>
      </c>
      <c r="BC14" s="2318">
        <v>346.65117509344554</v>
      </c>
      <c r="BD14" s="2318">
        <v>341.70971121603242</v>
      </c>
      <c r="BE14" s="2318">
        <v>355.87592817817176</v>
      </c>
      <c r="BF14" s="2318">
        <v>304.37461110586281</v>
      </c>
      <c r="BG14" s="2319">
        <v>298.81373741611748</v>
      </c>
      <c r="BH14" s="2319">
        <v>271.50452645968022</v>
      </c>
      <c r="BI14" s="2320">
        <v>263.93718217360754</v>
      </c>
    </row>
    <row r="15" spans="1:61" s="108" customFormat="1" ht="15" customHeight="1">
      <c r="A15" s="2142"/>
      <c r="V15" s="1028"/>
      <c r="W15" s="1030" t="s">
        <v>3</v>
      </c>
      <c r="X15" s="2333"/>
      <c r="Y15" s="1508"/>
      <c r="Z15" s="1740" t="s">
        <v>3</v>
      </c>
      <c r="AA15" s="2317">
        <v>301.9968866457956</v>
      </c>
      <c r="AB15" s="2318">
        <v>306.42265712342839</v>
      </c>
      <c r="AC15" s="2318">
        <v>306.25130276273154</v>
      </c>
      <c r="AD15" s="2318">
        <v>320.65733169884072</v>
      </c>
      <c r="AE15" s="2318">
        <v>325.22979708279559</v>
      </c>
      <c r="AF15" s="2318">
        <v>327.61840724906983</v>
      </c>
      <c r="AG15" s="2318">
        <v>329.11841708829837</v>
      </c>
      <c r="AH15" s="2318">
        <v>313.13816475998652</v>
      </c>
      <c r="AI15" s="2318">
        <v>321.32047979605335</v>
      </c>
      <c r="AJ15" s="2318">
        <v>318.93157208038065</v>
      </c>
      <c r="AK15" s="2318">
        <v>316.76819859213037</v>
      </c>
      <c r="AL15" s="2318">
        <v>300.64259438661446</v>
      </c>
      <c r="AM15" s="2318">
        <v>298.52231522861848</v>
      </c>
      <c r="AN15" s="2318">
        <v>310.7265812799663</v>
      </c>
      <c r="AO15" s="2318">
        <v>282.59582264711804</v>
      </c>
      <c r="AP15" s="2318">
        <v>270.25494515492557</v>
      </c>
      <c r="AQ15" s="2318">
        <v>266.04412465137864</v>
      </c>
      <c r="AR15" s="2318">
        <v>268.22599485021993</v>
      </c>
      <c r="AS15" s="2318">
        <v>249.99298979782387</v>
      </c>
      <c r="AT15" s="2318">
        <v>242.0258823069928</v>
      </c>
      <c r="AU15" s="2318">
        <v>254.14572428599547</v>
      </c>
      <c r="AV15" s="2318">
        <v>231.11392750023592</v>
      </c>
      <c r="AW15" s="2318">
        <v>239.11888637071337</v>
      </c>
      <c r="AX15" s="2318">
        <v>231.44375883644719</v>
      </c>
      <c r="AY15" s="2318">
        <v>215.11216297373346</v>
      </c>
      <c r="AZ15" s="2318">
        <v>209.91181940539983</v>
      </c>
      <c r="BA15" s="2318">
        <v>195.99245613432581</v>
      </c>
      <c r="BB15" s="2318">
        <v>207.64633493449051</v>
      </c>
      <c r="BC15" s="2318">
        <v>184.28721089438</v>
      </c>
      <c r="BD15" s="2318">
        <v>200.23242491489279</v>
      </c>
      <c r="BE15" s="2318">
        <v>199.82446657091813</v>
      </c>
      <c r="BF15" s="2318">
        <v>181.88273102937387</v>
      </c>
      <c r="BG15" s="2319">
        <v>178.42826152560153</v>
      </c>
      <c r="BH15" s="2319">
        <v>162.66232928871796</v>
      </c>
      <c r="BI15" s="2320">
        <v>154.25797401627733</v>
      </c>
    </row>
    <row r="16" spans="1:61" s="108" customFormat="1" ht="15" customHeight="1">
      <c r="A16" s="2142"/>
      <c r="V16" s="1028"/>
      <c r="W16" s="1031" t="s">
        <v>135</v>
      </c>
      <c r="X16" s="2333"/>
      <c r="Y16" s="1508"/>
      <c r="Z16" s="1741" t="s">
        <v>326</v>
      </c>
      <c r="AA16" s="2317">
        <v>437.04467934665786</v>
      </c>
      <c r="AB16" s="2318">
        <v>452.66388990236766</v>
      </c>
      <c r="AC16" s="2318">
        <v>463.98021202806979</v>
      </c>
      <c r="AD16" s="2318">
        <v>483.14190602241177</v>
      </c>
      <c r="AE16" s="2318">
        <v>446.06397906272463</v>
      </c>
      <c r="AF16" s="2318">
        <v>473.07055844650245</v>
      </c>
      <c r="AG16" s="2318">
        <v>472.1128895382073</v>
      </c>
      <c r="AH16" s="2318">
        <v>458.13442624515312</v>
      </c>
      <c r="AI16" s="2318">
        <v>449.14914430268408</v>
      </c>
      <c r="AJ16" s="2318">
        <v>454.93433987159818</v>
      </c>
      <c r="AK16" s="2318">
        <v>458.03122161023396</v>
      </c>
      <c r="AL16" s="2318">
        <v>444.98158198857885</v>
      </c>
      <c r="AM16" s="2318">
        <v>452.76886065132823</v>
      </c>
      <c r="AN16" s="2318">
        <v>448.21274466784416</v>
      </c>
      <c r="AO16" s="2318">
        <v>431.15287433108409</v>
      </c>
      <c r="AP16" s="2318">
        <v>444.11548391482052</v>
      </c>
      <c r="AQ16" s="2318">
        <v>429.50978527442084</v>
      </c>
      <c r="AR16" s="2318">
        <v>428.1025878035806</v>
      </c>
      <c r="AS16" s="2318">
        <v>413.4132279255478</v>
      </c>
      <c r="AT16" s="2318">
        <v>408.46451513898222</v>
      </c>
      <c r="AU16" s="2318">
        <v>410.98750274086336</v>
      </c>
      <c r="AV16" s="2318">
        <v>407.75633144928247</v>
      </c>
      <c r="AW16" s="2318">
        <v>397.60776141392438</v>
      </c>
      <c r="AX16" s="2318">
        <v>385.46902531669372</v>
      </c>
      <c r="AY16" s="2318">
        <v>382.99319370492515</v>
      </c>
      <c r="AZ16" s="2318">
        <v>363.59763561265697</v>
      </c>
      <c r="BA16" s="2318">
        <v>367.66950421899031</v>
      </c>
      <c r="BB16" s="2318">
        <v>382.36329453419711</v>
      </c>
      <c r="BC16" s="2318">
        <v>352.69524738409802</v>
      </c>
      <c r="BD16" s="2318">
        <v>354.05031984912046</v>
      </c>
      <c r="BE16" s="2318">
        <v>374.76878098634893</v>
      </c>
      <c r="BF16" s="2318">
        <v>369.47884739645991</v>
      </c>
      <c r="BG16" s="2319">
        <v>345.97631936547293</v>
      </c>
      <c r="BH16" s="2319">
        <v>325.95535674332132</v>
      </c>
      <c r="BI16" s="2320">
        <v>328.02901364723897</v>
      </c>
    </row>
    <row r="17" spans="1:62" s="108" customFormat="1" ht="15" customHeight="1">
      <c r="A17" s="2142"/>
      <c r="V17" s="1028"/>
      <c r="W17" s="1030" t="s">
        <v>136</v>
      </c>
      <c r="X17" s="2333"/>
      <c r="Y17" s="1508"/>
      <c r="Z17" s="1740" t="s">
        <v>284</v>
      </c>
      <c r="AA17" s="2317">
        <v>1623.9352690115561</v>
      </c>
      <c r="AB17" s="2318">
        <v>1626.0575628932015</v>
      </c>
      <c r="AC17" s="2318">
        <v>1678.4857537196108</v>
      </c>
      <c r="AD17" s="2318">
        <v>1579.7778672755505</v>
      </c>
      <c r="AE17" s="2318">
        <v>1786.0728351293969</v>
      </c>
      <c r="AF17" s="2318">
        <v>1730.9357241051007</v>
      </c>
      <c r="AG17" s="2318">
        <v>1707.2317038148869</v>
      </c>
      <c r="AH17" s="2318">
        <v>1654.0779577659789</v>
      </c>
      <c r="AI17" s="2318">
        <v>1594.6760924533239</v>
      </c>
      <c r="AJ17" s="2318">
        <v>1688.069533609857</v>
      </c>
      <c r="AK17" s="2318">
        <v>1658.8505654616442</v>
      </c>
      <c r="AL17" s="2318">
        <v>1664.7247178230648</v>
      </c>
      <c r="AM17" s="2318">
        <v>1784.0778926335893</v>
      </c>
      <c r="AN17" s="2318">
        <v>1865.7264168286679</v>
      </c>
      <c r="AO17" s="2318">
        <v>1852.9536832033991</v>
      </c>
      <c r="AP17" s="2318">
        <v>1853.337129362053</v>
      </c>
      <c r="AQ17" s="2318">
        <v>1756.3025597958788</v>
      </c>
      <c r="AR17" s="2318">
        <v>1973.7015660776458</v>
      </c>
      <c r="AS17" s="2318">
        <v>1927.3087296194203</v>
      </c>
      <c r="AT17" s="2318">
        <v>1832.6817402930119</v>
      </c>
      <c r="AU17" s="2318">
        <v>2072.8086143360515</v>
      </c>
      <c r="AV17" s="2318">
        <v>2316.0681272212573</v>
      </c>
      <c r="AW17" s="2318">
        <v>2613.0286220032422</v>
      </c>
      <c r="AX17" s="2318">
        <v>2659.9607675313659</v>
      </c>
      <c r="AY17" s="2318">
        <v>2474.5467062947546</v>
      </c>
      <c r="AZ17" s="2318">
        <v>2300.8461971469692</v>
      </c>
      <c r="BA17" s="2318">
        <v>2171.5904691287633</v>
      </c>
      <c r="BB17" s="2318">
        <v>2158.7207967260169</v>
      </c>
      <c r="BC17" s="2318">
        <v>1843.2240643816328</v>
      </c>
      <c r="BD17" s="2318">
        <v>1752.7415742441972</v>
      </c>
      <c r="BE17" s="2318">
        <v>1874.4206776968722</v>
      </c>
      <c r="BF17" s="2318">
        <v>1816.7274346294171</v>
      </c>
      <c r="BG17" s="2319">
        <v>1794.6156123853111</v>
      </c>
      <c r="BH17" s="2319">
        <v>1660.9035035720428</v>
      </c>
      <c r="BI17" s="2320">
        <v>1638.9340318076456</v>
      </c>
    </row>
    <row r="18" spans="1:62" s="108" customFormat="1" ht="15" customHeight="1">
      <c r="A18" s="2142"/>
      <c r="V18" s="1028"/>
      <c r="W18" s="1030" t="s">
        <v>137</v>
      </c>
      <c r="X18" s="2333"/>
      <c r="Y18" s="1508"/>
      <c r="Z18" s="1740" t="s">
        <v>285</v>
      </c>
      <c r="AA18" s="2313">
        <v>2.6189474261672192</v>
      </c>
      <c r="AB18" s="2314">
        <v>2.3166083235252879</v>
      </c>
      <c r="AC18" s="2314">
        <v>2.348799286620169</v>
      </c>
      <c r="AD18" s="2314">
        <v>2.2116805887216118</v>
      </c>
      <c r="AE18" s="2314">
        <v>2.0589073055930478</v>
      </c>
      <c r="AF18" s="2314">
        <v>1.9486933751180096</v>
      </c>
      <c r="AG18" s="2314">
        <v>1.8374624550538445</v>
      </c>
      <c r="AH18" s="2314">
        <v>1.6704504905661828</v>
      </c>
      <c r="AI18" s="2314">
        <v>1.6062981031911803</v>
      </c>
      <c r="AJ18" s="2314">
        <v>1.6238955085425437</v>
      </c>
      <c r="AK18" s="2314">
        <v>1.5614350145252081</v>
      </c>
      <c r="AL18" s="2314">
        <v>1.4513076592021963</v>
      </c>
      <c r="AM18" s="2314">
        <v>1.498150697982731</v>
      </c>
      <c r="AN18" s="2314">
        <v>1.5105305744170137</v>
      </c>
      <c r="AO18" s="2314">
        <v>1.445501684954378</v>
      </c>
      <c r="AP18" s="2314">
        <v>1.5305698729137869</v>
      </c>
      <c r="AQ18" s="2314">
        <v>1.4322661168675266</v>
      </c>
      <c r="AR18" s="2314">
        <v>1.519729073765925</v>
      </c>
      <c r="AS18" s="2314">
        <v>1.4428059508108946</v>
      </c>
      <c r="AT18" s="2314">
        <v>1.3504934428498447</v>
      </c>
      <c r="AU18" s="2314">
        <v>1.3395590204108632</v>
      </c>
      <c r="AV18" s="2314">
        <v>1.3688997850230229</v>
      </c>
      <c r="AW18" s="2314">
        <v>1.3337010803449523</v>
      </c>
      <c r="AX18" s="2314">
        <v>1.2894264522262251</v>
      </c>
      <c r="AY18" s="2314">
        <v>1.1850825676386103</v>
      </c>
      <c r="AZ18" s="2314">
        <v>1.1239284836760868</v>
      </c>
      <c r="BA18" s="2314">
        <v>1.3285746450416562</v>
      </c>
      <c r="BB18" s="2314">
        <v>1.3199031172477045</v>
      </c>
      <c r="BC18" s="2314">
        <v>1.2231035405362338</v>
      </c>
      <c r="BD18" s="2314">
        <v>1.1328479856363798</v>
      </c>
      <c r="BE18" s="2314">
        <v>1.1546244883182428</v>
      </c>
      <c r="BF18" s="2314">
        <v>1.095568738684731</v>
      </c>
      <c r="BG18" s="2315">
        <v>1.0408986828060802</v>
      </c>
      <c r="BH18" s="2315">
        <v>0.9734439217859312</v>
      </c>
      <c r="BI18" s="2316">
        <v>0.98840567458591211</v>
      </c>
    </row>
    <row r="19" spans="1:62" s="108" customFormat="1" ht="15" customHeight="1">
      <c r="A19" s="2142"/>
      <c r="V19" s="1028"/>
      <c r="W19" s="1030" t="s">
        <v>138</v>
      </c>
      <c r="X19" s="2333"/>
      <c r="Y19" s="1508"/>
      <c r="Z19" s="1740" t="s">
        <v>286</v>
      </c>
      <c r="AA19" s="2317">
        <v>1020.5675926970843</v>
      </c>
      <c r="AB19" s="2318">
        <v>986.32293219349935</v>
      </c>
      <c r="AC19" s="2318">
        <v>1109.7494493133829</v>
      </c>
      <c r="AD19" s="2318">
        <v>1155.4008108590317</v>
      </c>
      <c r="AE19" s="2318">
        <v>1239.4054907413893</v>
      </c>
      <c r="AF19" s="2318">
        <v>1219.3623831608488</v>
      </c>
      <c r="AG19" s="2318">
        <v>1297.8870751753366</v>
      </c>
      <c r="AH19" s="2318">
        <v>1179.5335120564134</v>
      </c>
      <c r="AI19" s="2318">
        <v>1256.004881226502</v>
      </c>
      <c r="AJ19" s="2318">
        <v>1323.3056025813416</v>
      </c>
      <c r="AK19" s="2318">
        <v>1371.029261166761</v>
      </c>
      <c r="AL19" s="2318">
        <v>1353.9379712872319</v>
      </c>
      <c r="AM19" s="2318">
        <v>1385.5149317398725</v>
      </c>
      <c r="AN19" s="2318">
        <v>1417.2976134708651</v>
      </c>
      <c r="AO19" s="2318">
        <v>1387.1394471122726</v>
      </c>
      <c r="AP19" s="2318">
        <v>1348.9710342424869</v>
      </c>
      <c r="AQ19" s="2318">
        <v>1324.9552150876179</v>
      </c>
      <c r="AR19" s="2318">
        <v>1301.1009734615836</v>
      </c>
      <c r="AS19" s="2318">
        <v>1310.1325006058546</v>
      </c>
      <c r="AT19" s="2318">
        <v>1234.1968178656898</v>
      </c>
      <c r="AU19" s="2318">
        <v>1224.516261324696</v>
      </c>
      <c r="AV19" s="2318">
        <v>1180.0475861212037</v>
      </c>
      <c r="AW19" s="2318">
        <v>1182.0889093383473</v>
      </c>
      <c r="AX19" s="2318">
        <v>1128.6597039628236</v>
      </c>
      <c r="AY19" s="2318">
        <v>1052.0490477358298</v>
      </c>
      <c r="AZ19" s="2318">
        <v>1044.083189386517</v>
      </c>
      <c r="BA19" s="2318">
        <v>989.91621460810723</v>
      </c>
      <c r="BB19" s="2318">
        <v>998.90487512544723</v>
      </c>
      <c r="BC19" s="2318">
        <v>1008.0816347026624</v>
      </c>
      <c r="BD19" s="2318">
        <v>985.09919450085931</v>
      </c>
      <c r="BE19" s="2318">
        <v>840.58710835915963</v>
      </c>
      <c r="BF19" s="2318">
        <v>861.1482808023128</v>
      </c>
      <c r="BG19" s="2319">
        <v>906.47537202309411</v>
      </c>
      <c r="BH19" s="2319">
        <v>924.672232076113</v>
      </c>
      <c r="BI19" s="2320">
        <v>877.44021334161175</v>
      </c>
    </row>
    <row r="20" spans="1:62" s="108" customFormat="1" ht="15" customHeight="1">
      <c r="A20" s="2142"/>
      <c r="V20" s="1028"/>
      <c r="W20" s="1030" t="s">
        <v>139</v>
      </c>
      <c r="X20" s="2333"/>
      <c r="Y20" s="1508"/>
      <c r="Z20" s="1740" t="s">
        <v>287</v>
      </c>
      <c r="AA20" s="2317">
        <v>163.8074723099383</v>
      </c>
      <c r="AB20" s="2318">
        <v>176.13472182357202</v>
      </c>
      <c r="AC20" s="2318">
        <v>213.76244432254123</v>
      </c>
      <c r="AD20" s="2318">
        <v>244.99189317670147</v>
      </c>
      <c r="AE20" s="2318">
        <v>286.77594613288761</v>
      </c>
      <c r="AF20" s="2318">
        <v>293.13904481052015</v>
      </c>
      <c r="AG20" s="2318">
        <v>314.00981124663997</v>
      </c>
      <c r="AH20" s="2318">
        <v>274.7636386830585</v>
      </c>
      <c r="AI20" s="2318">
        <v>276.08478193055481</v>
      </c>
      <c r="AJ20" s="2318">
        <v>270.7109515727002</v>
      </c>
      <c r="AK20" s="2318">
        <v>247.58026967236378</v>
      </c>
      <c r="AL20" s="2318">
        <v>228.26559998134749</v>
      </c>
      <c r="AM20" s="2318">
        <v>202.28727098355247</v>
      </c>
      <c r="AN20" s="2318">
        <v>181.82504273379595</v>
      </c>
      <c r="AO20" s="2318">
        <v>165.41105577915431</v>
      </c>
      <c r="AP20" s="2318">
        <v>140.27944203808696</v>
      </c>
      <c r="AQ20" s="2318">
        <v>111.22275464100392</v>
      </c>
      <c r="AR20" s="2318">
        <v>91.754138964402657</v>
      </c>
      <c r="AS20" s="2318">
        <v>76.802313872894189</v>
      </c>
      <c r="AT20" s="2318">
        <v>57.959742558110676</v>
      </c>
      <c r="AU20" s="2318">
        <v>53.565079932408729</v>
      </c>
      <c r="AV20" s="2318">
        <v>50.551934971868199</v>
      </c>
      <c r="AW20" s="2318">
        <v>46.274917193636114</v>
      </c>
      <c r="AX20" s="2318">
        <v>46.240883933878827</v>
      </c>
      <c r="AY20" s="2318">
        <v>43.651214178626496</v>
      </c>
      <c r="AZ20" s="2318">
        <v>45.719384032196146</v>
      </c>
      <c r="BA20" s="2318">
        <v>43.780690524309229</v>
      </c>
      <c r="BB20" s="2318">
        <v>46.246445964538026</v>
      </c>
      <c r="BC20" s="2318">
        <v>49.458765521178734</v>
      </c>
      <c r="BD20" s="2318">
        <v>52.080967601775001</v>
      </c>
      <c r="BE20" s="2318">
        <v>42.136464812655753</v>
      </c>
      <c r="BF20" s="2318">
        <v>46.93629558244448</v>
      </c>
      <c r="BG20" s="2319">
        <v>51.021239746900662</v>
      </c>
      <c r="BH20" s="2319">
        <v>55.834653243929417</v>
      </c>
      <c r="BI20" s="2320">
        <v>56.02223143384272</v>
      </c>
      <c r="BJ20" s="129"/>
    </row>
    <row r="21" spans="1:62" s="108" customFormat="1" ht="15" customHeight="1">
      <c r="A21" s="2142"/>
      <c r="V21" s="1028"/>
      <c r="W21" s="1031" t="s">
        <v>453</v>
      </c>
      <c r="X21" s="2333"/>
      <c r="Y21" s="1508"/>
      <c r="Z21" s="1741" t="s">
        <v>288</v>
      </c>
      <c r="AA21" s="2317">
        <v>272.26580143115484</v>
      </c>
      <c r="AB21" s="2318">
        <v>274.82441839580383</v>
      </c>
      <c r="AC21" s="2318">
        <v>274.88095945058893</v>
      </c>
      <c r="AD21" s="2318">
        <v>272.04430392916771</v>
      </c>
      <c r="AE21" s="2318">
        <v>279.55883302635243</v>
      </c>
      <c r="AF21" s="2318">
        <v>282.20476256887713</v>
      </c>
      <c r="AG21" s="2318">
        <v>287.01944426178812</v>
      </c>
      <c r="AH21" s="2318">
        <v>289.01986924214845</v>
      </c>
      <c r="AI21" s="2318">
        <v>287.41946966321808</v>
      </c>
      <c r="AJ21" s="2318">
        <v>291.10372959173856</v>
      </c>
      <c r="AK21" s="2318">
        <v>298.2527602081712</v>
      </c>
      <c r="AL21" s="2318">
        <v>300.32944624721256</v>
      </c>
      <c r="AM21" s="2318">
        <v>302.71456872609474</v>
      </c>
      <c r="AN21" s="2318">
        <v>303.38945146932974</v>
      </c>
      <c r="AO21" s="2318">
        <v>285.22376098990145</v>
      </c>
      <c r="AP21" s="2318">
        <v>260.88334795372094</v>
      </c>
      <c r="AQ21" s="2318">
        <v>235.54020167143665</v>
      </c>
      <c r="AR21" s="2318">
        <v>227.29980535284531</v>
      </c>
      <c r="AS21" s="2318">
        <v>219.62563943099696</v>
      </c>
      <c r="AT21" s="2318">
        <v>181.62025284580508</v>
      </c>
      <c r="AU21" s="2318">
        <v>174.54094274207651</v>
      </c>
      <c r="AV21" s="2318">
        <v>189.55419898586493</v>
      </c>
      <c r="AW21" s="2318">
        <v>188.49128386440313</v>
      </c>
      <c r="AX21" s="2318">
        <v>174.96356525277983</v>
      </c>
      <c r="AY21" s="2318">
        <v>154.29570090249985</v>
      </c>
      <c r="AZ21" s="2318">
        <v>149.2028438999406</v>
      </c>
      <c r="BA21" s="2318">
        <v>146.89438900695393</v>
      </c>
      <c r="BB21" s="2318">
        <v>150.12596450797034</v>
      </c>
      <c r="BC21" s="2318">
        <v>148.20280621930772</v>
      </c>
      <c r="BD21" s="2318">
        <v>153.31531329221636</v>
      </c>
      <c r="BE21" s="2318">
        <v>157.61567221114723</v>
      </c>
      <c r="BF21" s="2318">
        <v>153.64873817038796</v>
      </c>
      <c r="BG21" s="2319">
        <v>148.8580499502022</v>
      </c>
      <c r="BH21" s="2319">
        <v>137.40436006615144</v>
      </c>
      <c r="BI21" s="2320">
        <v>143.95687392275184</v>
      </c>
    </row>
    <row r="22" spans="1:62" s="108" customFormat="1" ht="15" customHeight="1" thickBot="1">
      <c r="A22" s="2142"/>
      <c r="V22" s="1032"/>
      <c r="W22" s="1033" t="s">
        <v>140</v>
      </c>
      <c r="X22" s="105"/>
      <c r="Y22" s="1513"/>
      <c r="Z22" s="1514" t="s">
        <v>629</v>
      </c>
      <c r="AA22" s="2321">
        <v>51.74455808988958</v>
      </c>
      <c r="AB22" s="2322">
        <v>64.360657507740314</v>
      </c>
      <c r="AC22" s="2322">
        <v>76.959906208873164</v>
      </c>
      <c r="AD22" s="2322">
        <v>82.2781046276355</v>
      </c>
      <c r="AE22" s="2322">
        <v>103.16610510099028</v>
      </c>
      <c r="AF22" s="2322">
        <v>107.50446677013717</v>
      </c>
      <c r="AG22" s="2322">
        <v>98.719640784523307</v>
      </c>
      <c r="AH22" s="2322">
        <v>88.943847103251485</v>
      </c>
      <c r="AI22" s="2322">
        <v>81.738336050610215</v>
      </c>
      <c r="AJ22" s="2322">
        <v>78.385748033642017</v>
      </c>
      <c r="AK22" s="2322">
        <v>74.90131284735233</v>
      </c>
      <c r="AL22" s="2322">
        <v>69.92471344735354</v>
      </c>
      <c r="AM22" s="2322">
        <v>71.536366289816442</v>
      </c>
      <c r="AN22" s="2322">
        <v>71.530440092332825</v>
      </c>
      <c r="AO22" s="2322">
        <v>67.224676774863866</v>
      </c>
      <c r="AP22" s="2322">
        <v>64.687919191748321</v>
      </c>
      <c r="AQ22" s="2322">
        <v>62.298885834739551</v>
      </c>
      <c r="AR22" s="2322">
        <v>68.366925515310299</v>
      </c>
      <c r="AS22" s="2322">
        <v>79.885120057886738</v>
      </c>
      <c r="AT22" s="2322">
        <v>85.062301414495593</v>
      </c>
      <c r="AU22" s="2322">
        <v>83.968122813914263</v>
      </c>
      <c r="AV22" s="2322">
        <v>91.698164448300943</v>
      </c>
      <c r="AW22" s="2322">
        <v>117.18456401807482</v>
      </c>
      <c r="AX22" s="2322">
        <v>99.375131569173377</v>
      </c>
      <c r="AY22" s="2322">
        <v>98.27371904469166</v>
      </c>
      <c r="AZ22" s="2322">
        <v>86.372626680960707</v>
      </c>
      <c r="BA22" s="2322">
        <v>81.143582439701746</v>
      </c>
      <c r="BB22" s="2322">
        <v>83.308671620680073</v>
      </c>
      <c r="BC22" s="2322">
        <v>88.875187701750946</v>
      </c>
      <c r="BD22" s="2322">
        <v>82.918990773654144</v>
      </c>
      <c r="BE22" s="2322">
        <v>71.276399467492411</v>
      </c>
      <c r="BF22" s="2322">
        <v>63.509048427273086</v>
      </c>
      <c r="BG22" s="2323">
        <v>77.903057876561988</v>
      </c>
      <c r="BH22" s="2323">
        <v>73.701322118696226</v>
      </c>
      <c r="BI22" s="2324">
        <v>61.926784080262351</v>
      </c>
    </row>
    <row r="23" spans="1:62" ht="18.75">
      <c r="A23" s="2404"/>
      <c r="W23" s="2332" t="s">
        <v>1072</v>
      </c>
      <c r="X23" s="99"/>
      <c r="Z23" s="192" t="s">
        <v>1066</v>
      </c>
      <c r="AZ23" s="130"/>
      <c r="BE23" s="130"/>
      <c r="BF23" s="130"/>
      <c r="BG23" s="130"/>
      <c r="BH23" s="130"/>
      <c r="BI23" s="130"/>
    </row>
    <row r="24" spans="1:62" ht="18.75" customHeight="1" thickBot="1">
      <c r="V24" s="100" t="s">
        <v>141</v>
      </c>
      <c r="X24" s="99"/>
      <c r="Y24" s="1528" t="s">
        <v>858</v>
      </c>
      <c r="Z24" s="99"/>
    </row>
    <row r="25" spans="1:62">
      <c r="V25" s="1886" t="s">
        <v>130</v>
      </c>
      <c r="W25" s="1906"/>
      <c r="Y25" s="1886" t="s">
        <v>296</v>
      </c>
      <c r="Z25" s="1886"/>
      <c r="AA25" s="1888">
        <v>1990</v>
      </c>
      <c r="AB25" s="1889">
        <v>1991</v>
      </c>
      <c r="AC25" s="1889">
        <v>1992</v>
      </c>
      <c r="AD25" s="1889">
        <v>1993</v>
      </c>
      <c r="AE25" s="1889">
        <v>1994</v>
      </c>
      <c r="AF25" s="1889">
        <v>1995</v>
      </c>
      <c r="AG25" s="1889">
        <v>1996</v>
      </c>
      <c r="AH25" s="1889">
        <v>1997</v>
      </c>
      <c r="AI25" s="1889">
        <v>1998</v>
      </c>
      <c r="AJ25" s="1889">
        <v>1999</v>
      </c>
      <c r="AK25" s="1889">
        <v>2000</v>
      </c>
      <c r="AL25" s="1889">
        <v>2001</v>
      </c>
      <c r="AM25" s="1889">
        <v>2002</v>
      </c>
      <c r="AN25" s="1889">
        <v>2003</v>
      </c>
      <c r="AO25" s="1889">
        <v>2004</v>
      </c>
      <c r="AP25" s="1889">
        <v>2005</v>
      </c>
      <c r="AQ25" s="1889">
        <v>2006</v>
      </c>
      <c r="AR25" s="1889">
        <v>2007</v>
      </c>
      <c r="AS25" s="1889">
        <v>2008</v>
      </c>
      <c r="AT25" s="1889">
        <v>2009</v>
      </c>
      <c r="AU25" s="1889">
        <f t="shared" ref="AU25:BB25" si="4">AT25+1</f>
        <v>2010</v>
      </c>
      <c r="AV25" s="1889">
        <f t="shared" si="4"/>
        <v>2011</v>
      </c>
      <c r="AW25" s="1889">
        <f t="shared" si="4"/>
        <v>2012</v>
      </c>
      <c r="AX25" s="1889">
        <f t="shared" si="4"/>
        <v>2013</v>
      </c>
      <c r="AY25" s="1889">
        <f t="shared" si="4"/>
        <v>2014</v>
      </c>
      <c r="AZ25" s="1889">
        <f t="shared" si="4"/>
        <v>2015</v>
      </c>
      <c r="BA25" s="1889">
        <f t="shared" si="4"/>
        <v>2016</v>
      </c>
      <c r="BB25" s="1889">
        <f t="shared" si="4"/>
        <v>2017</v>
      </c>
      <c r="BC25" s="1889">
        <f t="shared" ref="BC25:BG25" si="5">BB25+1</f>
        <v>2018</v>
      </c>
      <c r="BD25" s="1889">
        <f t="shared" si="5"/>
        <v>2019</v>
      </c>
      <c r="BE25" s="1889">
        <f t="shared" si="5"/>
        <v>2020</v>
      </c>
      <c r="BF25" s="1889">
        <f t="shared" si="5"/>
        <v>2021</v>
      </c>
      <c r="BG25" s="1889">
        <f t="shared" si="5"/>
        <v>2022</v>
      </c>
      <c r="BH25" s="2128">
        <f>BG25+1</f>
        <v>2023</v>
      </c>
      <c r="BI25" s="1890">
        <f>BH25+1</f>
        <v>2024</v>
      </c>
    </row>
    <row r="26" spans="1:62" s="108" customFormat="1" ht="15" customHeight="1">
      <c r="A26" s="105"/>
      <c r="V26" s="1891" t="s">
        <v>132</v>
      </c>
      <c r="W26" s="1907"/>
      <c r="X26" s="1208"/>
      <c r="Y26" s="1900" t="s">
        <v>0</v>
      </c>
      <c r="Z26" s="1900"/>
      <c r="AA26" s="1881">
        <f t="shared" ref="AA26:AQ26" si="6">SUM(AA27:AA36)</f>
        <v>1.0000000000000002</v>
      </c>
      <c r="AB26" s="114">
        <f t="shared" si="6"/>
        <v>1</v>
      </c>
      <c r="AC26" s="114">
        <f t="shared" si="6"/>
        <v>0.99999999999999989</v>
      </c>
      <c r="AD26" s="114">
        <f t="shared" si="6"/>
        <v>0.99999999999999989</v>
      </c>
      <c r="AE26" s="114">
        <f t="shared" si="6"/>
        <v>0.99999999999999989</v>
      </c>
      <c r="AF26" s="114">
        <f t="shared" si="6"/>
        <v>0.99999999999999989</v>
      </c>
      <c r="AG26" s="114">
        <f t="shared" si="6"/>
        <v>0.99999999999999978</v>
      </c>
      <c r="AH26" s="114">
        <f t="shared" si="6"/>
        <v>1</v>
      </c>
      <c r="AI26" s="114">
        <f t="shared" si="6"/>
        <v>0.99999999999999978</v>
      </c>
      <c r="AJ26" s="114">
        <f t="shared" si="6"/>
        <v>0.99999999999999989</v>
      </c>
      <c r="AK26" s="114">
        <f t="shared" si="6"/>
        <v>1.0000000000000002</v>
      </c>
      <c r="AL26" s="114">
        <f t="shared" si="6"/>
        <v>1.0000000000000002</v>
      </c>
      <c r="AM26" s="114">
        <f t="shared" si="6"/>
        <v>1</v>
      </c>
      <c r="AN26" s="114">
        <f t="shared" si="6"/>
        <v>1</v>
      </c>
      <c r="AO26" s="114">
        <f t="shared" si="6"/>
        <v>0.99999999999999978</v>
      </c>
      <c r="AP26" s="114">
        <f t="shared" si="6"/>
        <v>1</v>
      </c>
      <c r="AQ26" s="114">
        <f t="shared" si="6"/>
        <v>1</v>
      </c>
      <c r="AR26" s="114">
        <f t="shared" ref="AR26:AW26" si="7">SUM(AR27:AR36)</f>
        <v>0.99999999999999989</v>
      </c>
      <c r="AS26" s="114">
        <f t="shared" si="7"/>
        <v>0.99999999999999989</v>
      </c>
      <c r="AT26" s="114">
        <f t="shared" si="7"/>
        <v>0.99999999999999967</v>
      </c>
      <c r="AU26" s="114">
        <f t="shared" si="7"/>
        <v>1</v>
      </c>
      <c r="AV26" s="114">
        <f t="shared" si="7"/>
        <v>1</v>
      </c>
      <c r="AW26" s="114">
        <f t="shared" si="7"/>
        <v>0.99999999999999989</v>
      </c>
      <c r="AX26" s="114">
        <f t="shared" ref="AX26:BE26" si="8">SUM(AX27:AX36)</f>
        <v>1</v>
      </c>
      <c r="AY26" s="114">
        <f t="shared" si="8"/>
        <v>1.0000000000000002</v>
      </c>
      <c r="AZ26" s="114">
        <f t="shared" si="8"/>
        <v>1</v>
      </c>
      <c r="BA26" s="114">
        <f t="shared" si="8"/>
        <v>1</v>
      </c>
      <c r="BB26" s="114">
        <f t="shared" si="8"/>
        <v>1.0000000000000002</v>
      </c>
      <c r="BC26" s="114">
        <f t="shared" si="8"/>
        <v>1.0000000000000002</v>
      </c>
      <c r="BD26" s="114">
        <f>SUM(BD27:BD36)</f>
        <v>1</v>
      </c>
      <c r="BE26" s="114">
        <f t="shared" si="8"/>
        <v>1</v>
      </c>
      <c r="BF26" s="114">
        <f t="shared" ref="BF26:BG26" si="9">SUM(BF27:BF36)</f>
        <v>0.99999999999999978</v>
      </c>
      <c r="BG26" s="114">
        <f t="shared" si="9"/>
        <v>0.99999999999999989</v>
      </c>
      <c r="BH26" s="2129">
        <f t="shared" ref="BH26:BI26" si="10">SUM(BH27:BH36)</f>
        <v>1</v>
      </c>
      <c r="BI26" s="1892">
        <f t="shared" si="10"/>
        <v>0.99999999999999989</v>
      </c>
    </row>
    <row r="27" spans="1:62" s="108" customFormat="1" ht="15" customHeight="1">
      <c r="A27" s="2142"/>
      <c r="V27" s="1028"/>
      <c r="W27" s="1043" t="s">
        <v>133</v>
      </c>
      <c r="X27" s="1208"/>
      <c r="Y27" s="1508"/>
      <c r="Z27" s="1901" t="s">
        <v>282</v>
      </c>
      <c r="AA27" s="1882">
        <f>IF(AA13="NO","-",+SUM(AA13)/AA$12)</f>
        <v>1.6441067646014009E-3</v>
      </c>
      <c r="AB27" s="116">
        <f t="shared" ref="AB27:BI27" si="11">IF(AB13="NO","-",+SUM(AB13)/AB$12)</f>
        <v>1.4371463149630427E-3</v>
      </c>
      <c r="AC27" s="116">
        <f t="shared" si="11"/>
        <v>1.7892122841907689E-3</v>
      </c>
      <c r="AD27" s="116">
        <f t="shared" si="11"/>
        <v>1.4587726105220167E-3</v>
      </c>
      <c r="AE27" s="116">
        <f t="shared" si="11"/>
        <v>9.9239929124785736E-4</v>
      </c>
      <c r="AF27" s="116">
        <f t="shared" si="11"/>
        <v>7.6716508928640693E-4</v>
      </c>
      <c r="AG27" s="116">
        <f t="shared" si="11"/>
        <v>1.0695227640350042E-3</v>
      </c>
      <c r="AH27" s="116">
        <f t="shared" si="11"/>
        <v>9.1603845346583822E-4</v>
      </c>
      <c r="AI27" s="116">
        <f t="shared" si="11"/>
        <v>5.8184439428395692E-4</v>
      </c>
      <c r="AJ27" s="2307" t="str">
        <f t="shared" si="11"/>
        <v>-</v>
      </c>
      <c r="AK27" s="2307" t="str">
        <f t="shared" si="11"/>
        <v>-</v>
      </c>
      <c r="AL27" s="2307" t="str">
        <f t="shared" si="11"/>
        <v>-</v>
      </c>
      <c r="AM27" s="2307" t="str">
        <f t="shared" si="11"/>
        <v>-</v>
      </c>
      <c r="AN27" s="2307" t="str">
        <f t="shared" si="11"/>
        <v>-</v>
      </c>
      <c r="AO27" s="2307" t="str">
        <f t="shared" si="11"/>
        <v>-</v>
      </c>
      <c r="AP27" s="2307" t="str">
        <f t="shared" si="11"/>
        <v>-</v>
      </c>
      <c r="AQ27" s="2307" t="str">
        <f t="shared" si="11"/>
        <v>-</v>
      </c>
      <c r="AR27" s="2307" t="str">
        <f t="shared" si="11"/>
        <v>-</v>
      </c>
      <c r="AS27" s="2307" t="str">
        <f t="shared" si="11"/>
        <v>-</v>
      </c>
      <c r="AT27" s="2307" t="str">
        <f t="shared" si="11"/>
        <v>-</v>
      </c>
      <c r="AU27" s="2307" t="str">
        <f t="shared" si="11"/>
        <v>-</v>
      </c>
      <c r="AV27" s="2307" t="str">
        <f t="shared" si="11"/>
        <v>-</v>
      </c>
      <c r="AW27" s="2307" t="str">
        <f t="shared" si="11"/>
        <v>-</v>
      </c>
      <c r="AX27" s="2307" t="str">
        <f t="shared" si="11"/>
        <v>-</v>
      </c>
      <c r="AY27" s="2307" t="str">
        <f t="shared" si="11"/>
        <v>-</v>
      </c>
      <c r="AZ27" s="2308" t="str">
        <f t="shared" si="11"/>
        <v>-</v>
      </c>
      <c r="BA27" s="2307" t="str">
        <f t="shared" si="11"/>
        <v>-</v>
      </c>
      <c r="BB27" s="2307" t="str">
        <f t="shared" si="11"/>
        <v>-</v>
      </c>
      <c r="BC27" s="2307" t="str">
        <f t="shared" si="11"/>
        <v>-</v>
      </c>
      <c r="BD27" s="2307" t="str">
        <f t="shared" si="11"/>
        <v>-</v>
      </c>
      <c r="BE27" s="2308" t="str">
        <f t="shared" si="11"/>
        <v>-</v>
      </c>
      <c r="BF27" s="2308" t="str">
        <f t="shared" si="11"/>
        <v>-</v>
      </c>
      <c r="BG27" s="2308" t="str">
        <f t="shared" si="11"/>
        <v>-</v>
      </c>
      <c r="BH27" s="2309" t="str">
        <f t="shared" si="11"/>
        <v>-</v>
      </c>
      <c r="BI27" s="2310" t="str">
        <f t="shared" si="11"/>
        <v>-</v>
      </c>
    </row>
    <row r="28" spans="1:62" s="108" customFormat="1" ht="15" customHeight="1">
      <c r="A28" s="2142"/>
      <c r="V28" s="1028"/>
      <c r="W28" s="1044" t="s">
        <v>134</v>
      </c>
      <c r="X28" s="1208"/>
      <c r="Y28" s="1508"/>
      <c r="Z28" s="1902" t="s">
        <v>283</v>
      </c>
      <c r="AA28" s="1883">
        <f t="shared" ref="AA28:BI28" si="12">IF(AA14="NO","-",+SUM(AA14)/AA$12)</f>
        <v>0.14014172074595793</v>
      </c>
      <c r="AB28" s="117">
        <f t="shared" si="12"/>
        <v>0.13693220679149073</v>
      </c>
      <c r="AC28" s="117">
        <f t="shared" si="12"/>
        <v>0.13619498882208059</v>
      </c>
      <c r="AD28" s="117">
        <f t="shared" si="12"/>
        <v>0.14062508832351095</v>
      </c>
      <c r="AE28" s="117">
        <f t="shared" si="12"/>
        <v>0.12741001409940408</v>
      </c>
      <c r="AF28" s="117">
        <f t="shared" si="12"/>
        <v>0.13394489147850708</v>
      </c>
      <c r="AG28" s="117">
        <f t="shared" si="12"/>
        <v>0.13674429240696911</v>
      </c>
      <c r="AH28" s="117">
        <f t="shared" si="12"/>
        <v>0.13336672426910998</v>
      </c>
      <c r="AI28" s="117">
        <f t="shared" si="12"/>
        <v>0.1302500201858435</v>
      </c>
      <c r="AJ28" s="117">
        <f t="shared" si="12"/>
        <v>0.12957244287317748</v>
      </c>
      <c r="AK28" s="117">
        <f t="shared" si="12"/>
        <v>0.13921225179505697</v>
      </c>
      <c r="AL28" s="117">
        <f t="shared" si="12"/>
        <v>0.12973674204418006</v>
      </c>
      <c r="AM28" s="117">
        <f t="shared" si="12"/>
        <v>0.13194754540643397</v>
      </c>
      <c r="AN28" s="117">
        <f t="shared" si="12"/>
        <v>0.11384307131608637</v>
      </c>
      <c r="AO28" s="117">
        <f t="shared" si="12"/>
        <v>0.1223901648593216</v>
      </c>
      <c r="AP28" s="117">
        <f t="shared" si="12"/>
        <v>0.12930471949668362</v>
      </c>
      <c r="AQ28" s="117">
        <f t="shared" si="12"/>
        <v>0.12006085280905347</v>
      </c>
      <c r="AR28" s="117">
        <f t="shared" si="12"/>
        <v>0.1106557312665018</v>
      </c>
      <c r="AS28" s="117">
        <f t="shared" si="12"/>
        <v>0.10331689733196053</v>
      </c>
      <c r="AT28" s="117">
        <f t="shared" si="12"/>
        <v>0.10790873520186434</v>
      </c>
      <c r="AU28" s="117">
        <f t="shared" si="12"/>
        <v>0.10826128441242623</v>
      </c>
      <c r="AV28" s="117">
        <f t="shared" si="12"/>
        <v>0.10176901761701519</v>
      </c>
      <c r="AW28" s="117">
        <f t="shared" si="12"/>
        <v>9.1463191099148189E-2</v>
      </c>
      <c r="AX28" s="117">
        <f t="shared" si="12"/>
        <v>8.726321426325144E-2</v>
      </c>
      <c r="AY28" s="117">
        <f t="shared" si="12"/>
        <v>8.7001200002166837E-2</v>
      </c>
      <c r="AZ28" s="118">
        <f t="shared" si="12"/>
        <v>8.5283239134387803E-2</v>
      </c>
      <c r="BA28" s="117">
        <f t="shared" si="12"/>
        <v>9.0448368391924661E-2</v>
      </c>
      <c r="BB28" s="117">
        <f t="shared" si="12"/>
        <v>9.5111253070429058E-2</v>
      </c>
      <c r="BC28" s="117">
        <f t="shared" si="12"/>
        <v>8.617377493362785E-2</v>
      </c>
      <c r="BD28" s="117">
        <f t="shared" si="12"/>
        <v>8.7097936961789288E-2</v>
      </c>
      <c r="BE28" s="118">
        <f t="shared" si="12"/>
        <v>9.083889797118222E-2</v>
      </c>
      <c r="BF28" s="118">
        <f t="shared" si="12"/>
        <v>8.0123851332680684E-2</v>
      </c>
      <c r="BG28" s="118">
        <f t="shared" si="12"/>
        <v>7.8570424135462363E-2</v>
      </c>
      <c r="BH28" s="2130">
        <f t="shared" si="12"/>
        <v>7.5133840305591781E-2</v>
      </c>
      <c r="BI28" s="1893">
        <f t="shared" si="12"/>
        <v>7.4865331991080447E-2</v>
      </c>
    </row>
    <row r="29" spans="1:62" s="108" customFormat="1" ht="15" customHeight="1">
      <c r="A29" s="2142"/>
      <c r="V29" s="1028"/>
      <c r="W29" s="1044" t="s">
        <v>3</v>
      </c>
      <c r="X29" s="1208"/>
      <c r="Y29" s="1508"/>
      <c r="Z29" s="1902" t="s">
        <v>3</v>
      </c>
      <c r="AA29" s="1883">
        <f t="shared" ref="AA29:BI29" si="13">IF(AA15="NO","-",+SUM(AA15)/AA$12)</f>
        <v>6.6902236825926484E-2</v>
      </c>
      <c r="AB29" s="117">
        <f t="shared" si="13"/>
        <v>6.7887922190601441E-2</v>
      </c>
      <c r="AC29" s="117">
        <f t="shared" si="13"/>
        <v>6.3976409684830232E-2</v>
      </c>
      <c r="AD29" s="117">
        <f t="shared" si="13"/>
        <v>6.6440488099845776E-2</v>
      </c>
      <c r="AE29" s="117">
        <f t="shared" si="13"/>
        <v>6.343967122002736E-2</v>
      </c>
      <c r="AF29" s="117">
        <f t="shared" si="13"/>
        <v>6.3908489514293856E-2</v>
      </c>
      <c r="AG29" s="117">
        <f t="shared" si="13"/>
        <v>6.2947061452261949E-2</v>
      </c>
      <c r="AH29" s="117">
        <f t="shared" si="13"/>
        <v>6.3646669882091639E-2</v>
      </c>
      <c r="AI29" s="117">
        <f t="shared" si="13"/>
        <v>6.5436165907362662E-2</v>
      </c>
      <c r="AJ29" s="117">
        <f t="shared" si="13"/>
        <v>6.2706738165431944E-2</v>
      </c>
      <c r="AK29" s="117">
        <f t="shared" si="13"/>
        <v>6.1592889694548271E-2</v>
      </c>
      <c r="AL29" s="117">
        <f t="shared" si="13"/>
        <v>5.9950215523143779E-2</v>
      </c>
      <c r="AM29" s="117">
        <f t="shared" si="13"/>
        <v>5.7598936617047403E-2</v>
      </c>
      <c r="AN29" s="117">
        <f t="shared" si="13"/>
        <v>5.9856394583559111E-2</v>
      </c>
      <c r="AO29" s="117">
        <f t="shared" si="13"/>
        <v>5.5443937604737634E-2</v>
      </c>
      <c r="AP29" s="117">
        <f t="shared" si="13"/>
        <v>5.3673926032898785E-2</v>
      </c>
      <c r="AQ29" s="117">
        <f t="shared" si="13"/>
        <v>5.5907700972818698E-2</v>
      </c>
      <c r="AR29" s="117">
        <f t="shared" si="13"/>
        <v>5.4711313598583833E-2</v>
      </c>
      <c r="AS29" s="117">
        <f t="shared" si="13"/>
        <v>5.2391977613092153E-2</v>
      </c>
      <c r="AT29" s="117">
        <f t="shared" si="13"/>
        <v>5.3398431560540513E-2</v>
      </c>
      <c r="AU29" s="117">
        <f t="shared" si="13"/>
        <v>5.3002426631556097E-2</v>
      </c>
      <c r="AV29" s="117">
        <f t="shared" si="13"/>
        <v>4.6460674792497297E-2</v>
      </c>
      <c r="AW29" s="117">
        <f t="shared" si="13"/>
        <v>4.5400725053723015E-2</v>
      </c>
      <c r="AX29" s="117">
        <f t="shared" si="13"/>
        <v>4.4685690104910809E-2</v>
      </c>
      <c r="AY29" s="117">
        <f t="shared" si="13"/>
        <v>4.441257398915209E-2</v>
      </c>
      <c r="AZ29" s="118">
        <f t="shared" si="13"/>
        <v>4.5707299954015741E-2</v>
      </c>
      <c r="BA29" s="117">
        <f t="shared" si="13"/>
        <v>4.4585086215940616E-2</v>
      </c>
      <c r="BB29" s="117">
        <f t="shared" si="13"/>
        <v>4.6640306659503278E-2</v>
      </c>
      <c r="BC29" s="117">
        <f t="shared" si="13"/>
        <v>4.5811829804059949E-2</v>
      </c>
      <c r="BD29" s="117">
        <f t="shared" si="13"/>
        <v>5.103697831964131E-2</v>
      </c>
      <c r="BE29" s="118">
        <f t="shared" si="13"/>
        <v>5.100607513384188E-2</v>
      </c>
      <c r="BF29" s="118">
        <f t="shared" si="13"/>
        <v>4.7878976659820348E-2</v>
      </c>
      <c r="BG29" s="118">
        <f t="shared" si="13"/>
        <v>4.6916130118532975E-2</v>
      </c>
      <c r="BH29" s="2130">
        <f t="shared" si="13"/>
        <v>4.5013781655419527E-2</v>
      </c>
      <c r="BI29" s="1893">
        <f t="shared" si="13"/>
        <v>4.3755011483769896E-2</v>
      </c>
    </row>
    <row r="30" spans="1:62" s="108" customFormat="1" ht="15" customHeight="1">
      <c r="A30" s="2142"/>
      <c r="V30" s="1028"/>
      <c r="W30" s="1045" t="s">
        <v>135</v>
      </c>
      <c r="X30" s="1208"/>
      <c r="Y30" s="1508"/>
      <c r="Z30" s="1903" t="s">
        <v>326</v>
      </c>
      <c r="AA30" s="1883">
        <f t="shared" ref="AA30:BI30" si="14">IF(AA16="NO","-",+SUM(AA16)/AA$12)</f>
        <v>9.6819761838986079E-2</v>
      </c>
      <c r="AB30" s="117">
        <f t="shared" si="14"/>
        <v>0.10028765896318355</v>
      </c>
      <c r="AC30" s="117">
        <f t="shared" si="14"/>
        <v>9.6926242803152179E-2</v>
      </c>
      <c r="AD30" s="117">
        <f t="shared" si="14"/>
        <v>0.10010743832848687</v>
      </c>
      <c r="AE30" s="117">
        <f t="shared" si="14"/>
        <v>8.7009715679994715E-2</v>
      </c>
      <c r="AF30" s="117">
        <f t="shared" si="14"/>
        <v>9.2281825914057453E-2</v>
      </c>
      <c r="AG30" s="117">
        <f t="shared" si="14"/>
        <v>9.0296129074397838E-2</v>
      </c>
      <c r="AH30" s="117">
        <f t="shared" si="14"/>
        <v>9.311777953094999E-2</v>
      </c>
      <c r="AI30" s="117">
        <f t="shared" si="14"/>
        <v>9.1468175145247618E-2</v>
      </c>
      <c r="AJ30" s="117">
        <f t="shared" si="14"/>
        <v>8.9446925391262713E-2</v>
      </c>
      <c r="AK30" s="117">
        <f t="shared" si="14"/>
        <v>8.9060286463993568E-2</v>
      </c>
      <c r="AL30" s="117">
        <f t="shared" si="14"/>
        <v>8.8732409319683903E-2</v>
      </c>
      <c r="AM30" s="117">
        <f t="shared" si="14"/>
        <v>8.73603197364205E-2</v>
      </c>
      <c r="AN30" s="117">
        <f t="shared" si="14"/>
        <v>8.63408556542061E-2</v>
      </c>
      <c r="AO30" s="117">
        <f t="shared" si="14"/>
        <v>8.4590114739120675E-2</v>
      </c>
      <c r="AP30" s="117">
        <f t="shared" si="14"/>
        <v>8.8203461439139083E-2</v>
      </c>
      <c r="AQ30" s="117">
        <f t="shared" si="14"/>
        <v>9.0259105219813215E-2</v>
      </c>
      <c r="AR30" s="117">
        <f t="shared" si="14"/>
        <v>8.7322091756118103E-2</v>
      </c>
      <c r="AS30" s="117">
        <f t="shared" si="14"/>
        <v>8.6640575801537958E-2</v>
      </c>
      <c r="AT30" s="117">
        <f t="shared" si="14"/>
        <v>9.01199667103873E-2</v>
      </c>
      <c r="AU30" s="117">
        <f t="shared" si="14"/>
        <v>8.5711986781236704E-2</v>
      </c>
      <c r="AV30" s="117">
        <f t="shared" si="14"/>
        <v>8.1970976457173966E-2</v>
      </c>
      <c r="AW30" s="117">
        <f t="shared" si="14"/>
        <v>7.5492492162220107E-2</v>
      </c>
      <c r="AX30" s="117">
        <f t="shared" si="14"/>
        <v>7.4423909708950228E-2</v>
      </c>
      <c r="AY30" s="117">
        <f t="shared" si="14"/>
        <v>7.9073694939502975E-2</v>
      </c>
      <c r="AZ30" s="118">
        <f t="shared" si="14"/>
        <v>7.9171655224532414E-2</v>
      </c>
      <c r="BA30" s="117">
        <f t="shared" si="14"/>
        <v>8.3638813798736084E-2</v>
      </c>
      <c r="BB30" s="117">
        <f t="shared" si="14"/>
        <v>8.5884209408459616E-2</v>
      </c>
      <c r="BC30" s="117">
        <f t="shared" si="14"/>
        <v>8.7676266667910494E-2</v>
      </c>
      <c r="BD30" s="117">
        <f t="shared" si="14"/>
        <v>9.0243418396805594E-2</v>
      </c>
      <c r="BE30" s="118">
        <f t="shared" si="14"/>
        <v>9.566138185597968E-2</v>
      </c>
      <c r="BF30" s="118">
        <f t="shared" si="14"/>
        <v>9.7261950107486936E-2</v>
      </c>
      <c r="BG30" s="118">
        <f t="shared" si="14"/>
        <v>9.097140709938846E-2</v>
      </c>
      <c r="BH30" s="2130">
        <f t="shared" si="14"/>
        <v>9.0202097326513006E-2</v>
      </c>
      <c r="BI30" s="1893">
        <f t="shared" si="14"/>
        <v>9.304487078010068E-2</v>
      </c>
    </row>
    <row r="31" spans="1:62" s="108" customFormat="1" ht="15" customHeight="1">
      <c r="A31" s="2142"/>
      <c r="V31" s="1028"/>
      <c r="W31" s="1044" t="s">
        <v>136</v>
      </c>
      <c r="X31" s="1208"/>
      <c r="Y31" s="1508"/>
      <c r="Z31" s="1902" t="s">
        <v>284</v>
      </c>
      <c r="AA31" s="1883">
        <f t="shared" ref="AA31:BI31" si="15">IF(AA17="NO","-",+SUM(AA17)/AA$12)</f>
        <v>0.35975503974255396</v>
      </c>
      <c r="AB31" s="117">
        <f t="shared" si="15"/>
        <v>0.36025296021980263</v>
      </c>
      <c r="AC31" s="117">
        <f t="shared" si="15"/>
        <v>0.35063848304120465</v>
      </c>
      <c r="AD31" s="117">
        <f t="shared" si="15"/>
        <v>0.32733139777293424</v>
      </c>
      <c r="AE31" s="117">
        <f t="shared" si="15"/>
        <v>0.3483932728549643</v>
      </c>
      <c r="AF31" s="117">
        <f t="shared" si="15"/>
        <v>0.33765345635719479</v>
      </c>
      <c r="AG31" s="117">
        <f t="shared" si="15"/>
        <v>0.32652447688594094</v>
      </c>
      <c r="AH31" s="117">
        <f t="shared" si="15"/>
        <v>0.33619841202642198</v>
      </c>
      <c r="AI31" s="117">
        <f t="shared" si="15"/>
        <v>0.32475206504270315</v>
      </c>
      <c r="AJ31" s="117">
        <f t="shared" si="15"/>
        <v>0.33189982904056237</v>
      </c>
      <c r="AK31" s="117">
        <f t="shared" si="15"/>
        <v>0.32254942368686512</v>
      </c>
      <c r="AL31" s="117">
        <f t="shared" si="15"/>
        <v>0.33195763835066505</v>
      </c>
      <c r="AM31" s="117">
        <f t="shared" si="15"/>
        <v>0.34423218706105696</v>
      </c>
      <c r="AN31" s="117">
        <f t="shared" si="15"/>
        <v>0.35940168404854383</v>
      </c>
      <c r="AO31" s="117">
        <f t="shared" si="15"/>
        <v>0.36354057690472286</v>
      </c>
      <c r="AP31" s="117">
        <f t="shared" si="15"/>
        <v>0.36808162728855354</v>
      </c>
      <c r="AQ31" s="117">
        <f t="shared" si="15"/>
        <v>0.36907726663587193</v>
      </c>
      <c r="AR31" s="117">
        <f t="shared" si="15"/>
        <v>0.40258516103925474</v>
      </c>
      <c r="AS31" s="117">
        <f t="shared" si="15"/>
        <v>0.4039133893210341</v>
      </c>
      <c r="AT31" s="117">
        <f t="shared" si="15"/>
        <v>0.40434654983369589</v>
      </c>
      <c r="AU31" s="117">
        <f t="shared" si="15"/>
        <v>0.4322869755580539</v>
      </c>
      <c r="AV31" s="117">
        <f t="shared" si="15"/>
        <v>0.46559759171582271</v>
      </c>
      <c r="AW31" s="117">
        <f t="shared" si="15"/>
        <v>0.4961272437558818</v>
      </c>
      <c r="AX31" s="117">
        <f t="shared" si="15"/>
        <v>0.51356832064381941</v>
      </c>
      <c r="AY31" s="117">
        <f t="shared" si="15"/>
        <v>0.51090085824829901</v>
      </c>
      <c r="AZ31" s="118">
        <f t="shared" si="15"/>
        <v>0.50099831242922221</v>
      </c>
      <c r="BA31" s="117">
        <f t="shared" si="15"/>
        <v>0.49400140291860878</v>
      </c>
      <c r="BB31" s="117">
        <f t="shared" si="15"/>
        <v>0.48487925386842423</v>
      </c>
      <c r="BC31" s="117">
        <f t="shared" si="15"/>
        <v>0.45820579039852477</v>
      </c>
      <c r="BD31" s="117">
        <f t="shared" si="15"/>
        <v>0.44675398483865464</v>
      </c>
      <c r="BE31" s="118">
        <f t="shared" si="15"/>
        <v>0.47845413306834678</v>
      </c>
      <c r="BF31" s="118">
        <f t="shared" si="15"/>
        <v>0.47823699340554482</v>
      </c>
      <c r="BG31" s="118">
        <f t="shared" si="15"/>
        <v>0.47187827120839371</v>
      </c>
      <c r="BH31" s="2130">
        <f t="shared" si="15"/>
        <v>0.45962422883918919</v>
      </c>
      <c r="BI31" s="1893">
        <f t="shared" si="15"/>
        <v>0.46488084548107578</v>
      </c>
    </row>
    <row r="32" spans="1:62" s="108" customFormat="1" ht="15" customHeight="1">
      <c r="A32" s="2142"/>
      <c r="V32" s="1028"/>
      <c r="W32" s="1044" t="s">
        <v>137</v>
      </c>
      <c r="X32" s="1208"/>
      <c r="Y32" s="1508"/>
      <c r="Z32" s="1902" t="s">
        <v>285</v>
      </c>
      <c r="AA32" s="1882">
        <f t="shared" ref="AA32:BI32" si="16">IF(AA18="NO","-",+SUM(AA18)/AA$12)</f>
        <v>5.8018293793072532E-4</v>
      </c>
      <c r="AB32" s="116">
        <f t="shared" si="16"/>
        <v>5.1324444181108787E-4</v>
      </c>
      <c r="AC32" s="116">
        <f t="shared" si="16"/>
        <v>4.9066810189104398E-4</v>
      </c>
      <c r="AD32" s="116">
        <f t="shared" si="16"/>
        <v>4.5826221111834131E-4</v>
      </c>
      <c r="AE32" s="116">
        <f t="shared" si="16"/>
        <v>4.0161265576193068E-4</v>
      </c>
      <c r="AF32" s="116">
        <f t="shared" si="16"/>
        <v>3.8013141928140796E-4</v>
      </c>
      <c r="AG32" s="116">
        <f t="shared" si="16"/>
        <v>3.5143236011452847E-4</v>
      </c>
      <c r="AH32" s="116">
        <f t="shared" si="16"/>
        <v>3.395261992703276E-4</v>
      </c>
      <c r="AI32" s="116">
        <f t="shared" si="16"/>
        <v>3.2711886040944171E-4</v>
      </c>
      <c r="AJ32" s="116">
        <f t="shared" si="16"/>
        <v>3.1928225166912651E-4</v>
      </c>
      <c r="AK32" s="116">
        <f t="shared" si="16"/>
        <v>3.0360779599182216E-4</v>
      </c>
      <c r="AL32" s="116">
        <f t="shared" si="16"/>
        <v>2.8940079876930026E-4</v>
      </c>
      <c r="AM32" s="116">
        <f t="shared" si="16"/>
        <v>2.8906343912617525E-4</v>
      </c>
      <c r="AN32" s="116">
        <f t="shared" si="16"/>
        <v>2.9097901351210969E-4</v>
      </c>
      <c r="AO32" s="116">
        <f t="shared" si="16"/>
        <v>2.8360045975708262E-4</v>
      </c>
      <c r="AP32" s="116">
        <f t="shared" si="16"/>
        <v>3.0397850481464397E-4</v>
      </c>
      <c r="AQ32" s="116">
        <f t="shared" si="16"/>
        <v>3.0098280080516305E-4</v>
      </c>
      <c r="AR32" s="116">
        <f t="shared" si="16"/>
        <v>3.0998626358389548E-4</v>
      </c>
      <c r="AS32" s="116">
        <f t="shared" si="16"/>
        <v>3.0237430711978523E-4</v>
      </c>
      <c r="AT32" s="116">
        <f t="shared" si="16"/>
        <v>2.9796082548520303E-4</v>
      </c>
      <c r="AU32" s="116">
        <f t="shared" si="16"/>
        <v>2.7936680381869533E-4</v>
      </c>
      <c r="AV32" s="116">
        <f t="shared" si="16"/>
        <v>2.7518898762779757E-4</v>
      </c>
      <c r="AW32" s="116">
        <f t="shared" si="16"/>
        <v>2.5322548532916991E-4</v>
      </c>
      <c r="AX32" s="116">
        <f t="shared" si="16"/>
        <v>2.4895426494508694E-4</v>
      </c>
      <c r="AY32" s="116">
        <f t="shared" si="16"/>
        <v>2.446749941560993E-4</v>
      </c>
      <c r="AZ32" s="119">
        <f t="shared" si="16"/>
        <v>2.4473007987716713E-4</v>
      </c>
      <c r="BA32" s="116">
        <f t="shared" si="16"/>
        <v>3.022290564739787E-4</v>
      </c>
      <c r="BB32" s="116">
        <f t="shared" si="16"/>
        <v>2.9646892717219772E-4</v>
      </c>
      <c r="BC32" s="116">
        <f t="shared" si="16"/>
        <v>3.0405045993073764E-4</v>
      </c>
      <c r="BD32" s="116">
        <f t="shared" si="16"/>
        <v>2.8875012679363977E-4</v>
      </c>
      <c r="BE32" s="119">
        <f t="shared" si="16"/>
        <v>2.9472298569421091E-4</v>
      </c>
      <c r="BF32" s="119">
        <f t="shared" si="16"/>
        <v>2.8839851794530002E-4</v>
      </c>
      <c r="BG32" s="119">
        <f t="shared" si="16"/>
        <v>2.7369508409256474E-4</v>
      </c>
      <c r="BH32" s="2131">
        <f t="shared" si="16"/>
        <v>2.6938254444451988E-4</v>
      </c>
      <c r="BI32" s="1894">
        <f t="shared" si="16"/>
        <v>2.8035958541479616E-4</v>
      </c>
    </row>
    <row r="33" spans="1:61" s="108" customFormat="1" ht="15" customHeight="1">
      <c r="A33" s="2142"/>
      <c r="V33" s="1028"/>
      <c r="W33" s="1044" t="s">
        <v>138</v>
      </c>
      <c r="X33" s="1208"/>
      <c r="Y33" s="1508"/>
      <c r="Z33" s="1902" t="s">
        <v>286</v>
      </c>
      <c r="AA33" s="1883">
        <f t="shared" ref="AA33:BI33" si="17">IF(AA19="NO","-",+SUM(AA19)/AA$12)</f>
        <v>0.22608926715051811</v>
      </c>
      <c r="AB33" s="117">
        <f t="shared" si="17"/>
        <v>0.21851978931370794</v>
      </c>
      <c r="AC33" s="117">
        <f t="shared" si="17"/>
        <v>0.23182851722199307</v>
      </c>
      <c r="AD33" s="117">
        <f t="shared" si="17"/>
        <v>0.23940008924083861</v>
      </c>
      <c r="AE33" s="117">
        <f t="shared" si="17"/>
        <v>0.24175975739674849</v>
      </c>
      <c r="AF33" s="117">
        <f t="shared" si="17"/>
        <v>0.23786089656163764</v>
      </c>
      <c r="AG33" s="117">
        <f t="shared" si="17"/>
        <v>0.2482333811700359</v>
      </c>
      <c r="AH33" s="117">
        <f t="shared" si="17"/>
        <v>0.23974522592690287</v>
      </c>
      <c r="AI33" s="117">
        <f t="shared" si="17"/>
        <v>0.25578246316749148</v>
      </c>
      <c r="AJ33" s="117">
        <f t="shared" si="17"/>
        <v>0.2601817605972348</v>
      </c>
      <c r="AK33" s="117">
        <f t="shared" si="17"/>
        <v>0.26658501208883739</v>
      </c>
      <c r="AL33" s="117">
        <f t="shared" si="17"/>
        <v>0.2699846086321942</v>
      </c>
      <c r="AM33" s="117">
        <f t="shared" si="17"/>
        <v>0.26733072425135435</v>
      </c>
      <c r="AN33" s="117">
        <f t="shared" si="17"/>
        <v>0.2730192082209168</v>
      </c>
      <c r="AO33" s="117">
        <f t="shared" si="17"/>
        <v>0.27215007014027925</v>
      </c>
      <c r="AP33" s="117">
        <f t="shared" si="17"/>
        <v>0.26791210599660914</v>
      </c>
      <c r="AQ33" s="117">
        <f t="shared" si="17"/>
        <v>0.27843200846687582</v>
      </c>
      <c r="AR33" s="117">
        <f t="shared" si="17"/>
        <v>0.2653916650480867</v>
      </c>
      <c r="AS33" s="117">
        <f t="shared" si="17"/>
        <v>0.27456942971656029</v>
      </c>
      <c r="AT33" s="117">
        <f t="shared" si="17"/>
        <v>0.27230217563030351</v>
      </c>
      <c r="AU33" s="117">
        <f t="shared" si="17"/>
        <v>0.25537448439216559</v>
      </c>
      <c r="AV33" s="117">
        <f t="shared" si="17"/>
        <v>0.23722415923373</v>
      </c>
      <c r="AW33" s="117">
        <f t="shared" si="17"/>
        <v>0.22443937564481184</v>
      </c>
      <c r="AX33" s="117">
        <f t="shared" si="17"/>
        <v>0.21791444288123421</v>
      </c>
      <c r="AY33" s="117">
        <f t="shared" si="17"/>
        <v>0.21720857401489593</v>
      </c>
      <c r="AZ33" s="118">
        <f t="shared" si="17"/>
        <v>0.22734414693471683</v>
      </c>
      <c r="BA33" s="117">
        <f t="shared" si="17"/>
        <v>0.22518978865498393</v>
      </c>
      <c r="BB33" s="117">
        <f t="shared" si="17"/>
        <v>0.22436817733489942</v>
      </c>
      <c r="BC33" s="117">
        <f t="shared" si="17"/>
        <v>0.25059831365110358</v>
      </c>
      <c r="BD33" s="117">
        <f t="shared" si="17"/>
        <v>0.25109063256765779</v>
      </c>
      <c r="BE33" s="118">
        <f t="shared" si="17"/>
        <v>0.21456356141598773</v>
      </c>
      <c r="BF33" s="118">
        <f t="shared" si="17"/>
        <v>0.22668946196172746</v>
      </c>
      <c r="BG33" s="118">
        <f t="shared" si="17"/>
        <v>0.23834966579539843</v>
      </c>
      <c r="BH33" s="2130">
        <f t="shared" si="17"/>
        <v>0.25588588420878144</v>
      </c>
      <c r="BI33" s="1893">
        <f t="shared" si="17"/>
        <v>0.2488844214110614</v>
      </c>
    </row>
    <row r="34" spans="1:61" s="108" customFormat="1" ht="15" customHeight="1">
      <c r="A34" s="2142"/>
      <c r="V34" s="1028"/>
      <c r="W34" s="1044" t="s">
        <v>139</v>
      </c>
      <c r="X34" s="1208"/>
      <c r="Y34" s="1508"/>
      <c r="Z34" s="1902" t="s">
        <v>287</v>
      </c>
      <c r="AA34" s="1883">
        <f t="shared" ref="AA34:BI34" si="18">IF(AA20="NO","-",+SUM(AA20)/AA$12)</f>
        <v>3.6288739357732247E-2</v>
      </c>
      <c r="AB34" s="117">
        <f t="shared" si="18"/>
        <v>3.902263756366222E-2</v>
      </c>
      <c r="AC34" s="117">
        <f t="shared" si="18"/>
        <v>4.4655332368675381E-2</v>
      </c>
      <c r="AD34" s="117">
        <f t="shared" si="18"/>
        <v>5.0762541049436949E-2</v>
      </c>
      <c r="AE34" s="117">
        <f t="shared" si="18"/>
        <v>5.5938822025741942E-2</v>
      </c>
      <c r="AF34" s="117">
        <f t="shared" si="18"/>
        <v>5.7182603776169336E-2</v>
      </c>
      <c r="AG34" s="117">
        <f t="shared" si="18"/>
        <v>6.0057395329087437E-2</v>
      </c>
      <c r="AH34" s="117">
        <f t="shared" si="18"/>
        <v>5.584688350034539E-2</v>
      </c>
      <c r="AI34" s="117">
        <f t="shared" si="18"/>
        <v>5.6224021594803185E-2</v>
      </c>
      <c r="AJ34" s="117">
        <f t="shared" si="18"/>
        <v>5.3225839787683082E-2</v>
      </c>
      <c r="AK34" s="117">
        <f t="shared" si="18"/>
        <v>4.8139883701239894E-2</v>
      </c>
      <c r="AL34" s="117">
        <f t="shared" si="18"/>
        <v>4.5517741567263389E-2</v>
      </c>
      <c r="AM34" s="117">
        <f t="shared" si="18"/>
        <v>3.9030689182796917E-2</v>
      </c>
      <c r="AN34" s="117">
        <f t="shared" si="18"/>
        <v>3.502562110462186E-2</v>
      </c>
      <c r="AO34" s="117">
        <f t="shared" si="18"/>
        <v>3.2452851460600791E-2</v>
      </c>
      <c r="AP34" s="117">
        <f t="shared" si="18"/>
        <v>2.7860168817900221E-2</v>
      </c>
      <c r="AQ34" s="117">
        <f t="shared" si="18"/>
        <v>2.3372846575697558E-2</v>
      </c>
      <c r="AR34" s="117">
        <f t="shared" si="18"/>
        <v>1.8715521863019599E-2</v>
      </c>
      <c r="AS34" s="117">
        <f t="shared" si="18"/>
        <v>1.609575177414585E-2</v>
      </c>
      <c r="AT34" s="117">
        <f t="shared" si="18"/>
        <v>1.2787720539450743E-2</v>
      </c>
      <c r="AU34" s="117">
        <f t="shared" si="18"/>
        <v>1.1171068201549032E-2</v>
      </c>
      <c r="AV34" s="117">
        <f t="shared" si="18"/>
        <v>1.0162420916225578E-2</v>
      </c>
      <c r="AW34" s="116">
        <f t="shared" si="18"/>
        <v>8.7860679860099385E-3</v>
      </c>
      <c r="AX34" s="116">
        <f t="shared" si="18"/>
        <v>8.9278960039127307E-3</v>
      </c>
      <c r="AY34" s="116">
        <f t="shared" si="18"/>
        <v>9.0123345543287429E-3</v>
      </c>
      <c r="AZ34" s="119">
        <f t="shared" si="18"/>
        <v>9.9551783486598218E-3</v>
      </c>
      <c r="BA34" s="116">
        <f t="shared" si="18"/>
        <v>9.9593928262317298E-3</v>
      </c>
      <c r="BB34" s="117">
        <f t="shared" si="18"/>
        <v>1.0387606515562571E-2</v>
      </c>
      <c r="BC34" s="117">
        <f t="shared" si="18"/>
        <v>1.2294920181269323E-2</v>
      </c>
      <c r="BD34" s="117">
        <f t="shared" si="18"/>
        <v>1.3274849043492918E-2</v>
      </c>
      <c r="BE34" s="118">
        <f t="shared" si="18"/>
        <v>1.0755518215513628E-2</v>
      </c>
      <c r="BF34" s="118">
        <f t="shared" si="18"/>
        <v>1.2355553427045021E-2</v>
      </c>
      <c r="BG34" s="118">
        <f t="shared" si="18"/>
        <v>1.3415582835967936E-2</v>
      </c>
      <c r="BH34" s="2130">
        <f t="shared" si="18"/>
        <v>1.5451204350254079E-2</v>
      </c>
      <c r="BI34" s="1893">
        <f t="shared" si="18"/>
        <v>1.5890610487828305E-2</v>
      </c>
    </row>
    <row r="35" spans="1:61" s="108" customFormat="1" ht="15" customHeight="1">
      <c r="A35" s="2142"/>
      <c r="V35" s="1028"/>
      <c r="W35" s="1031" t="s">
        <v>453</v>
      </c>
      <c r="X35" s="1208"/>
      <c r="Y35" s="1508"/>
      <c r="Z35" s="1903" t="s">
        <v>288</v>
      </c>
      <c r="AA35" s="1883">
        <f t="shared" ref="AA35:BI35" si="19">IF(AA21="NO","-",+SUM(AA21)/AA$12)</f>
        <v>6.0315824210174479E-2</v>
      </c>
      <c r="AB35" s="117">
        <f t="shared" si="19"/>
        <v>6.0887334204586571E-2</v>
      </c>
      <c r="AC35" s="117">
        <f t="shared" si="19"/>
        <v>5.7423092465976454E-2</v>
      </c>
      <c r="AD35" s="117">
        <f t="shared" si="19"/>
        <v>5.6367824936597387E-2</v>
      </c>
      <c r="AE35" s="117">
        <f t="shared" si="19"/>
        <v>5.453104424294615E-2</v>
      </c>
      <c r="AF35" s="117">
        <f t="shared" si="19"/>
        <v>5.5049654446936082E-2</v>
      </c>
      <c r="AG35" s="117">
        <f t="shared" si="19"/>
        <v>5.4895228154593641E-2</v>
      </c>
      <c r="AH35" s="117">
        <f t="shared" si="19"/>
        <v>5.8744523271763403E-2</v>
      </c>
      <c r="AI35" s="117">
        <f t="shared" si="19"/>
        <v>5.8532304302004012E-2</v>
      </c>
      <c r="AJ35" s="117">
        <f t="shared" si="19"/>
        <v>5.7235366293209876E-2</v>
      </c>
      <c r="AK35" s="117">
        <f t="shared" si="19"/>
        <v>5.799271973083988E-2</v>
      </c>
      <c r="AL35" s="117">
        <f t="shared" si="19"/>
        <v>5.9887771615333187E-2</v>
      </c>
      <c r="AM35" s="117">
        <f t="shared" si="19"/>
        <v>5.8407818670969586E-2</v>
      </c>
      <c r="AN35" s="117">
        <f t="shared" si="19"/>
        <v>5.8443016509346149E-2</v>
      </c>
      <c r="AO35" s="117">
        <f t="shared" si="19"/>
        <v>5.5959526434542536E-2</v>
      </c>
      <c r="AP35" s="117">
        <f t="shared" si="19"/>
        <v>5.1812681959458338E-2</v>
      </c>
      <c r="AQ35" s="117">
        <f t="shared" si="19"/>
        <v>4.9497470313918664E-2</v>
      </c>
      <c r="AR35" s="117">
        <f t="shared" si="19"/>
        <v>4.6363406867037243E-2</v>
      </c>
      <c r="AS35" s="117">
        <f t="shared" si="19"/>
        <v>4.6027776993409132E-2</v>
      </c>
      <c r="AT35" s="117">
        <f t="shared" si="19"/>
        <v>4.0071072354539571E-2</v>
      </c>
      <c r="AU35" s="117">
        <f t="shared" si="19"/>
        <v>3.6400744249700995E-2</v>
      </c>
      <c r="AV35" s="117">
        <f t="shared" si="19"/>
        <v>3.8105950990883493E-2</v>
      </c>
      <c r="AW35" s="117">
        <f t="shared" si="19"/>
        <v>3.5788226867550101E-2</v>
      </c>
      <c r="AX35" s="117">
        <f t="shared" si="19"/>
        <v>3.378085326578633E-2</v>
      </c>
      <c r="AY35" s="117">
        <f t="shared" si="19"/>
        <v>3.1856261114240711E-2</v>
      </c>
      <c r="AZ35" s="118">
        <f t="shared" si="19"/>
        <v>3.2488209379749403E-2</v>
      </c>
      <c r="BA35" s="117">
        <f t="shared" si="19"/>
        <v>3.3416076963821095E-2</v>
      </c>
      <c r="BB35" s="117">
        <f t="shared" si="19"/>
        <v>3.3720417094837953E-2</v>
      </c>
      <c r="BC35" s="117">
        <f t="shared" si="19"/>
        <v>3.6841632699592029E-2</v>
      </c>
      <c r="BD35" s="117">
        <f t="shared" si="19"/>
        <v>3.9078337706241681E-2</v>
      </c>
      <c r="BE35" s="118">
        <f t="shared" si="19"/>
        <v>4.0232094482882473E-2</v>
      </c>
      <c r="BF35" s="118">
        <f t="shared" si="19"/>
        <v>4.0446634526742277E-2</v>
      </c>
      <c r="BG35" s="118">
        <f t="shared" si="19"/>
        <v>3.9140905039041142E-2</v>
      </c>
      <c r="BH35" s="2130">
        <f t="shared" si="19"/>
        <v>3.8024107299866244E-2</v>
      </c>
      <c r="BI35" s="1893">
        <f t="shared" si="19"/>
        <v>4.0833121994672164E-2</v>
      </c>
    </row>
    <row r="36" spans="1:61" s="108" customFormat="1" ht="15" customHeight="1" thickBot="1">
      <c r="A36" s="2142"/>
      <c r="V36" s="1032"/>
      <c r="W36" s="1033" t="s">
        <v>140</v>
      </c>
      <c r="X36" s="1208"/>
      <c r="Y36" s="1513"/>
      <c r="Z36" s="1904" t="s">
        <v>629</v>
      </c>
      <c r="AA36" s="1896">
        <f t="shared" ref="AA36:BI36" si="20">IF(AA22="NO","-",+SUM(AA22)/AA$12)</f>
        <v>1.1463120425618794E-2</v>
      </c>
      <c r="AB36" s="1897">
        <f t="shared" si="20"/>
        <v>1.4259099996190702E-2</v>
      </c>
      <c r="AC36" s="1897">
        <f t="shared" si="20"/>
        <v>1.6077053206005647E-2</v>
      </c>
      <c r="AD36" s="1897">
        <f t="shared" si="20"/>
        <v>1.7048097426708691E-2</v>
      </c>
      <c r="AE36" s="1897">
        <f t="shared" si="20"/>
        <v>2.0123690533163104E-2</v>
      </c>
      <c r="AF36" s="1897">
        <f t="shared" si="20"/>
        <v>2.0970885442635857E-2</v>
      </c>
      <c r="AG36" s="1897">
        <f t="shared" si="20"/>
        <v>1.8881080402563571E-2</v>
      </c>
      <c r="AH36" s="1897">
        <f t="shared" si="20"/>
        <v>1.8078216939678673E-2</v>
      </c>
      <c r="AI36" s="1897">
        <f t="shared" si="20"/>
        <v>1.6645821399850866E-2</v>
      </c>
      <c r="AJ36" s="1897">
        <f t="shared" si="20"/>
        <v>1.5411815599768531E-2</v>
      </c>
      <c r="AK36" s="1897">
        <f t="shared" si="20"/>
        <v>1.4563925042627168E-2</v>
      </c>
      <c r="AL36" s="1897">
        <f t="shared" si="20"/>
        <v>1.3943472148767339E-2</v>
      </c>
      <c r="AM36" s="1897">
        <f t="shared" si="20"/>
        <v>1.3802715634794229E-2</v>
      </c>
      <c r="AN36" s="1897">
        <f t="shared" si="20"/>
        <v>1.3779169549207658E-2</v>
      </c>
      <c r="AO36" s="1897">
        <f t="shared" si="20"/>
        <v>1.3189157396917445E-2</v>
      </c>
      <c r="AP36" s="1897">
        <f t="shared" si="20"/>
        <v>1.2847330463942678E-2</v>
      </c>
      <c r="AQ36" s="1897">
        <f t="shared" si="20"/>
        <v>1.3091766205145326E-2</v>
      </c>
      <c r="AR36" s="1897">
        <f t="shared" si="20"/>
        <v>1.3945122297814071E-2</v>
      </c>
      <c r="AS36" s="1897">
        <f t="shared" si="20"/>
        <v>1.6741827141140152E-2</v>
      </c>
      <c r="AT36" s="1897">
        <f t="shared" si="20"/>
        <v>1.8767387343732761E-2</v>
      </c>
      <c r="AU36" s="1897">
        <f t="shared" si="20"/>
        <v>1.7511662969492754E-2</v>
      </c>
      <c r="AV36" s="1897">
        <f t="shared" si="20"/>
        <v>1.8434019289024019E-2</v>
      </c>
      <c r="AW36" s="1897">
        <f t="shared" si="20"/>
        <v>2.2249451945325842E-2</v>
      </c>
      <c r="AX36" s="1897">
        <f t="shared" si="20"/>
        <v>1.9186718863189837E-2</v>
      </c>
      <c r="AY36" s="1897">
        <f t="shared" si="20"/>
        <v>2.0289828143257787E-2</v>
      </c>
      <c r="AZ36" s="1898">
        <f t="shared" si="20"/>
        <v>1.8807228514838639E-2</v>
      </c>
      <c r="BA36" s="1897">
        <f t="shared" si="20"/>
        <v>1.8458841173279082E-2</v>
      </c>
      <c r="BB36" s="1897">
        <f t="shared" si="20"/>
        <v>1.871230712071181E-2</v>
      </c>
      <c r="BC36" s="1897">
        <f t="shared" si="20"/>
        <v>2.2093421203981452E-2</v>
      </c>
      <c r="BD36" s="1897">
        <f t="shared" si="20"/>
        <v>2.113511203892314E-2</v>
      </c>
      <c r="BE36" s="1898">
        <f t="shared" si="20"/>
        <v>1.8193614870571358E-2</v>
      </c>
      <c r="BF36" s="1898">
        <f t="shared" si="20"/>
        <v>1.6718180061007171E-2</v>
      </c>
      <c r="BG36" s="1898">
        <f t="shared" si="20"/>
        <v>2.0483918683722464E-2</v>
      </c>
      <c r="BH36" s="2132">
        <f t="shared" si="20"/>
        <v>2.0395473469940261E-2</v>
      </c>
      <c r="BI36" s="1899">
        <f t="shared" si="20"/>
        <v>1.7565426784996539E-2</v>
      </c>
    </row>
    <row r="37" spans="1:61">
      <c r="X37" s="1208"/>
    </row>
    <row r="38" spans="1:61" ht="18.75" customHeight="1" thickBot="1">
      <c r="V38" s="100" t="s">
        <v>780</v>
      </c>
      <c r="Y38" s="1528" t="s">
        <v>943</v>
      </c>
      <c r="Z38" s="1528"/>
    </row>
    <row r="39" spans="1:61" ht="15.75" thickBot="1">
      <c r="V39" s="1035" t="s">
        <v>130</v>
      </c>
      <c r="W39" s="1036"/>
      <c r="Y39" s="1035" t="s">
        <v>296</v>
      </c>
      <c r="Z39" s="1036"/>
      <c r="AA39" s="1040">
        <v>1990</v>
      </c>
      <c r="AB39" s="1041">
        <v>1991</v>
      </c>
      <c r="AC39" s="1041">
        <v>1992</v>
      </c>
      <c r="AD39" s="1041">
        <v>1993</v>
      </c>
      <c r="AE39" s="1041">
        <v>1994</v>
      </c>
      <c r="AF39" s="1041">
        <v>1995</v>
      </c>
      <c r="AG39" s="1041">
        <v>1996</v>
      </c>
      <c r="AH39" s="1041">
        <v>1997</v>
      </c>
      <c r="AI39" s="1041">
        <v>1998</v>
      </c>
      <c r="AJ39" s="1041">
        <v>1999</v>
      </c>
      <c r="AK39" s="1041">
        <v>2000</v>
      </c>
      <c r="AL39" s="1041">
        <v>2001</v>
      </c>
      <c r="AM39" s="1041">
        <v>2002</v>
      </c>
      <c r="AN39" s="1041">
        <v>2003</v>
      </c>
      <c r="AO39" s="1041">
        <v>2004</v>
      </c>
      <c r="AP39" s="1041">
        <v>2005</v>
      </c>
      <c r="AQ39" s="1041">
        <v>2006</v>
      </c>
      <c r="AR39" s="1041">
        <v>2007</v>
      </c>
      <c r="AS39" s="1041">
        <v>2008</v>
      </c>
      <c r="AT39" s="1041">
        <v>2009</v>
      </c>
      <c r="AU39" s="1041">
        <f t="shared" ref="AU39:BB39" si="21">AT39+1</f>
        <v>2010</v>
      </c>
      <c r="AV39" s="1041">
        <f t="shared" si="21"/>
        <v>2011</v>
      </c>
      <c r="AW39" s="1041">
        <f t="shared" si="21"/>
        <v>2012</v>
      </c>
      <c r="AX39" s="1041">
        <f t="shared" si="21"/>
        <v>2013</v>
      </c>
      <c r="AY39" s="1041">
        <f t="shared" si="21"/>
        <v>2014</v>
      </c>
      <c r="AZ39" s="1041">
        <f t="shared" si="21"/>
        <v>2015</v>
      </c>
      <c r="BA39" s="1041">
        <f t="shared" si="21"/>
        <v>2016</v>
      </c>
      <c r="BB39" s="1041">
        <f t="shared" si="21"/>
        <v>2017</v>
      </c>
      <c r="BC39" s="1041">
        <f t="shared" ref="BC39:BG39" si="22">BB39+1</f>
        <v>2018</v>
      </c>
      <c r="BD39" s="1041">
        <f t="shared" si="22"/>
        <v>2019</v>
      </c>
      <c r="BE39" s="1041">
        <f t="shared" si="22"/>
        <v>2020</v>
      </c>
      <c r="BF39" s="1041">
        <f t="shared" si="22"/>
        <v>2021</v>
      </c>
      <c r="BG39" s="1231">
        <f t="shared" si="22"/>
        <v>2022</v>
      </c>
      <c r="BH39" s="1231">
        <f>BG39+1</f>
        <v>2023</v>
      </c>
      <c r="BI39" s="1042">
        <f>BH39+1</f>
        <v>2024</v>
      </c>
    </row>
    <row r="40" spans="1:61" s="108" customFormat="1" ht="15" customHeight="1">
      <c r="A40" s="105"/>
      <c r="V40" s="1028" t="s">
        <v>132</v>
      </c>
      <c r="W40" s="1046"/>
      <c r="X40" s="1208"/>
      <c r="Y40" s="1508" t="s">
        <v>0</v>
      </c>
      <c r="Z40" s="1519"/>
      <c r="AA40" s="1037">
        <v>4514.0028341886982</v>
      </c>
      <c r="AB40" s="1038">
        <v>4513.6549659469511</v>
      </c>
      <c r="AC40" s="1038">
        <v>4786.9410657995759</v>
      </c>
      <c r="AD40" s="1038">
        <v>4826.2338352626439</v>
      </c>
      <c r="AE40" s="1038">
        <v>5126.5996627694276</v>
      </c>
      <c r="AF40" s="1038">
        <v>5126.3675567827995</v>
      </c>
      <c r="AG40" s="1038">
        <v>5228.4953339386075</v>
      </c>
      <c r="AH40" s="1038">
        <v>4919.945777840212</v>
      </c>
      <c r="AI40" s="1038">
        <v>4910.4417311207326</v>
      </c>
      <c r="AJ40" s="1038">
        <v>5086.0813592150216</v>
      </c>
      <c r="AK40" s="1038">
        <v>5142.93451992671</v>
      </c>
      <c r="AL40" s="1038">
        <v>5014.8709518909309</v>
      </c>
      <c r="AM40" s="1038">
        <v>5182.7747656762403</v>
      </c>
      <c r="AN40" s="1038">
        <v>5191.2010979243687</v>
      </c>
      <c r="AO40" s="1038">
        <v>5096.9652383233779</v>
      </c>
      <c r="AP40" s="1038">
        <v>5035.1253416654499</v>
      </c>
      <c r="AQ40" s="1038">
        <v>4758.6311012989863</v>
      </c>
      <c r="AR40" s="1038">
        <v>4902.5690886932534</v>
      </c>
      <c r="AS40" s="1038">
        <v>4771.5891093859664</v>
      </c>
      <c r="AT40" s="1038">
        <v>4532.4530184485984</v>
      </c>
      <c r="AU40" s="1038">
        <v>4794.9828043285197</v>
      </c>
      <c r="AV40" s="1038">
        <v>4974.3988552132987</v>
      </c>
      <c r="AW40" s="1038">
        <v>5266.8517096976357</v>
      </c>
      <c r="AX40" s="1038">
        <v>5179.3708073675316</v>
      </c>
      <c r="AY40" s="1038">
        <v>4843.4968670420967</v>
      </c>
      <c r="AZ40" s="1038">
        <v>4592.5228490106301</v>
      </c>
      <c r="BA40" s="1038">
        <v>4395.9196396989837</v>
      </c>
      <c r="BB40" s="1038">
        <v>4452.0791093937023</v>
      </c>
      <c r="BC40" s="1038">
        <v>4022.6991954389919</v>
      </c>
      <c r="BD40" s="1038">
        <v>3923.2813443783839</v>
      </c>
      <c r="BE40" s="1038">
        <v>3917.6601227710839</v>
      </c>
      <c r="BF40" s="1038">
        <v>3798.8015558822167</v>
      </c>
      <c r="BG40" s="1232">
        <v>3803.1325489720675</v>
      </c>
      <c r="BH40" s="1232">
        <v>3613.6117274904382</v>
      </c>
      <c r="BI40" s="1039">
        <v>3525.4927100978243</v>
      </c>
    </row>
    <row r="41" spans="1:61" s="108" customFormat="1" ht="15" customHeight="1">
      <c r="A41" s="2142"/>
      <c r="V41" s="1028"/>
      <c r="W41" s="1043" t="s">
        <v>142</v>
      </c>
      <c r="X41" s="1208"/>
      <c r="Y41" s="1508"/>
      <c r="Z41" s="1742" t="s">
        <v>289</v>
      </c>
      <c r="AA41" s="1047">
        <v>658.63327006546092</v>
      </c>
      <c r="AB41" s="113">
        <v>658.32471079113623</v>
      </c>
      <c r="AC41" s="113">
        <v>697.73337095581428</v>
      </c>
      <c r="AD41" s="113">
        <v>718.86820577368348</v>
      </c>
      <c r="AE41" s="113">
        <v>719.61516876845621</v>
      </c>
      <c r="AF41" s="113">
        <v>750.66521843466455</v>
      </c>
      <c r="AG41" s="113">
        <v>777.69088774334932</v>
      </c>
      <c r="AH41" s="113">
        <v>733.2171752140315</v>
      </c>
      <c r="AI41" s="113">
        <v>720.24928067889243</v>
      </c>
      <c r="AJ41" s="113">
        <v>750.1188182204005</v>
      </c>
      <c r="AK41" s="113">
        <v>797.58510241098793</v>
      </c>
      <c r="AL41" s="113">
        <v>753.79644765980731</v>
      </c>
      <c r="AM41" s="113">
        <v>800.66338231919087</v>
      </c>
      <c r="AN41" s="113">
        <v>747.08362493262007</v>
      </c>
      <c r="AO41" s="113">
        <v>774.528330588225</v>
      </c>
      <c r="AP41" s="113">
        <v>805.82411134041831</v>
      </c>
      <c r="AQ41" s="113">
        <v>739.36885705760926</v>
      </c>
      <c r="AR41" s="113">
        <v>750.79623256366392</v>
      </c>
      <c r="AS41" s="113">
        <v>711.75218012893811</v>
      </c>
      <c r="AT41" s="113">
        <v>704.27497478813041</v>
      </c>
      <c r="AU41" s="113">
        <v>767.51733665691961</v>
      </c>
      <c r="AV41" s="113">
        <v>789.2908388990013</v>
      </c>
      <c r="AW41" s="113">
        <v>811.40099993302351</v>
      </c>
      <c r="AX41" s="113">
        <v>796.44496913405692</v>
      </c>
      <c r="AY41" s="113">
        <v>751.41151495234658</v>
      </c>
      <c r="AZ41" s="113">
        <v>705.74183129004814</v>
      </c>
      <c r="BA41" s="113">
        <v>697.32586679893575</v>
      </c>
      <c r="BB41" s="113">
        <v>724.6384889177283</v>
      </c>
      <c r="BC41" s="113">
        <v>616.61466747382781</v>
      </c>
      <c r="BD41" s="113">
        <v>605.71975502541034</v>
      </c>
      <c r="BE41" s="113">
        <v>643.01863566870895</v>
      </c>
      <c r="BF41" s="113">
        <v>654.88633584518868</v>
      </c>
      <c r="BG41" s="1233">
        <v>612.44190722242854</v>
      </c>
      <c r="BH41" s="1233">
        <v>548.89119753864315</v>
      </c>
      <c r="BI41" s="1048">
        <v>539.09929577438481</v>
      </c>
    </row>
    <row r="42" spans="1:61" s="108" customFormat="1" ht="15" customHeight="1">
      <c r="A42" s="2142"/>
      <c r="V42" s="1028"/>
      <c r="W42" s="1044" t="s">
        <v>143</v>
      </c>
      <c r="X42" s="1208"/>
      <c r="Y42" s="1508"/>
      <c r="Z42" s="1743" t="s">
        <v>290</v>
      </c>
      <c r="AA42" s="1047">
        <v>92.244671819678885</v>
      </c>
      <c r="AB42" s="113">
        <v>92.387722811533138</v>
      </c>
      <c r="AC42" s="113">
        <v>95.388796822843702</v>
      </c>
      <c r="AD42" s="113">
        <v>89.799302648081749</v>
      </c>
      <c r="AE42" s="113">
        <v>101.54754847849156</v>
      </c>
      <c r="AF42" s="113">
        <v>98.433040104689212</v>
      </c>
      <c r="AG42" s="113">
        <v>97.104343132929628</v>
      </c>
      <c r="AH42" s="113">
        <v>94.099028302319198</v>
      </c>
      <c r="AI42" s="113">
        <v>90.736401530321587</v>
      </c>
      <c r="AJ42" s="113">
        <v>96.067480093297405</v>
      </c>
      <c r="AK42" s="113">
        <v>94.420779524429889</v>
      </c>
      <c r="AL42" s="113">
        <v>94.709947671276453</v>
      </c>
      <c r="AM42" s="113">
        <v>101.45209778058883</v>
      </c>
      <c r="AN42" s="113">
        <v>106.04505470449828</v>
      </c>
      <c r="AO42" s="113">
        <v>105.2697136477709</v>
      </c>
      <c r="AP42" s="113">
        <v>105.24243564231099</v>
      </c>
      <c r="AQ42" s="113">
        <v>99.68608559012003</v>
      </c>
      <c r="AR42" s="113">
        <v>111.97384376365684</v>
      </c>
      <c r="AS42" s="113">
        <v>109.29176012845029</v>
      </c>
      <c r="AT42" s="113">
        <v>103.87842208104257</v>
      </c>
      <c r="AU42" s="113">
        <v>117.43587136823881</v>
      </c>
      <c r="AV42" s="113">
        <v>129.13774432914937</v>
      </c>
      <c r="AW42" s="113">
        <v>143.28050311374517</v>
      </c>
      <c r="AX42" s="113">
        <v>143.32315549707164</v>
      </c>
      <c r="AY42" s="113">
        <v>130.9079395963966</v>
      </c>
      <c r="AZ42" s="113">
        <v>119.39582577535825</v>
      </c>
      <c r="BA42" s="113">
        <v>110.42832344166051</v>
      </c>
      <c r="BB42" s="113">
        <v>107.4567725409305</v>
      </c>
      <c r="BC42" s="113">
        <v>89.710572934053829</v>
      </c>
      <c r="BD42" s="113">
        <v>83.302796170351471</v>
      </c>
      <c r="BE42" s="113">
        <v>86.872365886392558</v>
      </c>
      <c r="BF42" s="113">
        <v>85.593226446526558</v>
      </c>
      <c r="BG42" s="1233">
        <v>115.67921667296621</v>
      </c>
      <c r="BH42" s="1233">
        <v>132.02935670549383</v>
      </c>
      <c r="BI42" s="1048">
        <v>130.28294867036439</v>
      </c>
    </row>
    <row r="43" spans="1:61" s="108" customFormat="1" ht="15" customHeight="1">
      <c r="A43" s="2142"/>
      <c r="V43" s="1028"/>
      <c r="W43" s="1045" t="s">
        <v>144</v>
      </c>
      <c r="X43" s="1208"/>
      <c r="Y43" s="1508"/>
      <c r="Z43" s="1744" t="s">
        <v>291</v>
      </c>
      <c r="AA43" s="1047">
        <v>825.1140642811248</v>
      </c>
      <c r="AB43" s="113">
        <v>824.46436850107693</v>
      </c>
      <c r="AC43" s="113">
        <v>837.12956123871459</v>
      </c>
      <c r="AD43" s="113">
        <v>848.94673141726196</v>
      </c>
      <c r="AE43" s="113">
        <v>826.69841582854508</v>
      </c>
      <c r="AF43" s="113">
        <v>841.34787121276975</v>
      </c>
      <c r="AG43" s="113">
        <v>838.91169094186171</v>
      </c>
      <c r="AH43" s="113">
        <v>791.13763198974084</v>
      </c>
      <c r="AI43" s="113">
        <v>773.57425390656886</v>
      </c>
      <c r="AJ43" s="113">
        <v>777.9851931360904</v>
      </c>
      <c r="AK43" s="113">
        <v>782.73895541389254</v>
      </c>
      <c r="AL43" s="113">
        <v>746.40262541932668</v>
      </c>
      <c r="AM43" s="113">
        <v>763.9965440737401</v>
      </c>
      <c r="AN43" s="113">
        <v>749.90856024032064</v>
      </c>
      <c r="AO43" s="113">
        <v>726.26130086482601</v>
      </c>
      <c r="AP43" s="113">
        <v>731.35480276505746</v>
      </c>
      <c r="AQ43" s="113">
        <v>692.15914309931316</v>
      </c>
      <c r="AR43" s="113">
        <v>698.60617649657024</v>
      </c>
      <c r="AS43" s="113">
        <v>661.52864684161955</v>
      </c>
      <c r="AT43" s="113">
        <v>644.23613241928922</v>
      </c>
      <c r="AU43" s="113">
        <v>674.48450013343904</v>
      </c>
      <c r="AV43" s="113">
        <v>672.65161250831329</v>
      </c>
      <c r="AW43" s="113">
        <v>686.54253926225431</v>
      </c>
      <c r="AX43" s="113">
        <v>671.21722929935777</v>
      </c>
      <c r="AY43" s="113">
        <v>640.49581019861307</v>
      </c>
      <c r="AZ43" s="113">
        <v>606.67601612082331</v>
      </c>
      <c r="BA43" s="113">
        <v>593.44149372536765</v>
      </c>
      <c r="BB43" s="113">
        <v>614.73433657869748</v>
      </c>
      <c r="BC43" s="113">
        <v>543.24882727333897</v>
      </c>
      <c r="BD43" s="113">
        <v>546.44230122930014</v>
      </c>
      <c r="BE43" s="113">
        <v>571.2538718444971</v>
      </c>
      <c r="BF43" s="113">
        <v>536.18007469200143</v>
      </c>
      <c r="BG43" s="1233">
        <v>498.53911422819886</v>
      </c>
      <c r="BH43" s="1233">
        <v>476.88487402969315</v>
      </c>
      <c r="BI43" s="1048">
        <v>470.12971224096799</v>
      </c>
    </row>
    <row r="44" spans="1:61" s="108" customFormat="1" ht="15" customHeight="1">
      <c r="A44" s="2142"/>
      <c r="V44" s="1028"/>
      <c r="W44" s="1044" t="s">
        <v>145</v>
      </c>
      <c r="X44" s="1208"/>
      <c r="Y44" s="1508"/>
      <c r="Z44" s="1743" t="s">
        <v>292</v>
      </c>
      <c r="AA44" s="1047">
        <v>235.16416467582735</v>
      </c>
      <c r="AB44" s="113">
        <v>238.1499360879269</v>
      </c>
      <c r="AC44" s="113">
        <v>241.36723554281068</v>
      </c>
      <c r="AD44" s="113">
        <v>244.47532765625684</v>
      </c>
      <c r="AE44" s="113">
        <v>245.11007231678289</v>
      </c>
      <c r="AF44" s="113">
        <v>247.47777397075913</v>
      </c>
      <c r="AG44" s="113">
        <v>246.25143657275802</v>
      </c>
      <c r="AH44" s="113">
        <v>235.77083939452413</v>
      </c>
      <c r="AI44" s="113">
        <v>233.49454990862333</v>
      </c>
      <c r="AJ44" s="113">
        <v>235.48797350785401</v>
      </c>
      <c r="AK44" s="113">
        <v>233.4594047142063</v>
      </c>
      <c r="AL44" s="113">
        <v>226.2162297464468</v>
      </c>
      <c r="AM44" s="113">
        <v>230.80223826648361</v>
      </c>
      <c r="AN44" s="113">
        <v>236.459126671619</v>
      </c>
      <c r="AO44" s="113">
        <v>224.31794484878296</v>
      </c>
      <c r="AP44" s="113">
        <v>222.61336916558918</v>
      </c>
      <c r="AQ44" s="113">
        <v>215.30600595396058</v>
      </c>
      <c r="AR44" s="113">
        <v>223.31585693348612</v>
      </c>
      <c r="AS44" s="113">
        <v>213.55272635796797</v>
      </c>
      <c r="AT44" s="113">
        <v>206.77322663727415</v>
      </c>
      <c r="AU44" s="113">
        <v>219.43733594804849</v>
      </c>
      <c r="AV44" s="113">
        <v>224.09466865111898</v>
      </c>
      <c r="AW44" s="113">
        <v>239.70164838147721</v>
      </c>
      <c r="AX44" s="113">
        <v>241.0278392353344</v>
      </c>
      <c r="AY44" s="113">
        <v>231.94391339408193</v>
      </c>
      <c r="AZ44" s="113">
        <v>223.48748385744949</v>
      </c>
      <c r="BA44" s="113">
        <v>217.97244261496667</v>
      </c>
      <c r="BB44" s="113">
        <v>227.06141151838753</v>
      </c>
      <c r="BC44" s="113">
        <v>203.74137284751194</v>
      </c>
      <c r="BD44" s="113">
        <v>207.78005181477695</v>
      </c>
      <c r="BE44" s="113">
        <v>220.6594442745716</v>
      </c>
      <c r="BF44" s="113">
        <v>208.00515925307153</v>
      </c>
      <c r="BG44" s="1233">
        <v>208.65742929183762</v>
      </c>
      <c r="BH44" s="1233">
        <v>192.90667127723881</v>
      </c>
      <c r="BI44" s="1048">
        <v>189.51795637345057</v>
      </c>
    </row>
    <row r="45" spans="1:61" s="108" customFormat="1" ht="15" customHeight="1">
      <c r="A45" s="2142"/>
      <c r="V45" s="1028"/>
      <c r="W45" s="1045" t="s">
        <v>455</v>
      </c>
      <c r="X45" s="1208"/>
      <c r="Y45" s="1508"/>
      <c r="Z45" s="1523" t="s">
        <v>860</v>
      </c>
      <c r="AA45" s="1047">
        <v>1194.4612388185396</v>
      </c>
      <c r="AB45" s="113">
        <v>1198.6854978346619</v>
      </c>
      <c r="AC45" s="113">
        <v>1239.9693419440064</v>
      </c>
      <c r="AD45" s="113">
        <v>1169.4291551748229</v>
      </c>
      <c r="AE45" s="113">
        <v>1324.7220823755315</v>
      </c>
      <c r="AF45" s="113">
        <v>1286.2329957495342</v>
      </c>
      <c r="AG45" s="113">
        <v>1270.9010040794201</v>
      </c>
      <c r="AH45" s="113">
        <v>1233.4602358547247</v>
      </c>
      <c r="AI45" s="113">
        <v>1191.1397762254408</v>
      </c>
      <c r="AJ45" s="113">
        <v>1262.9158624779573</v>
      </c>
      <c r="AK45" s="113">
        <v>1242.9666739685447</v>
      </c>
      <c r="AL45" s="113">
        <v>1241.2879704309285</v>
      </c>
      <c r="AM45" s="113">
        <v>1323.8073654969014</v>
      </c>
      <c r="AN45" s="113">
        <v>1377.6621836089873</v>
      </c>
      <c r="AO45" s="113">
        <v>1361.5890077175804</v>
      </c>
      <c r="AP45" s="113">
        <v>1355.2688793260313</v>
      </c>
      <c r="AQ45" s="113">
        <v>1278.0939523631844</v>
      </c>
      <c r="AR45" s="113">
        <v>1429.3551356417343</v>
      </c>
      <c r="AS45" s="113">
        <v>1389.018221961358</v>
      </c>
      <c r="AT45" s="113">
        <v>1314.451147838761</v>
      </c>
      <c r="AU45" s="113">
        <v>1479.517353408778</v>
      </c>
      <c r="AV45" s="113">
        <v>1647.3721062984785</v>
      </c>
      <c r="AW45" s="113">
        <v>1851.8863445926747</v>
      </c>
      <c r="AX45" s="113">
        <v>1878.118329483055</v>
      </c>
      <c r="AY45" s="113">
        <v>1740.4680070390114</v>
      </c>
      <c r="AZ45" s="113">
        <v>1611.8436479673367</v>
      </c>
      <c r="BA45" s="113">
        <v>1515.0166365389805</v>
      </c>
      <c r="BB45" s="113">
        <v>1499.6021426193236</v>
      </c>
      <c r="BC45" s="113">
        <v>1274.7653607653601</v>
      </c>
      <c r="BD45" s="113">
        <v>1206.6219739700405</v>
      </c>
      <c r="BE45" s="113">
        <v>1284.2401602464593</v>
      </c>
      <c r="BF45" s="113">
        <v>1188.89439666301</v>
      </c>
      <c r="BG45" s="1233">
        <v>1183.5571619598777</v>
      </c>
      <c r="BH45" s="1233">
        <v>1071.2870604344791</v>
      </c>
      <c r="BI45" s="1048">
        <v>1057.1166942601878</v>
      </c>
    </row>
    <row r="46" spans="1:61" s="108" customFormat="1" ht="15" customHeight="1">
      <c r="A46" s="2142"/>
      <c r="V46" s="1028"/>
      <c r="W46" s="1044" t="s">
        <v>146</v>
      </c>
      <c r="X46" s="1208"/>
      <c r="Y46" s="1508"/>
      <c r="Z46" s="1743" t="s">
        <v>293</v>
      </c>
      <c r="AA46" s="1047">
        <v>1184.3750650070224</v>
      </c>
      <c r="AB46" s="113">
        <v>1162.4576540170715</v>
      </c>
      <c r="AC46" s="113">
        <v>1323.511893635924</v>
      </c>
      <c r="AD46" s="113">
        <v>1400.3927040357332</v>
      </c>
      <c r="AE46" s="113">
        <v>1526.1814368742769</v>
      </c>
      <c r="AF46" s="113">
        <v>1512.5014279713689</v>
      </c>
      <c r="AG46" s="113">
        <v>1611.8968864219767</v>
      </c>
      <c r="AH46" s="113">
        <v>1454.2971507394718</v>
      </c>
      <c r="AI46" s="113">
        <v>1532.089663157057</v>
      </c>
      <c r="AJ46" s="113">
        <v>1594.0165541540418</v>
      </c>
      <c r="AK46" s="113">
        <v>1618.6095308391248</v>
      </c>
      <c r="AL46" s="113">
        <v>1582.2035712685793</v>
      </c>
      <c r="AM46" s="113">
        <v>1587.8022027234251</v>
      </c>
      <c r="AN46" s="113">
        <v>1599.1226562046611</v>
      </c>
      <c r="AO46" s="113">
        <v>1552.5505028914272</v>
      </c>
      <c r="AP46" s="113">
        <v>1489.2504762805736</v>
      </c>
      <c r="AQ46" s="113">
        <v>1436.177969728622</v>
      </c>
      <c r="AR46" s="113">
        <v>1392.8551124259861</v>
      </c>
      <c r="AS46" s="113">
        <v>1386.9348144787486</v>
      </c>
      <c r="AT46" s="113">
        <v>1292.1565604238006</v>
      </c>
      <c r="AU46" s="113">
        <v>1278.0813412571047</v>
      </c>
      <c r="AV46" s="113">
        <v>1230.5995210930716</v>
      </c>
      <c r="AW46" s="113">
        <v>1228.3638265319835</v>
      </c>
      <c r="AX46" s="113">
        <v>1174.9005878967025</v>
      </c>
      <c r="AY46" s="113">
        <v>1095.7002619144562</v>
      </c>
      <c r="AZ46" s="113">
        <v>1089.8025734187131</v>
      </c>
      <c r="BA46" s="113">
        <v>1033.6969051324165</v>
      </c>
      <c r="BB46" s="113">
        <v>1045.1513210899852</v>
      </c>
      <c r="BC46" s="113">
        <v>1057.5404002238411</v>
      </c>
      <c r="BD46" s="113">
        <v>1037.1801621026343</v>
      </c>
      <c r="BE46" s="113">
        <v>882.72357317181525</v>
      </c>
      <c r="BF46" s="113">
        <v>908.08457638475738</v>
      </c>
      <c r="BG46" s="1233">
        <v>957.49661176999473</v>
      </c>
      <c r="BH46" s="1233">
        <v>980.50688532004233</v>
      </c>
      <c r="BI46" s="1048">
        <v>933.4624447754544</v>
      </c>
    </row>
    <row r="47" spans="1:61" s="108" customFormat="1" ht="15" customHeight="1">
      <c r="A47" s="2142"/>
      <c r="V47" s="1028"/>
      <c r="W47" s="1031" t="s">
        <v>453</v>
      </c>
      <c r="X47" s="1208"/>
      <c r="Y47" s="1508"/>
      <c r="Z47" s="1745" t="s">
        <v>294</v>
      </c>
      <c r="AA47" s="1047">
        <v>272.26580143115484</v>
      </c>
      <c r="AB47" s="113">
        <v>274.82441839580383</v>
      </c>
      <c r="AC47" s="113">
        <v>274.88095945058893</v>
      </c>
      <c r="AD47" s="113">
        <v>272.04430392916771</v>
      </c>
      <c r="AE47" s="113">
        <v>279.55883302635243</v>
      </c>
      <c r="AF47" s="113">
        <v>282.20476256887713</v>
      </c>
      <c r="AG47" s="113">
        <v>287.01944426178812</v>
      </c>
      <c r="AH47" s="113">
        <v>289.01986924214845</v>
      </c>
      <c r="AI47" s="113">
        <v>287.41946966321808</v>
      </c>
      <c r="AJ47" s="113">
        <v>291.10372959173856</v>
      </c>
      <c r="AK47" s="113">
        <v>298.2527602081712</v>
      </c>
      <c r="AL47" s="113">
        <v>300.32944624721256</v>
      </c>
      <c r="AM47" s="113">
        <v>302.71456872609474</v>
      </c>
      <c r="AN47" s="113">
        <v>303.38945146932974</v>
      </c>
      <c r="AO47" s="113">
        <v>285.22376098990145</v>
      </c>
      <c r="AP47" s="113">
        <v>260.88334795372094</v>
      </c>
      <c r="AQ47" s="113">
        <v>235.54020167143665</v>
      </c>
      <c r="AR47" s="113">
        <v>227.29980535284531</v>
      </c>
      <c r="AS47" s="113">
        <v>219.62563943099696</v>
      </c>
      <c r="AT47" s="113">
        <v>181.62025284580508</v>
      </c>
      <c r="AU47" s="113">
        <v>174.54094274207651</v>
      </c>
      <c r="AV47" s="113">
        <v>189.55419898586493</v>
      </c>
      <c r="AW47" s="113">
        <v>188.49128386440313</v>
      </c>
      <c r="AX47" s="113">
        <v>174.96356525277983</v>
      </c>
      <c r="AY47" s="113">
        <v>154.29570090249985</v>
      </c>
      <c r="AZ47" s="113">
        <v>149.2028438999406</v>
      </c>
      <c r="BA47" s="113">
        <v>146.89438900695393</v>
      </c>
      <c r="BB47" s="113">
        <v>150.12596450797034</v>
      </c>
      <c r="BC47" s="113">
        <v>148.20280621930772</v>
      </c>
      <c r="BD47" s="113">
        <v>153.31531329221636</v>
      </c>
      <c r="BE47" s="113">
        <v>157.61567221114723</v>
      </c>
      <c r="BF47" s="113">
        <v>153.64873817038796</v>
      </c>
      <c r="BG47" s="1233">
        <v>148.8580499502022</v>
      </c>
      <c r="BH47" s="1233">
        <v>137.40436006615144</v>
      </c>
      <c r="BI47" s="1048">
        <v>143.95687392275184</v>
      </c>
    </row>
    <row r="48" spans="1:61" s="108" customFormat="1" ht="15" customHeight="1" thickBot="1">
      <c r="A48" s="2142"/>
      <c r="V48" s="1032"/>
      <c r="W48" s="1033" t="s">
        <v>140</v>
      </c>
      <c r="X48" s="1208"/>
      <c r="Y48" s="1513"/>
      <c r="Z48" s="1514" t="s">
        <v>629</v>
      </c>
      <c r="AA48" s="1049">
        <v>51.74455808988958</v>
      </c>
      <c r="AB48" s="1050">
        <v>64.360657507740314</v>
      </c>
      <c r="AC48" s="1050">
        <v>76.959906208873164</v>
      </c>
      <c r="AD48" s="1050">
        <v>82.2781046276355</v>
      </c>
      <c r="AE48" s="1050">
        <v>103.16610510099028</v>
      </c>
      <c r="AF48" s="1050">
        <v>107.50446677013717</v>
      </c>
      <c r="AG48" s="1050">
        <v>98.719640784523307</v>
      </c>
      <c r="AH48" s="1050">
        <v>88.943847103251485</v>
      </c>
      <c r="AI48" s="1050">
        <v>81.738336050610215</v>
      </c>
      <c r="AJ48" s="1050">
        <v>78.385748033642017</v>
      </c>
      <c r="AK48" s="1050">
        <v>74.90131284735233</v>
      </c>
      <c r="AL48" s="1050">
        <v>69.92471344735354</v>
      </c>
      <c r="AM48" s="1050">
        <v>71.536366289816442</v>
      </c>
      <c r="AN48" s="1050">
        <v>71.530440092332825</v>
      </c>
      <c r="AO48" s="1050">
        <v>67.224676774863866</v>
      </c>
      <c r="AP48" s="1050">
        <v>64.687919191748321</v>
      </c>
      <c r="AQ48" s="1050">
        <v>62.298885834739551</v>
      </c>
      <c r="AR48" s="1050">
        <v>68.366925515310299</v>
      </c>
      <c r="AS48" s="1050">
        <v>79.885120057886738</v>
      </c>
      <c r="AT48" s="1050">
        <v>85.062301414495593</v>
      </c>
      <c r="AU48" s="1050">
        <v>83.968122813914263</v>
      </c>
      <c r="AV48" s="1050">
        <v>91.698164448300943</v>
      </c>
      <c r="AW48" s="1050">
        <v>117.18456401807482</v>
      </c>
      <c r="AX48" s="1050">
        <v>99.375131569173377</v>
      </c>
      <c r="AY48" s="1050">
        <v>98.27371904469166</v>
      </c>
      <c r="AZ48" s="1050">
        <v>86.372626680960707</v>
      </c>
      <c r="BA48" s="1050">
        <v>81.143582439701746</v>
      </c>
      <c r="BB48" s="1050">
        <v>83.308671620680073</v>
      </c>
      <c r="BC48" s="1050">
        <v>88.875187701750946</v>
      </c>
      <c r="BD48" s="1050">
        <v>82.918990773654144</v>
      </c>
      <c r="BE48" s="1050">
        <v>71.276399467492411</v>
      </c>
      <c r="BF48" s="1050">
        <v>63.509048427273086</v>
      </c>
      <c r="BG48" s="1235">
        <v>77.903057876561988</v>
      </c>
      <c r="BH48" s="1235">
        <v>73.701322118696226</v>
      </c>
      <c r="BI48" s="1051">
        <v>61.926784080262351</v>
      </c>
    </row>
    <row r="49" spans="1:61">
      <c r="A49" s="2142"/>
    </row>
    <row r="50" spans="1:61" ht="17.25" thickBot="1">
      <c r="A50" s="2142"/>
      <c r="V50" s="100" t="s">
        <v>147</v>
      </c>
      <c r="Y50" s="1528" t="s">
        <v>861</v>
      </c>
      <c r="Z50" s="1528"/>
    </row>
    <row r="51" spans="1:61">
      <c r="V51" s="1886" t="s">
        <v>130</v>
      </c>
      <c r="W51" s="1906"/>
      <c r="Y51" s="1886" t="s">
        <v>296</v>
      </c>
      <c r="Z51" s="1887"/>
      <c r="AA51" s="1888">
        <v>1990</v>
      </c>
      <c r="AB51" s="1889">
        <v>1991</v>
      </c>
      <c r="AC51" s="1889">
        <v>1992</v>
      </c>
      <c r="AD51" s="1889">
        <v>1993</v>
      </c>
      <c r="AE51" s="1889">
        <v>1994</v>
      </c>
      <c r="AF51" s="1889">
        <v>1995</v>
      </c>
      <c r="AG51" s="1889">
        <v>1996</v>
      </c>
      <c r="AH51" s="1889">
        <v>1997</v>
      </c>
      <c r="AI51" s="1889">
        <v>1998</v>
      </c>
      <c r="AJ51" s="1889">
        <v>1999</v>
      </c>
      <c r="AK51" s="1889">
        <v>2000</v>
      </c>
      <c r="AL51" s="1889">
        <v>2001</v>
      </c>
      <c r="AM51" s="1889">
        <v>2002</v>
      </c>
      <c r="AN51" s="1889">
        <v>2003</v>
      </c>
      <c r="AO51" s="1889">
        <v>2004</v>
      </c>
      <c r="AP51" s="1889">
        <v>2005</v>
      </c>
      <c r="AQ51" s="1889">
        <v>2006</v>
      </c>
      <c r="AR51" s="1889">
        <v>2007</v>
      </c>
      <c r="AS51" s="1889">
        <v>2008</v>
      </c>
      <c r="AT51" s="1889">
        <v>2009</v>
      </c>
      <c r="AU51" s="1889">
        <f t="shared" ref="AU51:BB51" si="23">AT51+1</f>
        <v>2010</v>
      </c>
      <c r="AV51" s="1889">
        <f t="shared" si="23"/>
        <v>2011</v>
      </c>
      <c r="AW51" s="1889">
        <f t="shared" si="23"/>
        <v>2012</v>
      </c>
      <c r="AX51" s="1889">
        <f t="shared" si="23"/>
        <v>2013</v>
      </c>
      <c r="AY51" s="1889">
        <f t="shared" si="23"/>
        <v>2014</v>
      </c>
      <c r="AZ51" s="1889">
        <f t="shared" si="23"/>
        <v>2015</v>
      </c>
      <c r="BA51" s="1889">
        <f t="shared" si="23"/>
        <v>2016</v>
      </c>
      <c r="BB51" s="1889">
        <f t="shared" si="23"/>
        <v>2017</v>
      </c>
      <c r="BC51" s="1889">
        <f t="shared" ref="BC51:BG51" si="24">BB51+1</f>
        <v>2018</v>
      </c>
      <c r="BD51" s="1889">
        <f t="shared" si="24"/>
        <v>2019</v>
      </c>
      <c r="BE51" s="1889">
        <f t="shared" si="24"/>
        <v>2020</v>
      </c>
      <c r="BF51" s="1889">
        <f t="shared" si="24"/>
        <v>2021</v>
      </c>
      <c r="BG51" s="1889">
        <f t="shared" si="24"/>
        <v>2022</v>
      </c>
      <c r="BH51" s="2128">
        <f>BG51+1</f>
        <v>2023</v>
      </c>
      <c r="BI51" s="1890">
        <f>BH51+1</f>
        <v>2024</v>
      </c>
    </row>
    <row r="52" spans="1:61" s="108" customFormat="1" ht="15" customHeight="1">
      <c r="A52" s="2142"/>
      <c r="V52" s="1891" t="s">
        <v>132</v>
      </c>
      <c r="W52" s="1907"/>
      <c r="X52" s="1208"/>
      <c r="Y52" s="1900" t="s">
        <v>0</v>
      </c>
      <c r="Z52" s="1525"/>
      <c r="AA52" s="1885">
        <f t="shared" ref="AA52:AQ52" si="25">SUM(AA53:AA60)</f>
        <v>1.0000000000000002</v>
      </c>
      <c r="AB52" s="121">
        <f t="shared" si="25"/>
        <v>0.99999999999999989</v>
      </c>
      <c r="AC52" s="121">
        <f t="shared" si="25"/>
        <v>0.99999999999999989</v>
      </c>
      <c r="AD52" s="121">
        <f t="shared" si="25"/>
        <v>0.99999999999999989</v>
      </c>
      <c r="AE52" s="121">
        <f t="shared" si="25"/>
        <v>1</v>
      </c>
      <c r="AF52" s="121">
        <f t="shared" si="25"/>
        <v>0.99999999999999978</v>
      </c>
      <c r="AG52" s="121">
        <f t="shared" si="25"/>
        <v>1</v>
      </c>
      <c r="AH52" s="121">
        <f t="shared" si="25"/>
        <v>1</v>
      </c>
      <c r="AI52" s="121">
        <f t="shared" si="25"/>
        <v>1</v>
      </c>
      <c r="AJ52" s="121">
        <f t="shared" si="25"/>
        <v>0.99999999999999989</v>
      </c>
      <c r="AK52" s="121">
        <f t="shared" si="25"/>
        <v>1.0000000000000002</v>
      </c>
      <c r="AL52" s="121">
        <f t="shared" si="25"/>
        <v>1.0000000000000002</v>
      </c>
      <c r="AM52" s="121">
        <f t="shared" si="25"/>
        <v>1</v>
      </c>
      <c r="AN52" s="121">
        <f t="shared" si="25"/>
        <v>1</v>
      </c>
      <c r="AO52" s="121">
        <f t="shared" si="25"/>
        <v>0.99999999999999978</v>
      </c>
      <c r="AP52" s="121">
        <f t="shared" si="25"/>
        <v>0.99999999999999989</v>
      </c>
      <c r="AQ52" s="121">
        <f t="shared" si="25"/>
        <v>0.99999999999999989</v>
      </c>
      <c r="AR52" s="121">
        <f t="shared" ref="AR52:AW52" si="26">SUM(AR53:AR60)</f>
        <v>0.99999999999999978</v>
      </c>
      <c r="AS52" s="121">
        <f t="shared" si="26"/>
        <v>0.99999999999999989</v>
      </c>
      <c r="AT52" s="121">
        <f t="shared" si="26"/>
        <v>0.99999999999999978</v>
      </c>
      <c r="AU52" s="121">
        <f t="shared" si="26"/>
        <v>0.99999999999999989</v>
      </c>
      <c r="AV52" s="121">
        <f t="shared" si="26"/>
        <v>1.0000000000000002</v>
      </c>
      <c r="AW52" s="121">
        <f t="shared" si="26"/>
        <v>0.99999999999999989</v>
      </c>
      <c r="AX52" s="121">
        <f t="shared" ref="AX52:BE52" si="27">SUM(AX53:AX60)</f>
        <v>1</v>
      </c>
      <c r="AY52" s="121">
        <f t="shared" si="27"/>
        <v>1</v>
      </c>
      <c r="AZ52" s="121">
        <f t="shared" si="27"/>
        <v>1</v>
      </c>
      <c r="BA52" s="121">
        <f t="shared" si="27"/>
        <v>0.99999999999999989</v>
      </c>
      <c r="BB52" s="121">
        <f t="shared" si="27"/>
        <v>1</v>
      </c>
      <c r="BC52" s="121">
        <f t="shared" si="27"/>
        <v>1.0000000000000002</v>
      </c>
      <c r="BD52" s="121">
        <f>SUM(BD53:BD60)</f>
        <v>1</v>
      </c>
      <c r="BE52" s="121">
        <f t="shared" si="27"/>
        <v>1</v>
      </c>
      <c r="BF52" s="121">
        <f t="shared" ref="BF52:BG52" si="28">SUM(BF53:BF60)</f>
        <v>1</v>
      </c>
      <c r="BG52" s="121">
        <f t="shared" si="28"/>
        <v>0.99999999999999989</v>
      </c>
      <c r="BH52" s="2133">
        <f t="shared" ref="BH52:BI52" si="29">SUM(BH53:BH60)</f>
        <v>1</v>
      </c>
      <c r="BI52" s="1905">
        <f t="shared" si="29"/>
        <v>1.0000000000000002</v>
      </c>
    </row>
    <row r="53" spans="1:61" s="108" customFormat="1" ht="15" customHeight="1">
      <c r="A53" s="2142"/>
      <c r="V53" s="1028"/>
      <c r="W53" s="1043" t="s">
        <v>142</v>
      </c>
      <c r="X53" s="1208"/>
      <c r="Y53" s="1508"/>
      <c r="Z53" s="1526" t="s">
        <v>289</v>
      </c>
      <c r="AA53" s="1883">
        <f t="shared" ref="AA53:AQ60" si="30">+AA41/AA$12</f>
        <v>0.14590891815065446</v>
      </c>
      <c r="AB53" s="117">
        <f t="shared" si="30"/>
        <v>0.14585180208895779</v>
      </c>
      <c r="AC53" s="117">
        <f t="shared" si="30"/>
        <v>0.14575766890902175</v>
      </c>
      <c r="AD53" s="117">
        <f t="shared" si="30"/>
        <v>0.1489501400701532</v>
      </c>
      <c r="AE53" s="117">
        <f t="shared" si="30"/>
        <v>0.14036890260701862</v>
      </c>
      <c r="AF53" s="117">
        <f t="shared" si="30"/>
        <v>0.14643218811757738</v>
      </c>
      <c r="AG53" s="117">
        <f t="shared" si="30"/>
        <v>0.14874085909483206</v>
      </c>
      <c r="AH53" s="117">
        <f t="shared" si="30"/>
        <v>0.149029523560299</v>
      </c>
      <c r="AI53" s="117">
        <f t="shared" si="30"/>
        <v>0.14667708530460591</v>
      </c>
      <c r="AJ53" s="117">
        <f t="shared" si="30"/>
        <v>0.14748462819245436</v>
      </c>
      <c r="AK53" s="117">
        <f t="shared" si="30"/>
        <v>0.15508365881787547</v>
      </c>
      <c r="AL53" s="117">
        <f t="shared" si="30"/>
        <v>0.15031223233682162</v>
      </c>
      <c r="AM53" s="117">
        <f t="shared" si="30"/>
        <v>0.15448546744143946</v>
      </c>
      <c r="AN53" s="117">
        <f t="shared" si="30"/>
        <v>0.14391344331301889</v>
      </c>
      <c r="AO53" s="117">
        <f t="shared" si="30"/>
        <v>0.15195872335260469</v>
      </c>
      <c r="AP53" s="117">
        <f t="shared" si="30"/>
        <v>0.16004052663242715</v>
      </c>
      <c r="AQ53" s="117">
        <f t="shared" si="30"/>
        <v>0.1553742749371306</v>
      </c>
      <c r="AR53" s="117">
        <f t="shared" ref="AR53:AW53" si="31">+AR41/AR$12</f>
        <v>0.15314342724821928</v>
      </c>
      <c r="AS53" s="117">
        <f t="shared" si="31"/>
        <v>0.1491645998455492</v>
      </c>
      <c r="AT53" s="117">
        <f t="shared" si="31"/>
        <v>0.15538494760375801</v>
      </c>
      <c r="AU53" s="117">
        <f t="shared" si="31"/>
        <v>0.16006675476793525</v>
      </c>
      <c r="AV53" s="117">
        <f t="shared" si="31"/>
        <v>0.15867059756814716</v>
      </c>
      <c r="AW53" s="117">
        <f t="shared" si="31"/>
        <v>0.15405806820781082</v>
      </c>
      <c r="AX53" s="117">
        <f t="shared" ref="AX53:AY60" si="32">+AX41/AX$12</f>
        <v>0.15377253314266148</v>
      </c>
      <c r="AY53" s="117">
        <f t="shared" si="32"/>
        <v>0.15513822669430782</v>
      </c>
      <c r="AZ53" s="118">
        <f t="shared" ref="AZ53:BC60" si="33">+AZ41/AZ$12</f>
        <v>0.15367192597464954</v>
      </c>
      <c r="BA53" s="117">
        <f t="shared" si="33"/>
        <v>0.15863025804691144</v>
      </c>
      <c r="BB53" s="117">
        <f t="shared" si="33"/>
        <v>0.16276406396031265</v>
      </c>
      <c r="BC53" s="117">
        <f t="shared" si="33"/>
        <v>0.15328381206652403</v>
      </c>
      <c r="BD53" s="117">
        <f t="shared" ref="BD53:BE60" si="34">+BD41/BD$12</f>
        <v>0.15439110832398953</v>
      </c>
      <c r="BE53" s="118">
        <f t="shared" si="34"/>
        <v>0.16413333865569779</v>
      </c>
      <c r="BF53" s="118">
        <f>+BF41/BF$12</f>
        <v>0.17239287870437359</v>
      </c>
      <c r="BG53" s="118">
        <f>+BG41/BG$12</f>
        <v>0.16103617198090106</v>
      </c>
      <c r="BH53" s="2130">
        <f>+BH41/BH$12</f>
        <v>0.15189545499948723</v>
      </c>
      <c r="BI53" s="1893">
        <f>+BI41/BI$12</f>
        <v>0.15291459665489596</v>
      </c>
    </row>
    <row r="54" spans="1:61" s="108" customFormat="1" ht="15" customHeight="1">
      <c r="A54" s="2142"/>
      <c r="V54" s="1028"/>
      <c r="W54" s="1044" t="s">
        <v>143</v>
      </c>
      <c r="X54" s="1208"/>
      <c r="Y54" s="1508"/>
      <c r="Z54" s="1884" t="s">
        <v>290</v>
      </c>
      <c r="AA54" s="1883">
        <f t="shared" si="30"/>
        <v>2.0435226828176778E-2</v>
      </c>
      <c r="AB54" s="117">
        <f t="shared" si="30"/>
        <v>2.0468494714050541E-2</v>
      </c>
      <c r="AC54" s="117">
        <f t="shared" si="30"/>
        <v>1.9926879297585555E-2</v>
      </c>
      <c r="AD54" s="117">
        <f t="shared" si="30"/>
        <v>1.8606496434542291E-2</v>
      </c>
      <c r="AE54" s="117">
        <f t="shared" si="30"/>
        <v>1.9807973151473823E-2</v>
      </c>
      <c r="AF54" s="117">
        <f t="shared" si="30"/>
        <v>1.9201323161943482E-2</v>
      </c>
      <c r="AG54" s="117">
        <f t="shared" si="30"/>
        <v>1.8572139197029991E-2</v>
      </c>
      <c r="AH54" s="117">
        <f t="shared" si="30"/>
        <v>1.9126029544095376E-2</v>
      </c>
      <c r="AI54" s="117">
        <f t="shared" si="30"/>
        <v>1.847825643775889E-2</v>
      </c>
      <c r="AJ54" s="117">
        <f t="shared" si="30"/>
        <v>1.8888309743461184E-2</v>
      </c>
      <c r="AK54" s="117">
        <f t="shared" si="30"/>
        <v>1.835931979273488E-2</v>
      </c>
      <c r="AL54" s="117">
        <f t="shared" si="30"/>
        <v>1.8885819511579794E-2</v>
      </c>
      <c r="AM54" s="117">
        <f t="shared" si="30"/>
        <v>1.9574861414482385E-2</v>
      </c>
      <c r="AN54" s="117">
        <f t="shared" si="30"/>
        <v>2.0427845638054547E-2</v>
      </c>
      <c r="AO54" s="117">
        <f t="shared" si="30"/>
        <v>2.065341016184738E-2</v>
      </c>
      <c r="AP54" s="117">
        <f t="shared" si="30"/>
        <v>2.090165159771382E-2</v>
      </c>
      <c r="AQ54" s="117">
        <f t="shared" si="30"/>
        <v>2.0948479398394265E-2</v>
      </c>
      <c r="AR54" s="117">
        <f t="shared" ref="AR54:AS60" si="35">+AR42/AR$12</f>
        <v>2.2839829839808073E-2</v>
      </c>
      <c r="AS54" s="117">
        <f t="shared" si="35"/>
        <v>2.2904688065757309E-2</v>
      </c>
      <c r="AT54" s="117">
        <f t="shared" ref="AT54:AU60" si="36">+AT42/AT$12</f>
        <v>2.2918808349082199E-2</v>
      </c>
      <c r="AU54" s="117">
        <f t="shared" si="36"/>
        <v>2.4491406155247787E-2</v>
      </c>
      <c r="AV54" s="117">
        <f t="shared" ref="AV54:AW60" si="37">+AV42/AV$12</f>
        <v>2.5960472428504536E-2</v>
      </c>
      <c r="AW54" s="117">
        <f t="shared" si="37"/>
        <v>2.7204203006120087E-2</v>
      </c>
      <c r="AX54" s="117">
        <f t="shared" si="32"/>
        <v>2.767192402853217E-2</v>
      </c>
      <c r="AY54" s="117">
        <f t="shared" si="32"/>
        <v>2.7027567724296174E-2</v>
      </c>
      <c r="AZ54" s="118">
        <f t="shared" si="33"/>
        <v>2.5997872999386332E-2</v>
      </c>
      <c r="BA54" s="117">
        <f t="shared" si="33"/>
        <v>2.5120641979984475E-2</v>
      </c>
      <c r="BB54" s="117">
        <f t="shared" si="33"/>
        <v>2.4136312473469118E-2</v>
      </c>
      <c r="BC54" s="117">
        <f t="shared" si="33"/>
        <v>2.2301089038864571E-2</v>
      </c>
      <c r="BD54" s="117">
        <f t="shared" si="34"/>
        <v>2.1232939689557289E-2</v>
      </c>
      <c r="BE54" s="118">
        <f t="shared" si="34"/>
        <v>2.217455398477625E-2</v>
      </c>
      <c r="BF54" s="118">
        <f t="shared" ref="BF54:BG54" si="38">+BF42/BF$12</f>
        <v>2.2531639304503963E-2</v>
      </c>
      <c r="BG54" s="118">
        <f t="shared" si="38"/>
        <v>3.0416824863028408E-2</v>
      </c>
      <c r="BH54" s="2130">
        <f t="shared" ref="BH54:BI60" si="39">+BH42/BH$12</f>
        <v>3.6536674845580291E-2</v>
      </c>
      <c r="BI54" s="1893">
        <f t="shared" si="39"/>
        <v>3.6954536396346528E-2</v>
      </c>
    </row>
    <row r="55" spans="1:61" s="108" customFormat="1" ht="15" customHeight="1">
      <c r="A55" s="2142"/>
      <c r="V55" s="1028"/>
      <c r="W55" s="1045" t="s">
        <v>454</v>
      </c>
      <c r="X55" s="1208"/>
      <c r="Y55" s="1508"/>
      <c r="Z55" s="1523" t="s">
        <v>291</v>
      </c>
      <c r="AA55" s="1883">
        <f t="shared" si="30"/>
        <v>0.18278988618079206</v>
      </c>
      <c r="AB55" s="117">
        <f t="shared" si="30"/>
        <v>0.18266003376890969</v>
      </c>
      <c r="AC55" s="117">
        <f t="shared" si="30"/>
        <v>0.17487776635054239</v>
      </c>
      <c r="AD55" s="117">
        <f t="shared" si="30"/>
        <v>0.17590252780842772</v>
      </c>
      <c r="AE55" s="117">
        <f t="shared" si="30"/>
        <v>0.16125667503008351</v>
      </c>
      <c r="AF55" s="117">
        <f t="shared" si="30"/>
        <v>0.16412164400883925</v>
      </c>
      <c r="AG55" s="117">
        <f t="shared" si="30"/>
        <v>0.16044992629072741</v>
      </c>
      <c r="AH55" s="117">
        <f t="shared" si="30"/>
        <v>0.16080210386729898</v>
      </c>
      <c r="AI55" s="117">
        <f t="shared" si="30"/>
        <v>0.15753659166830444</v>
      </c>
      <c r="AJ55" s="117">
        <f t="shared" si="30"/>
        <v>0.15296357611868075</v>
      </c>
      <c r="AK55" s="117">
        <f t="shared" si="30"/>
        <v>0.1521969514449597</v>
      </c>
      <c r="AL55" s="117">
        <f t="shared" si="30"/>
        <v>0.14883785297364127</v>
      </c>
      <c r="AM55" s="117">
        <f t="shared" si="30"/>
        <v>0.14741071696447819</v>
      </c>
      <c r="AN55" s="117">
        <f t="shared" si="30"/>
        <v>0.1444576209039872</v>
      </c>
      <c r="AO55" s="117">
        <f t="shared" si="30"/>
        <v>0.14248896488525517</v>
      </c>
      <c r="AP55" s="117">
        <f t="shared" si="30"/>
        <v>0.14525056540561707</v>
      </c>
      <c r="AQ55" s="117">
        <f t="shared" si="30"/>
        <v>0.14545341472474535</v>
      </c>
      <c r="AR55" s="117">
        <f t="shared" si="35"/>
        <v>0.14249797684804866</v>
      </c>
      <c r="AS55" s="117">
        <f t="shared" si="35"/>
        <v>0.13863906377444737</v>
      </c>
      <c r="AT55" s="117">
        <f t="shared" si="36"/>
        <v>0.14213851302970659</v>
      </c>
      <c r="AU55" s="117">
        <f t="shared" si="36"/>
        <v>0.14066463377607308</v>
      </c>
      <c r="AV55" s="117">
        <f t="shared" si="37"/>
        <v>0.13522269365339634</v>
      </c>
      <c r="AW55" s="117">
        <f t="shared" si="37"/>
        <v>0.13035159846975602</v>
      </c>
      <c r="AX55" s="117">
        <f t="shared" si="32"/>
        <v>0.12959435697180965</v>
      </c>
      <c r="AY55" s="117">
        <f t="shared" si="32"/>
        <v>0.13223830380833118</v>
      </c>
      <c r="AZ55" s="118">
        <f t="shared" si="33"/>
        <v>0.13210081605832835</v>
      </c>
      <c r="BA55" s="117">
        <f t="shared" si="33"/>
        <v>0.13499825801319798</v>
      </c>
      <c r="BB55" s="117">
        <f t="shared" si="33"/>
        <v>0.13807803533446508</v>
      </c>
      <c r="BC55" s="117">
        <f t="shared" si="33"/>
        <v>0.13504584878960976</v>
      </c>
      <c r="BD55" s="117">
        <f t="shared" si="34"/>
        <v>0.13928195641953892</v>
      </c>
      <c r="BE55" s="118">
        <f t="shared" si="34"/>
        <v>0.14581506663228133</v>
      </c>
      <c r="BF55" s="118">
        <f t="shared" ref="BF55:BG55" si="40">+BF43/BF$12</f>
        <v>0.14114453382324188</v>
      </c>
      <c r="BG55" s="118">
        <f t="shared" si="40"/>
        <v>0.13108644198134689</v>
      </c>
      <c r="BH55" s="2130">
        <f t="shared" si="39"/>
        <v>0.13196904094643216</v>
      </c>
      <c r="BI55" s="1893">
        <f t="shared" si="39"/>
        <v>0.13335149180550229</v>
      </c>
    </row>
    <row r="56" spans="1:61" s="108" customFormat="1" ht="15" customHeight="1">
      <c r="A56" s="2142"/>
      <c r="V56" s="1028"/>
      <c r="W56" s="1044" t="s">
        <v>145</v>
      </c>
      <c r="X56" s="1208"/>
      <c r="Y56" s="1508"/>
      <c r="Z56" s="1884" t="s">
        <v>292</v>
      </c>
      <c r="AA56" s="1883">
        <f t="shared" si="30"/>
        <v>5.2096592163104714E-2</v>
      </c>
      <c r="AB56" s="117">
        <f t="shared" si="30"/>
        <v>5.2762104743193143E-2</v>
      </c>
      <c r="AC56" s="117">
        <f t="shared" si="30"/>
        <v>5.0422019453564018E-2</v>
      </c>
      <c r="AD56" s="117">
        <f t="shared" si="30"/>
        <v>5.0655508208079285E-2</v>
      </c>
      <c r="AE56" s="117">
        <f t="shared" si="30"/>
        <v>4.7811432224136773E-2</v>
      </c>
      <c r="AF56" s="117">
        <f t="shared" si="30"/>
        <v>4.8275464298949126E-2</v>
      </c>
      <c r="AG56" s="117">
        <f t="shared" si="30"/>
        <v>4.7097954735527643E-2</v>
      </c>
      <c r="AH56" s="117">
        <f t="shared" si="30"/>
        <v>4.7921430446744531E-2</v>
      </c>
      <c r="AI56" s="117">
        <f t="shared" si="30"/>
        <v>4.755062022807708E-2</v>
      </c>
      <c r="AJ56" s="117">
        <f t="shared" si="30"/>
        <v>4.6300473169032991E-2</v>
      </c>
      <c r="AK56" s="117">
        <f t="shared" si="30"/>
        <v>4.539420126965437E-2</v>
      </c>
      <c r="AL56" s="117">
        <f t="shared" si="30"/>
        <v>4.5109082948814203E-2</v>
      </c>
      <c r="AM56" s="117">
        <f t="shared" si="30"/>
        <v>4.4532561938637305E-2</v>
      </c>
      <c r="AN56" s="117">
        <f t="shared" si="30"/>
        <v>4.5549983946136081E-2</v>
      </c>
      <c r="AO56" s="117">
        <f t="shared" si="30"/>
        <v>4.4010099021701637E-2</v>
      </c>
      <c r="AP56" s="117">
        <f t="shared" si="30"/>
        <v>4.4212080943342745E-2</v>
      </c>
      <c r="AQ56" s="117">
        <f t="shared" si="30"/>
        <v>4.5245366024524884E-2</v>
      </c>
      <c r="AR56" s="117">
        <f t="shared" si="35"/>
        <v>4.5550782231405421E-2</v>
      </c>
      <c r="AS56" s="117">
        <f t="shared" si="35"/>
        <v>4.4755053602142429E-2</v>
      </c>
      <c r="AT56" s="117">
        <f t="shared" si="36"/>
        <v>4.5620600102337074E-2</v>
      </c>
      <c r="AU56" s="117">
        <f t="shared" si="36"/>
        <v>4.5763946379527853E-2</v>
      </c>
      <c r="AV56" s="117">
        <f t="shared" si="37"/>
        <v>4.504959798635004E-2</v>
      </c>
      <c r="AW56" s="117">
        <f t="shared" si="37"/>
        <v>4.551137218086556E-2</v>
      </c>
      <c r="AX56" s="117">
        <f t="shared" si="32"/>
        <v>4.653612344041444E-2</v>
      </c>
      <c r="AY56" s="117">
        <f t="shared" si="32"/>
        <v>4.7887697620361859E-2</v>
      </c>
      <c r="AZ56" s="118">
        <f t="shared" si="33"/>
        <v>4.8663336297955606E-2</v>
      </c>
      <c r="BA56" s="117">
        <f t="shared" si="33"/>
        <v>4.9585174543794124E-2</v>
      </c>
      <c r="BB56" s="117">
        <f t="shared" si="33"/>
        <v>5.100120773669483E-2</v>
      </c>
      <c r="BC56" s="117">
        <f t="shared" si="33"/>
        <v>5.0647926416799334E-2</v>
      </c>
      <c r="BD56" s="117">
        <f t="shared" si="34"/>
        <v>5.2960782971249856E-2</v>
      </c>
      <c r="BE56" s="118">
        <f t="shared" si="34"/>
        <v>5.6324294951470219E-2</v>
      </c>
      <c r="BF56" s="118">
        <f t="shared" ref="BF56:BG56" si="41">+BF44/BF$12</f>
        <v>5.4755468584819333E-2</v>
      </c>
      <c r="BG56" s="118">
        <f t="shared" si="41"/>
        <v>5.4864621888667732E-2</v>
      </c>
      <c r="BH56" s="2130">
        <f t="shared" si="39"/>
        <v>5.3383342158679459E-2</v>
      </c>
      <c r="BI56" s="1893">
        <f t="shared" si="39"/>
        <v>5.375644539857577E-2</v>
      </c>
    </row>
    <row r="57" spans="1:61" s="108" customFormat="1" ht="15" customHeight="1">
      <c r="A57" s="2142"/>
      <c r="V57" s="1028"/>
      <c r="W57" s="1045" t="s">
        <v>455</v>
      </c>
      <c r="X57" s="1208"/>
      <c r="Y57" s="1508"/>
      <c r="Z57" s="1523" t="s">
        <v>860</v>
      </c>
      <c r="AA57" s="1883">
        <f t="shared" si="30"/>
        <v>0.26461242553322861</v>
      </c>
      <c r="AB57" s="117">
        <f t="shared" si="30"/>
        <v>0.26556870360674129</v>
      </c>
      <c r="AC57" s="117">
        <f t="shared" si="30"/>
        <v>0.25903167072663574</v>
      </c>
      <c r="AD57" s="117">
        <f t="shared" si="30"/>
        <v>0.24230677482521576</v>
      </c>
      <c r="AE57" s="117">
        <f t="shared" si="30"/>
        <v>0.25840170278868763</v>
      </c>
      <c r="AF57" s="117">
        <f t="shared" si="30"/>
        <v>0.2509053401853118</v>
      </c>
      <c r="AG57" s="117">
        <f t="shared" si="30"/>
        <v>0.2430720356256022</v>
      </c>
      <c r="AH57" s="117">
        <f t="shared" si="30"/>
        <v>0.25070606294287184</v>
      </c>
      <c r="AI57" s="117">
        <f t="shared" si="30"/>
        <v>0.24257283589710399</v>
      </c>
      <c r="AJ57" s="117">
        <f t="shared" si="30"/>
        <v>0.24830823049847431</v>
      </c>
      <c r="AK57" s="117">
        <f t="shared" si="30"/>
        <v>0.24168432811123131</v>
      </c>
      <c r="AL57" s="117">
        <f t="shared" si="30"/>
        <v>0.24752141826558524</v>
      </c>
      <c r="AM57" s="117">
        <f t="shared" si="30"/>
        <v>0.25542444450104773</v>
      </c>
      <c r="AN57" s="117">
        <f t="shared" si="30"/>
        <v>0.26538409081471087</v>
      </c>
      <c r="AO57" s="117">
        <f t="shared" si="30"/>
        <v>0.267137197146251</v>
      </c>
      <c r="AP57" s="117">
        <f t="shared" si="30"/>
        <v>0.26916288818298889</v>
      </c>
      <c r="AQ57" s="117">
        <f t="shared" si="30"/>
        <v>0.26858437335356738</v>
      </c>
      <c r="AR57" s="117">
        <f t="shared" si="35"/>
        <v>0.2915522677565609</v>
      </c>
      <c r="AS57" s="117">
        <f t="shared" si="35"/>
        <v>0.2911018090868483</v>
      </c>
      <c r="AT57" s="117">
        <f t="shared" si="36"/>
        <v>0.29000877504708938</v>
      </c>
      <c r="AU57" s="117">
        <f t="shared" si="36"/>
        <v>0.30855529910830759</v>
      </c>
      <c r="AV57" s="117">
        <f t="shared" si="37"/>
        <v>0.33117008793373892</v>
      </c>
      <c r="AW57" s="117">
        <f t="shared" si="37"/>
        <v>0.35161163569174975</v>
      </c>
      <c r="AX57" s="117">
        <f t="shared" si="32"/>
        <v>0.36261515140245931</v>
      </c>
      <c r="AY57" s="117">
        <f t="shared" si="32"/>
        <v>0.35934120632597993</v>
      </c>
      <c r="AZ57" s="118">
        <f t="shared" si="33"/>
        <v>0.35097128549171552</v>
      </c>
      <c r="BA57" s="117">
        <f t="shared" si="33"/>
        <v>0.34464156779779603</v>
      </c>
      <c r="BB57" s="117">
        <f t="shared" si="33"/>
        <v>0.33683187242904672</v>
      </c>
      <c r="BC57" s="117">
        <f t="shared" si="33"/>
        <v>0.3168930359522561</v>
      </c>
      <c r="BD57" s="117">
        <f t="shared" si="34"/>
        <v>0.30755428123934891</v>
      </c>
      <c r="BE57" s="118">
        <f t="shared" si="34"/>
        <v>0.32780795679081925</v>
      </c>
      <c r="BF57" s="118">
        <f t="shared" ref="BF57:BG57" si="42">+BF45/BF$12</f>
        <v>0.31296564960653928</v>
      </c>
      <c r="BG57" s="118">
        <f t="shared" si="42"/>
        <v>0.31120586693192592</v>
      </c>
      <c r="BH57" s="2130">
        <f t="shared" si="39"/>
        <v>0.29645881772097882</v>
      </c>
      <c r="BI57" s="1893">
        <f t="shared" si="39"/>
        <v>0.29984934906612115</v>
      </c>
    </row>
    <row r="58" spans="1:61" s="108" customFormat="1" ht="15" customHeight="1">
      <c r="A58" s="2142"/>
      <c r="V58" s="1028"/>
      <c r="W58" s="1044" t="s">
        <v>456</v>
      </c>
      <c r="X58" s="1208"/>
      <c r="Y58" s="1508"/>
      <c r="Z58" s="1884" t="s">
        <v>862</v>
      </c>
      <c r="AA58" s="1883">
        <f t="shared" si="30"/>
        <v>0.26237800650825033</v>
      </c>
      <c r="AB58" s="117">
        <f t="shared" si="30"/>
        <v>0.25754242687737017</v>
      </c>
      <c r="AC58" s="117">
        <f t="shared" si="30"/>
        <v>0.27648384959066846</v>
      </c>
      <c r="AD58" s="117">
        <f t="shared" si="30"/>
        <v>0.29016263029027556</v>
      </c>
      <c r="AE58" s="117">
        <f t="shared" si="30"/>
        <v>0.29769857942249045</v>
      </c>
      <c r="AF58" s="117">
        <f t="shared" si="30"/>
        <v>0.29504350033780696</v>
      </c>
      <c r="AG58" s="117">
        <f t="shared" si="30"/>
        <v>0.3082907764991234</v>
      </c>
      <c r="AH58" s="117">
        <f t="shared" si="30"/>
        <v>0.29559210942724823</v>
      </c>
      <c r="AI58" s="117">
        <f t="shared" si="30"/>
        <v>0.3120064847622947</v>
      </c>
      <c r="AJ58" s="117">
        <f t="shared" si="30"/>
        <v>0.31340760038491788</v>
      </c>
      <c r="AK58" s="117">
        <f t="shared" si="30"/>
        <v>0.31472489579007729</v>
      </c>
      <c r="AL58" s="117">
        <f t="shared" si="30"/>
        <v>0.31550235019945755</v>
      </c>
      <c r="AM58" s="117">
        <f t="shared" si="30"/>
        <v>0.30636141343415124</v>
      </c>
      <c r="AN58" s="117">
        <f t="shared" si="30"/>
        <v>0.30804482932553867</v>
      </c>
      <c r="AO58" s="117">
        <f t="shared" si="30"/>
        <v>0.30460292160088015</v>
      </c>
      <c r="AP58" s="117">
        <f t="shared" si="30"/>
        <v>0.2957722748145093</v>
      </c>
      <c r="AQ58" s="117">
        <f t="shared" si="30"/>
        <v>0.30180485504257337</v>
      </c>
      <c r="AR58" s="117">
        <f t="shared" si="35"/>
        <v>0.28410718691110626</v>
      </c>
      <c r="AS58" s="117">
        <f t="shared" si="35"/>
        <v>0.29066518149070614</v>
      </c>
      <c r="AT58" s="117">
        <f t="shared" si="36"/>
        <v>0.28508989616975428</v>
      </c>
      <c r="AU58" s="117">
        <f t="shared" si="36"/>
        <v>0.2665455525937146</v>
      </c>
      <c r="AV58" s="117">
        <f t="shared" si="37"/>
        <v>0.24738658014995552</v>
      </c>
      <c r="AW58" s="117">
        <f t="shared" si="37"/>
        <v>0.23322544363082179</v>
      </c>
      <c r="AX58" s="117">
        <f t="shared" si="32"/>
        <v>0.22684233888514693</v>
      </c>
      <c r="AY58" s="117">
        <f t="shared" si="32"/>
        <v>0.22622090856922464</v>
      </c>
      <c r="AZ58" s="118">
        <f t="shared" si="33"/>
        <v>0.23729932528337663</v>
      </c>
      <c r="BA58" s="117">
        <f t="shared" si="33"/>
        <v>0.23514918148121566</v>
      </c>
      <c r="BB58" s="117">
        <f t="shared" si="33"/>
        <v>0.23475578385046197</v>
      </c>
      <c r="BC58" s="117">
        <f t="shared" si="33"/>
        <v>0.26289323383237284</v>
      </c>
      <c r="BD58" s="117">
        <f t="shared" si="34"/>
        <v>0.2643654816111507</v>
      </c>
      <c r="BE58" s="118">
        <f t="shared" si="34"/>
        <v>0.22531907963150133</v>
      </c>
      <c r="BF58" s="118">
        <f t="shared" ref="BF58:BG58" si="43">+BF46/BF$12</f>
        <v>0.23904501538877249</v>
      </c>
      <c r="BG58" s="118">
        <f t="shared" si="43"/>
        <v>0.25176524863136635</v>
      </c>
      <c r="BH58" s="2130">
        <f t="shared" si="39"/>
        <v>0.27133708855903549</v>
      </c>
      <c r="BI58" s="1893">
        <f t="shared" si="39"/>
        <v>0.26477503189888968</v>
      </c>
    </row>
    <row r="59" spans="1:61" s="108" customFormat="1" ht="15" customHeight="1">
      <c r="A59" s="2142"/>
      <c r="V59" s="1028"/>
      <c r="W59" s="1031" t="s">
        <v>457</v>
      </c>
      <c r="X59" s="1208"/>
      <c r="Y59" s="1508"/>
      <c r="Z59" s="1527" t="s">
        <v>863</v>
      </c>
      <c r="AA59" s="1883">
        <f t="shared" si="30"/>
        <v>6.0315824210174479E-2</v>
      </c>
      <c r="AB59" s="117">
        <f t="shared" si="30"/>
        <v>6.0887334204586571E-2</v>
      </c>
      <c r="AC59" s="117">
        <f t="shared" si="30"/>
        <v>5.7423092465976454E-2</v>
      </c>
      <c r="AD59" s="117">
        <f t="shared" si="30"/>
        <v>5.6367824936597387E-2</v>
      </c>
      <c r="AE59" s="117">
        <f t="shared" si="30"/>
        <v>5.453104424294615E-2</v>
      </c>
      <c r="AF59" s="117">
        <f t="shared" si="30"/>
        <v>5.5049654446936082E-2</v>
      </c>
      <c r="AG59" s="117">
        <f t="shared" si="30"/>
        <v>5.4895228154593641E-2</v>
      </c>
      <c r="AH59" s="117">
        <f t="shared" si="30"/>
        <v>5.8744523271763403E-2</v>
      </c>
      <c r="AI59" s="117">
        <f t="shared" si="30"/>
        <v>5.8532304302004012E-2</v>
      </c>
      <c r="AJ59" s="117">
        <f t="shared" si="30"/>
        <v>5.7235366293209876E-2</v>
      </c>
      <c r="AK59" s="117">
        <f t="shared" si="30"/>
        <v>5.799271973083988E-2</v>
      </c>
      <c r="AL59" s="117">
        <f t="shared" si="30"/>
        <v>5.9887771615333187E-2</v>
      </c>
      <c r="AM59" s="117">
        <f t="shared" si="30"/>
        <v>5.8407818670969586E-2</v>
      </c>
      <c r="AN59" s="117">
        <f t="shared" si="30"/>
        <v>5.8443016509346149E-2</v>
      </c>
      <c r="AO59" s="117">
        <f t="shared" si="30"/>
        <v>5.5959526434542536E-2</v>
      </c>
      <c r="AP59" s="117">
        <f t="shared" si="30"/>
        <v>5.1812681959458338E-2</v>
      </c>
      <c r="AQ59" s="117">
        <f t="shared" si="30"/>
        <v>4.9497470313918664E-2</v>
      </c>
      <c r="AR59" s="117">
        <f t="shared" si="35"/>
        <v>4.6363406867037243E-2</v>
      </c>
      <c r="AS59" s="117">
        <f t="shared" si="35"/>
        <v>4.6027776993409132E-2</v>
      </c>
      <c r="AT59" s="117">
        <f t="shared" si="36"/>
        <v>4.0071072354539571E-2</v>
      </c>
      <c r="AU59" s="117">
        <f t="shared" si="36"/>
        <v>3.6400744249700995E-2</v>
      </c>
      <c r="AV59" s="117">
        <f t="shared" si="37"/>
        <v>3.8105950990883493E-2</v>
      </c>
      <c r="AW59" s="117">
        <f t="shared" si="37"/>
        <v>3.5788226867550101E-2</v>
      </c>
      <c r="AX59" s="117">
        <f t="shared" si="32"/>
        <v>3.378085326578633E-2</v>
      </c>
      <c r="AY59" s="117">
        <f t="shared" si="32"/>
        <v>3.1856261114240711E-2</v>
      </c>
      <c r="AZ59" s="118">
        <f t="shared" si="33"/>
        <v>3.2488209379749403E-2</v>
      </c>
      <c r="BA59" s="117">
        <f t="shared" si="33"/>
        <v>3.3416076963821095E-2</v>
      </c>
      <c r="BB59" s="117">
        <f t="shared" si="33"/>
        <v>3.3720417094837953E-2</v>
      </c>
      <c r="BC59" s="117">
        <f t="shared" si="33"/>
        <v>3.6841632699592029E-2</v>
      </c>
      <c r="BD59" s="117">
        <f t="shared" si="34"/>
        <v>3.9078337706241681E-2</v>
      </c>
      <c r="BE59" s="118">
        <f t="shared" si="34"/>
        <v>4.0232094482882473E-2</v>
      </c>
      <c r="BF59" s="118">
        <f t="shared" ref="BF59:BG59" si="44">+BF47/BF$12</f>
        <v>4.0446634526742277E-2</v>
      </c>
      <c r="BG59" s="118">
        <f t="shared" si="44"/>
        <v>3.9140905039041142E-2</v>
      </c>
      <c r="BH59" s="2130">
        <f t="shared" si="39"/>
        <v>3.8024107299866244E-2</v>
      </c>
      <c r="BI59" s="1893">
        <f t="shared" si="39"/>
        <v>4.0833121994672164E-2</v>
      </c>
    </row>
    <row r="60" spans="1:61" s="108" customFormat="1" ht="15" customHeight="1" thickBot="1">
      <c r="A60" s="2142"/>
      <c r="V60" s="1032"/>
      <c r="W60" s="1033" t="s">
        <v>458</v>
      </c>
      <c r="X60" s="1208"/>
      <c r="Y60" s="1513"/>
      <c r="Z60" s="1895" t="s">
        <v>864</v>
      </c>
      <c r="AA60" s="1896">
        <f t="shared" si="30"/>
        <v>1.1463120425618794E-2</v>
      </c>
      <c r="AB60" s="1897">
        <f t="shared" si="30"/>
        <v>1.4259099996190702E-2</v>
      </c>
      <c r="AC60" s="1897">
        <f t="shared" si="30"/>
        <v>1.6077053206005647E-2</v>
      </c>
      <c r="AD60" s="1897">
        <f t="shared" si="30"/>
        <v>1.7048097426708691E-2</v>
      </c>
      <c r="AE60" s="1897">
        <f t="shared" si="30"/>
        <v>2.0123690533163104E-2</v>
      </c>
      <c r="AF60" s="1897">
        <f t="shared" si="30"/>
        <v>2.0970885442635857E-2</v>
      </c>
      <c r="AG60" s="1897">
        <f t="shared" si="30"/>
        <v>1.8881080402563571E-2</v>
      </c>
      <c r="AH60" s="1897">
        <f t="shared" si="30"/>
        <v>1.8078216939678673E-2</v>
      </c>
      <c r="AI60" s="1897">
        <f t="shared" si="30"/>
        <v>1.6645821399850866E-2</v>
      </c>
      <c r="AJ60" s="1897">
        <f t="shared" si="30"/>
        <v>1.5411815599768531E-2</v>
      </c>
      <c r="AK60" s="1897">
        <f t="shared" si="30"/>
        <v>1.4563925042627168E-2</v>
      </c>
      <c r="AL60" s="1897">
        <f t="shared" si="30"/>
        <v>1.3943472148767339E-2</v>
      </c>
      <c r="AM60" s="1897">
        <f t="shared" si="30"/>
        <v>1.3802715634794229E-2</v>
      </c>
      <c r="AN60" s="1897">
        <f t="shared" si="30"/>
        <v>1.3779169549207658E-2</v>
      </c>
      <c r="AO60" s="1897">
        <f t="shared" si="30"/>
        <v>1.3189157396917445E-2</v>
      </c>
      <c r="AP60" s="1897">
        <f t="shared" si="30"/>
        <v>1.2847330463942678E-2</v>
      </c>
      <c r="AQ60" s="1897">
        <f t="shared" si="30"/>
        <v>1.3091766205145326E-2</v>
      </c>
      <c r="AR60" s="1897">
        <f t="shared" si="35"/>
        <v>1.3945122297814071E-2</v>
      </c>
      <c r="AS60" s="1897">
        <f t="shared" si="35"/>
        <v>1.6741827141140152E-2</v>
      </c>
      <c r="AT60" s="1897">
        <f t="shared" si="36"/>
        <v>1.8767387343732761E-2</v>
      </c>
      <c r="AU60" s="1897">
        <f t="shared" si="36"/>
        <v>1.7511662969492754E-2</v>
      </c>
      <c r="AV60" s="1897">
        <f t="shared" si="37"/>
        <v>1.8434019289024019E-2</v>
      </c>
      <c r="AW60" s="1897">
        <f t="shared" si="37"/>
        <v>2.2249451945325842E-2</v>
      </c>
      <c r="AX60" s="1897">
        <f t="shared" si="32"/>
        <v>1.9186718863189837E-2</v>
      </c>
      <c r="AY60" s="1897">
        <f t="shared" si="32"/>
        <v>2.0289828143257787E-2</v>
      </c>
      <c r="AZ60" s="1898">
        <f t="shared" si="33"/>
        <v>1.8807228514838639E-2</v>
      </c>
      <c r="BA60" s="1897">
        <f t="shared" si="33"/>
        <v>1.8458841173279082E-2</v>
      </c>
      <c r="BB60" s="1897">
        <f t="shared" si="33"/>
        <v>1.871230712071181E-2</v>
      </c>
      <c r="BC60" s="1897">
        <f t="shared" si="33"/>
        <v>2.2093421203981452E-2</v>
      </c>
      <c r="BD60" s="1897">
        <f t="shared" si="34"/>
        <v>2.113511203892314E-2</v>
      </c>
      <c r="BE60" s="1898">
        <f t="shared" si="34"/>
        <v>1.8193614870571358E-2</v>
      </c>
      <c r="BF60" s="1898">
        <f t="shared" ref="BF60:BG60" si="45">+BF48/BF$12</f>
        <v>1.6718180061007171E-2</v>
      </c>
      <c r="BG60" s="1898">
        <f t="shared" si="45"/>
        <v>2.0483918683722464E-2</v>
      </c>
      <c r="BH60" s="2132">
        <f t="shared" si="39"/>
        <v>2.0395473469940261E-2</v>
      </c>
      <c r="BI60" s="1899">
        <f t="shared" si="39"/>
        <v>1.7565426784996539E-2</v>
      </c>
    </row>
    <row r="62" spans="1:61" ht="55.5">
      <c r="B62" s="99"/>
      <c r="C62" s="99"/>
      <c r="D62" s="99"/>
      <c r="E62" s="99"/>
      <c r="F62" s="99"/>
      <c r="G62" s="99"/>
      <c r="H62" s="99"/>
      <c r="I62" s="99"/>
      <c r="J62" s="99"/>
      <c r="K62" s="99"/>
      <c r="L62" s="99"/>
      <c r="M62" s="99"/>
      <c r="N62" s="99"/>
      <c r="O62" s="99"/>
      <c r="P62" s="99"/>
      <c r="Q62" s="99"/>
      <c r="R62" s="99"/>
      <c r="S62" s="99"/>
      <c r="T62" s="99"/>
      <c r="U62" s="99"/>
      <c r="V62" s="99"/>
      <c r="W62" s="123" t="s">
        <v>451</v>
      </c>
      <c r="Z62" s="123" t="s">
        <v>814</v>
      </c>
    </row>
    <row r="64" spans="1:61" ht="72">
      <c r="W64" s="124" t="s">
        <v>452</v>
      </c>
      <c r="Z64" s="124" t="s">
        <v>865</v>
      </c>
    </row>
  </sheetData>
  <mergeCells count="4">
    <mergeCell ref="V1:W1"/>
    <mergeCell ref="Y1:Z2"/>
    <mergeCell ref="V7:W7"/>
    <mergeCell ref="Y7:Z8"/>
  </mergeCells>
  <phoneticPr fontId="10"/>
  <pageMargins left="0.2" right="0.22" top="0.98425196850393704" bottom="0.98425196850393704" header="0.51181102362204722" footer="0.51181102362204722"/>
  <pageSetup paperSize="9" scale="2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L64"/>
  <sheetViews>
    <sheetView zoomScaleNormal="100" workbookViewId="0">
      <pane xSplit="23" ySplit="5" topLeftCell="AL6" activePane="bottomRight" state="frozen"/>
      <selection activeCell="BC66" sqref="BC66"/>
      <selection pane="topRight" activeCell="BC66" sqref="BC66"/>
      <selection pane="bottomLeft" activeCell="BC66" sqref="BC66"/>
      <selection pane="bottomRight"/>
    </sheetView>
  </sheetViews>
  <sheetFormatPr defaultColWidth="9" defaultRowHeight="15"/>
  <cols>
    <col min="1" max="1" width="2.5" style="99" customWidth="1"/>
    <col min="2" max="20" width="8.625" style="99" hidden="1" customWidth="1"/>
    <col min="21" max="21" width="1.625" style="99" customWidth="1"/>
    <col min="22" max="22" width="1.5" style="100" customWidth="1"/>
    <col min="23" max="23" width="27.625" style="100" customWidth="1"/>
    <col min="24" max="24" width="1.625" style="1207" customWidth="1"/>
    <col min="25" max="25" width="1.5" style="100" customWidth="1"/>
    <col min="26" max="26" width="27.875" style="100" customWidth="1"/>
    <col min="27" max="50" width="7" style="100" customWidth="1"/>
    <col min="51" max="52" width="7" style="99" customWidth="1"/>
    <col min="53" max="54" width="7" style="100" customWidth="1"/>
    <col min="55" max="56" width="7" style="99" customWidth="1"/>
    <col min="57" max="61" width="7" style="100" customWidth="1"/>
    <col min="62" max="16384" width="9" style="100"/>
  </cols>
  <sheetData>
    <row r="1" spans="1:64" ht="52.5" customHeight="1">
      <c r="A1" s="98"/>
      <c r="V1" s="2661" t="s">
        <v>646</v>
      </c>
      <c r="W1" s="2662"/>
      <c r="Y1" s="2662" t="s">
        <v>855</v>
      </c>
      <c r="Z1" s="2662"/>
      <c r="AA1" s="101"/>
    </row>
    <row r="2" spans="1:64" ht="14.25" customHeight="1">
      <c r="V2" s="32"/>
      <c r="Y2" s="2662"/>
      <c r="Z2" s="2662"/>
    </row>
    <row r="3" spans="1:64" ht="14.25" customHeight="1">
      <c r="V3" s="32" t="str">
        <f>'0.Contents'!$B$2</f>
        <v>＜報告値＞</v>
      </c>
      <c r="Y3" s="33" t="str">
        <f>'0.Contents'!$D$2</f>
        <v>&lt;Reported Value&gt;</v>
      </c>
      <c r="Z3" s="1493"/>
    </row>
    <row r="4" spans="1:64">
      <c r="V4" s="100" t="s">
        <v>449</v>
      </c>
      <c r="Y4" s="100" t="s">
        <v>856</v>
      </c>
    </row>
    <row r="5" spans="1:64" ht="14.25" customHeight="1">
      <c r="V5" s="102" t="s">
        <v>130</v>
      </c>
      <c r="W5" s="103"/>
      <c r="Y5" s="102" t="s">
        <v>296</v>
      </c>
      <c r="Z5" s="1916"/>
      <c r="AA5" s="1918">
        <v>1990</v>
      </c>
      <c r="AB5" s="104">
        <v>1991</v>
      </c>
      <c r="AC5" s="104">
        <v>1992</v>
      </c>
      <c r="AD5" s="104">
        <v>1993</v>
      </c>
      <c r="AE5" s="104">
        <v>1994</v>
      </c>
      <c r="AF5" s="104">
        <v>1995</v>
      </c>
      <c r="AG5" s="104">
        <v>1996</v>
      </c>
      <c r="AH5" s="104">
        <v>1997</v>
      </c>
      <c r="AI5" s="104">
        <v>1998</v>
      </c>
      <c r="AJ5" s="104">
        <v>1999</v>
      </c>
      <c r="AK5" s="104">
        <v>2000</v>
      </c>
      <c r="AL5" s="104">
        <v>2001</v>
      </c>
      <c r="AM5" s="104">
        <v>2002</v>
      </c>
      <c r="AN5" s="104">
        <v>2003</v>
      </c>
      <c r="AO5" s="104">
        <v>2004</v>
      </c>
      <c r="AP5" s="104">
        <v>2005</v>
      </c>
      <c r="AQ5" s="104">
        <f t="shared" ref="AQ5:AW5" si="0">AP5+1</f>
        <v>2006</v>
      </c>
      <c r="AR5" s="104">
        <f t="shared" si="0"/>
        <v>2007</v>
      </c>
      <c r="AS5" s="104">
        <f t="shared" si="0"/>
        <v>2008</v>
      </c>
      <c r="AT5" s="104">
        <f t="shared" si="0"/>
        <v>2009</v>
      </c>
      <c r="AU5" s="104">
        <f t="shared" si="0"/>
        <v>2010</v>
      </c>
      <c r="AV5" s="104">
        <f t="shared" si="0"/>
        <v>2011</v>
      </c>
      <c r="AW5" s="104">
        <f t="shared" si="0"/>
        <v>2012</v>
      </c>
      <c r="AX5" s="104">
        <f t="shared" ref="AX5:BI5" si="1">AW5+1</f>
        <v>2013</v>
      </c>
      <c r="AY5" s="104">
        <f t="shared" si="1"/>
        <v>2014</v>
      </c>
      <c r="AZ5" s="104">
        <f t="shared" si="1"/>
        <v>2015</v>
      </c>
      <c r="BA5" s="104">
        <f t="shared" si="1"/>
        <v>2016</v>
      </c>
      <c r="BB5" s="104">
        <f t="shared" si="1"/>
        <v>2017</v>
      </c>
      <c r="BC5" s="104">
        <f t="shared" si="1"/>
        <v>2018</v>
      </c>
      <c r="BD5" s="104">
        <f t="shared" si="1"/>
        <v>2019</v>
      </c>
      <c r="BE5" s="104">
        <f t="shared" si="1"/>
        <v>2020</v>
      </c>
      <c r="BF5" s="104">
        <f t="shared" si="1"/>
        <v>2021</v>
      </c>
      <c r="BG5" s="104">
        <f t="shared" si="1"/>
        <v>2022</v>
      </c>
      <c r="BH5" s="104">
        <f t="shared" si="1"/>
        <v>2023</v>
      </c>
      <c r="BI5" s="104">
        <f t="shared" si="1"/>
        <v>2024</v>
      </c>
    </row>
    <row r="6" spans="1:64" s="108" customFormat="1" ht="15" customHeight="1">
      <c r="A6" s="105"/>
      <c r="B6" s="105"/>
      <c r="C6" s="105"/>
      <c r="D6" s="105"/>
      <c r="E6" s="105"/>
      <c r="F6" s="105"/>
      <c r="G6" s="105"/>
      <c r="H6" s="105"/>
      <c r="I6" s="105"/>
      <c r="J6" s="105"/>
      <c r="K6" s="105"/>
      <c r="L6" s="105"/>
      <c r="M6" s="105"/>
      <c r="N6" s="105"/>
      <c r="O6" s="105"/>
      <c r="P6" s="105"/>
      <c r="Q6" s="105"/>
      <c r="R6" s="105"/>
      <c r="S6" s="105"/>
      <c r="T6" s="105"/>
      <c r="U6" s="105"/>
      <c r="V6" s="106" t="s">
        <v>68</v>
      </c>
      <c r="W6" s="107"/>
      <c r="X6" s="1209"/>
      <c r="Y6" s="109" t="s">
        <v>254</v>
      </c>
      <c r="Z6" s="1917"/>
      <c r="AA6" s="1919">
        <v>123611</v>
      </c>
      <c r="AB6" s="111">
        <v>124101</v>
      </c>
      <c r="AC6" s="111">
        <v>124567</v>
      </c>
      <c r="AD6" s="111">
        <v>124938</v>
      </c>
      <c r="AE6" s="111">
        <v>125265</v>
      </c>
      <c r="AF6" s="111">
        <v>125570</v>
      </c>
      <c r="AG6" s="111">
        <v>125859</v>
      </c>
      <c r="AH6" s="111">
        <v>126157</v>
      </c>
      <c r="AI6" s="111">
        <v>126472</v>
      </c>
      <c r="AJ6" s="111">
        <v>126667</v>
      </c>
      <c r="AK6" s="111">
        <v>126926</v>
      </c>
      <c r="AL6" s="111">
        <v>127316</v>
      </c>
      <c r="AM6" s="111">
        <v>127486</v>
      </c>
      <c r="AN6" s="111">
        <v>127694</v>
      </c>
      <c r="AO6" s="111">
        <v>127787</v>
      </c>
      <c r="AP6" s="111">
        <v>127768</v>
      </c>
      <c r="AQ6" s="111">
        <v>127901</v>
      </c>
      <c r="AR6" s="111">
        <v>128033</v>
      </c>
      <c r="AS6" s="111">
        <v>128084</v>
      </c>
      <c r="AT6" s="111">
        <v>128032</v>
      </c>
      <c r="AU6" s="111">
        <v>128057.35199999998</v>
      </c>
      <c r="AV6" s="111">
        <v>127834.23300000001</v>
      </c>
      <c r="AW6" s="111">
        <v>127592.65700000001</v>
      </c>
      <c r="AX6" s="111">
        <v>127413.88800000001</v>
      </c>
      <c r="AY6" s="111">
        <v>127237.15</v>
      </c>
      <c r="AZ6" s="111">
        <v>127094.745</v>
      </c>
      <c r="BA6" s="111">
        <v>127042</v>
      </c>
      <c r="BB6" s="111">
        <v>126919</v>
      </c>
      <c r="BC6" s="111">
        <v>126749</v>
      </c>
      <c r="BD6" s="111">
        <v>126555</v>
      </c>
      <c r="BE6" s="111">
        <v>126146.09899999999</v>
      </c>
      <c r="BF6" s="111">
        <v>125502.29</v>
      </c>
      <c r="BG6" s="111">
        <v>124947</v>
      </c>
      <c r="BH6" s="111">
        <v>124352</v>
      </c>
      <c r="BI6" s="111">
        <v>123802</v>
      </c>
    </row>
    <row r="7" spans="1:64" ht="106.5" customHeight="1">
      <c r="V7" s="2668" t="str">
        <f>'9.GHG-capita'!R12</f>
        <v>※出典：
・1990, 1995, 2000, 2005, 2010, 2015, 2020は総務省統計局「国勢調査」（10/1時点人口）。
・それ以外は総務省統計局「人口推計」（10/1時点人口）。</v>
      </c>
      <c r="W7" s="2667"/>
      <c r="Y7" s="2667" t="str">
        <f>'9.GHG-capita'!W12</f>
        <v>*Reference: 
・1990, 1995, 2000, 2005, 2010, 2015, 2020: Statistics Bureau of Japan, "Population Census" (on 1st Oct.)
・Other year: Statistics Bureau of Japan, "Population Estimates" (on 1st Oct.)</v>
      </c>
      <c r="Z7" s="2667"/>
      <c r="AY7" s="100"/>
      <c r="AZ7" s="100"/>
      <c r="BC7" s="100"/>
      <c r="BD7" s="100"/>
    </row>
    <row r="8" spans="1:64" ht="14.25" customHeight="1">
      <c r="V8" s="815"/>
      <c r="W8" s="815"/>
      <c r="Y8" s="815"/>
      <c r="Z8" s="815"/>
      <c r="AY8" s="100"/>
      <c r="AZ8" s="100"/>
      <c r="BC8" s="100"/>
      <c r="BD8" s="100"/>
      <c r="BL8" s="100" t="s">
        <v>17</v>
      </c>
    </row>
    <row r="9" spans="1:64" ht="14.25" customHeight="1">
      <c r="V9" s="815"/>
      <c r="W9" s="815"/>
      <c r="Y9" s="815"/>
      <c r="Z9" s="815"/>
      <c r="AY9" s="100"/>
      <c r="AZ9" s="100"/>
      <c r="BC9" s="100"/>
      <c r="BD9" s="100"/>
    </row>
    <row r="10" spans="1:64" ht="17.25" thickBot="1">
      <c r="V10" s="100" t="s">
        <v>781</v>
      </c>
      <c r="Y10" s="1528" t="s">
        <v>857</v>
      </c>
      <c r="Z10" s="1528"/>
      <c r="AY10" s="100"/>
      <c r="AZ10" s="100"/>
      <c r="BC10" s="100"/>
      <c r="BD10" s="100"/>
    </row>
    <row r="11" spans="1:64" ht="15.75" thickBot="1">
      <c r="V11" s="1035" t="s">
        <v>130</v>
      </c>
      <c r="W11" s="1036"/>
      <c r="Y11" s="1035" t="s">
        <v>296</v>
      </c>
      <c r="Z11" s="1036"/>
      <c r="AA11" s="1040">
        <v>1990</v>
      </c>
      <c r="AB11" s="1041">
        <v>1991</v>
      </c>
      <c r="AC11" s="1041">
        <v>1992</v>
      </c>
      <c r="AD11" s="1041">
        <v>1993</v>
      </c>
      <c r="AE11" s="1041">
        <v>1994</v>
      </c>
      <c r="AF11" s="1041">
        <v>1995</v>
      </c>
      <c r="AG11" s="1041">
        <v>1996</v>
      </c>
      <c r="AH11" s="1041">
        <v>1997</v>
      </c>
      <c r="AI11" s="1041">
        <v>1998</v>
      </c>
      <c r="AJ11" s="1041">
        <v>1999</v>
      </c>
      <c r="AK11" s="1041">
        <v>2000</v>
      </c>
      <c r="AL11" s="1041">
        <v>2001</v>
      </c>
      <c r="AM11" s="1041">
        <v>2002</v>
      </c>
      <c r="AN11" s="1041">
        <v>2003</v>
      </c>
      <c r="AO11" s="1041">
        <v>2004</v>
      </c>
      <c r="AP11" s="1041">
        <v>2005</v>
      </c>
      <c r="AQ11" s="1041">
        <f t="shared" ref="AQ11:AW11" si="2">AP11+1</f>
        <v>2006</v>
      </c>
      <c r="AR11" s="1041">
        <f t="shared" si="2"/>
        <v>2007</v>
      </c>
      <c r="AS11" s="1041">
        <f t="shared" si="2"/>
        <v>2008</v>
      </c>
      <c r="AT11" s="1041">
        <f t="shared" si="2"/>
        <v>2009</v>
      </c>
      <c r="AU11" s="1041">
        <f t="shared" si="2"/>
        <v>2010</v>
      </c>
      <c r="AV11" s="1041">
        <f t="shared" si="2"/>
        <v>2011</v>
      </c>
      <c r="AW11" s="1041">
        <f t="shared" si="2"/>
        <v>2012</v>
      </c>
      <c r="AX11" s="1041">
        <f t="shared" ref="AX11:BI11" si="3">AW11+1</f>
        <v>2013</v>
      </c>
      <c r="AY11" s="1041">
        <f t="shared" si="3"/>
        <v>2014</v>
      </c>
      <c r="AZ11" s="1041">
        <f t="shared" si="3"/>
        <v>2015</v>
      </c>
      <c r="BA11" s="1041">
        <f t="shared" si="3"/>
        <v>2016</v>
      </c>
      <c r="BB11" s="1041">
        <f t="shared" si="3"/>
        <v>2017</v>
      </c>
      <c r="BC11" s="1041">
        <f t="shared" si="3"/>
        <v>2018</v>
      </c>
      <c r="BD11" s="1041">
        <f t="shared" si="3"/>
        <v>2019</v>
      </c>
      <c r="BE11" s="1041">
        <f t="shared" si="3"/>
        <v>2020</v>
      </c>
      <c r="BF11" s="1041">
        <f t="shared" si="3"/>
        <v>2021</v>
      </c>
      <c r="BG11" s="1231">
        <f t="shared" si="3"/>
        <v>2022</v>
      </c>
      <c r="BH11" s="1231">
        <f t="shared" si="3"/>
        <v>2023</v>
      </c>
      <c r="BI11" s="1042">
        <f t="shared" si="3"/>
        <v>2024</v>
      </c>
    </row>
    <row r="12" spans="1:64" s="108" customFormat="1" ht="15" customHeight="1">
      <c r="A12" s="105"/>
      <c r="B12" s="105"/>
      <c r="C12" s="105"/>
      <c r="D12" s="105"/>
      <c r="E12" s="105"/>
      <c r="F12" s="105"/>
      <c r="G12" s="105"/>
      <c r="H12" s="105"/>
      <c r="I12" s="105"/>
      <c r="J12" s="105"/>
      <c r="K12" s="105"/>
      <c r="L12" s="105"/>
      <c r="M12" s="105"/>
      <c r="N12" s="105"/>
      <c r="O12" s="105"/>
      <c r="P12" s="105"/>
      <c r="Q12" s="105"/>
      <c r="R12" s="105"/>
      <c r="S12" s="105"/>
      <c r="T12" s="105"/>
      <c r="U12" s="105"/>
      <c r="V12" s="1028" t="s">
        <v>132</v>
      </c>
      <c r="W12" s="1059"/>
      <c r="X12" s="1209"/>
      <c r="Y12" s="1508" t="s">
        <v>4</v>
      </c>
      <c r="Z12" s="1509"/>
      <c r="AA12" s="1037">
        <v>1526.3510949013134</v>
      </c>
      <c r="AB12" s="1038">
        <v>1544.2313091981653</v>
      </c>
      <c r="AC12" s="1038">
        <v>1655.3955979193736</v>
      </c>
      <c r="AD12" s="1038">
        <v>1686.7691889726621</v>
      </c>
      <c r="AE12" s="1038">
        <v>1810.3931994839561</v>
      </c>
      <c r="AF12" s="1038">
        <v>1830.2140958015052</v>
      </c>
      <c r="AG12" s="1038">
        <v>1890.1070661075607</v>
      </c>
      <c r="AH12" s="1038">
        <v>1800.0502041014929</v>
      </c>
      <c r="AI12" s="1038">
        <v>1817.5262833671102</v>
      </c>
      <c r="AJ12" s="1038">
        <v>1904.0594225508398</v>
      </c>
      <c r="AK12" s="1038">
        <v>1945.5374931128802</v>
      </c>
      <c r="AL12" s="1038">
        <v>1915.8019040835422</v>
      </c>
      <c r="AM12" s="1038">
        <v>2002.6323245850624</v>
      </c>
      <c r="AN12" s="1038">
        <v>2026.075492076835</v>
      </c>
      <c r="AO12" s="1038">
        <v>2009.5605616486241</v>
      </c>
      <c r="AP12" s="1038">
        <v>2013.8454103172512</v>
      </c>
      <c r="AQ12" s="1038">
        <v>1924.0140308188934</v>
      </c>
      <c r="AR12" s="1038">
        <v>2003.5953586175169</v>
      </c>
      <c r="AS12" s="1038">
        <v>1969.8880746343607</v>
      </c>
      <c r="AT12" s="1038">
        <v>1889.0932615699344</v>
      </c>
      <c r="AU12" s="1038">
        <v>2013.868332860113</v>
      </c>
      <c r="AV12" s="1038">
        <v>2107.9683970507012</v>
      </c>
      <c r="AW12" s="1038">
        <v>2292.9989683824529</v>
      </c>
      <c r="AX12" s="1038">
        <v>2274.457645398094</v>
      </c>
      <c r="AY12" s="1038">
        <v>2147.423322144045</v>
      </c>
      <c r="AZ12" s="1038">
        <v>2057.8950985813935</v>
      </c>
      <c r="BA12" s="1038">
        <v>1988.8260243069626</v>
      </c>
      <c r="BB12" s="1038">
        <v>2034.794941758154</v>
      </c>
      <c r="BC12" s="1038">
        <v>1857.5056723703049</v>
      </c>
      <c r="BD12" s="1038">
        <v>1831.252723928673</v>
      </c>
      <c r="BE12" s="1038">
        <v>1847.7814285126244</v>
      </c>
      <c r="BF12" s="1038">
        <v>1808.8946958910333</v>
      </c>
      <c r="BG12" s="1232">
        <v>1834.3841436169034</v>
      </c>
      <c r="BH12" s="1232">
        <v>1766.2137859012716</v>
      </c>
      <c r="BI12" s="1039">
        <v>1745.2898665895475</v>
      </c>
    </row>
    <row r="13" spans="1:64" s="108" customFormat="1" ht="15" customHeight="1">
      <c r="A13" s="2142"/>
      <c r="B13" s="105"/>
      <c r="C13" s="105"/>
      <c r="D13" s="105"/>
      <c r="E13" s="105"/>
      <c r="F13" s="105"/>
      <c r="G13" s="105"/>
      <c r="H13" s="105"/>
      <c r="I13" s="105"/>
      <c r="J13" s="105"/>
      <c r="K13" s="105"/>
      <c r="L13" s="105"/>
      <c r="M13" s="105"/>
      <c r="N13" s="105"/>
      <c r="O13" s="105"/>
      <c r="P13" s="105"/>
      <c r="Q13" s="105"/>
      <c r="R13" s="105"/>
      <c r="S13" s="105"/>
      <c r="T13" s="105"/>
      <c r="U13" s="105"/>
      <c r="V13" s="1028"/>
      <c r="W13" s="1029" t="s">
        <v>133</v>
      </c>
      <c r="X13" s="1209"/>
      <c r="Y13" s="1508"/>
      <c r="Z13" s="1510" t="s">
        <v>282</v>
      </c>
      <c r="AA13" s="2313">
        <v>2.5094841602840035</v>
      </c>
      <c r="AB13" s="2314">
        <v>2.2192863354646981</v>
      </c>
      <c r="AC13" s="2314">
        <v>2.961854138992666</v>
      </c>
      <c r="AD13" s="2314">
        <v>2.4606126931457561</v>
      </c>
      <c r="AE13" s="2314">
        <v>1.7966329280478188</v>
      </c>
      <c r="AF13" s="2314">
        <v>1.4040763602188022</v>
      </c>
      <c r="AG13" s="2314">
        <v>2.0215125336654509</v>
      </c>
      <c r="AH13" s="2314">
        <v>1.6489152051259979</v>
      </c>
      <c r="AI13" s="2314">
        <v>1.0575174794409079</v>
      </c>
      <c r="AJ13" s="2314" t="s">
        <v>1172</v>
      </c>
      <c r="AK13" s="2314" t="s">
        <v>1172</v>
      </c>
      <c r="AL13" s="2314" t="s">
        <v>1172</v>
      </c>
      <c r="AM13" s="2314" t="s">
        <v>1172</v>
      </c>
      <c r="AN13" s="2314" t="s">
        <v>1172</v>
      </c>
      <c r="AO13" s="2314" t="s">
        <v>1172</v>
      </c>
      <c r="AP13" s="2314" t="s">
        <v>1172</v>
      </c>
      <c r="AQ13" s="2314" t="s">
        <v>1172</v>
      </c>
      <c r="AR13" s="2314" t="s">
        <v>1172</v>
      </c>
      <c r="AS13" s="2314" t="s">
        <v>1172</v>
      </c>
      <c r="AT13" s="2314" t="s">
        <v>1172</v>
      </c>
      <c r="AU13" s="2314" t="s">
        <v>1172</v>
      </c>
      <c r="AV13" s="2314" t="s">
        <v>1172</v>
      </c>
      <c r="AW13" s="2314" t="s">
        <v>1172</v>
      </c>
      <c r="AX13" s="2314" t="s">
        <v>1172</v>
      </c>
      <c r="AY13" s="2314" t="s">
        <v>1172</v>
      </c>
      <c r="AZ13" s="2314" t="s">
        <v>1172</v>
      </c>
      <c r="BA13" s="2314" t="s">
        <v>1172</v>
      </c>
      <c r="BB13" s="2314" t="s">
        <v>1172</v>
      </c>
      <c r="BC13" s="2314" t="s">
        <v>1172</v>
      </c>
      <c r="BD13" s="2314" t="s">
        <v>1172</v>
      </c>
      <c r="BE13" s="2314" t="s">
        <v>1172</v>
      </c>
      <c r="BF13" s="2314" t="s">
        <v>1172</v>
      </c>
      <c r="BG13" s="2315" t="s">
        <v>1172</v>
      </c>
      <c r="BH13" s="2315" t="s">
        <v>1172</v>
      </c>
      <c r="BI13" s="2316" t="s">
        <v>1172</v>
      </c>
    </row>
    <row r="14" spans="1:64" s="108" customFormat="1" ht="15" customHeight="1">
      <c r="A14" s="2142"/>
      <c r="B14" s="105"/>
      <c r="C14" s="105"/>
      <c r="D14" s="105"/>
      <c r="E14" s="105"/>
      <c r="F14" s="105"/>
      <c r="G14" s="105"/>
      <c r="H14" s="105"/>
      <c r="I14" s="105"/>
      <c r="J14" s="105"/>
      <c r="K14" s="105"/>
      <c r="L14" s="105"/>
      <c r="M14" s="105"/>
      <c r="N14" s="105"/>
      <c r="O14" s="105"/>
      <c r="P14" s="105"/>
      <c r="Q14" s="105"/>
      <c r="R14" s="105"/>
      <c r="S14" s="105"/>
      <c r="T14" s="105"/>
      <c r="U14" s="105"/>
      <c r="V14" s="1028"/>
      <c r="W14" s="1030" t="s">
        <v>134</v>
      </c>
      <c r="X14" s="1209"/>
      <c r="Y14" s="1508"/>
      <c r="Z14" s="1511" t="s">
        <v>283</v>
      </c>
      <c r="AA14" s="2317">
        <v>213.90546890194696</v>
      </c>
      <c r="AB14" s="2318">
        <v>211.4550009650176</v>
      </c>
      <c r="AC14" s="2318">
        <v>225.4565849547505</v>
      </c>
      <c r="AD14" s="2318">
        <v>237.2020661806576</v>
      </c>
      <c r="AE14" s="2318">
        <v>230.66222307171611</v>
      </c>
      <c r="AF14" s="2318">
        <v>245.14782844456656</v>
      </c>
      <c r="AG14" s="2318">
        <v>258.46135332829078</v>
      </c>
      <c r="AH14" s="2318">
        <v>240.06679924095889</v>
      </c>
      <c r="AI14" s="2318">
        <v>236.73283509686723</v>
      </c>
      <c r="AJ14" s="2318">
        <v>246.71363075560404</v>
      </c>
      <c r="AK14" s="2318">
        <v>270.84265536795419</v>
      </c>
      <c r="AL14" s="2318">
        <v>248.54989743783548</v>
      </c>
      <c r="AM14" s="2318">
        <v>264.24241958057996</v>
      </c>
      <c r="AN14" s="2318">
        <v>230.6546567362779</v>
      </c>
      <c r="AO14" s="2318">
        <v>245.95044843496601</v>
      </c>
      <c r="AP14" s="2318">
        <v>260.39971589075589</v>
      </c>
      <c r="AQ14" s="2318">
        <v>230.99876535670089</v>
      </c>
      <c r="AR14" s="2318">
        <v>221.70930956999027</v>
      </c>
      <c r="AS14" s="2318">
        <v>203.52272396245164</v>
      </c>
      <c r="AT14" s="2318">
        <v>203.84966453437636</v>
      </c>
      <c r="AU14" s="2318">
        <v>218.02397235294737</v>
      </c>
      <c r="AV14" s="2318">
        <v>214.52587293556408</v>
      </c>
      <c r="AW14" s="2318">
        <v>209.72500283531394</v>
      </c>
      <c r="AX14" s="2318">
        <v>198.47648484306418</v>
      </c>
      <c r="AY14" s="2318">
        <v>186.82840593917157</v>
      </c>
      <c r="AZ14" s="2318">
        <v>175.50395980580154</v>
      </c>
      <c r="BA14" s="2318">
        <v>179.88606891396307</v>
      </c>
      <c r="BB14" s="2318">
        <v>193.53189665198872</v>
      </c>
      <c r="BC14" s="2318">
        <v>160.0682757487757</v>
      </c>
      <c r="BD14" s="2318">
        <v>159.49833430984449</v>
      </c>
      <c r="BE14" s="2318">
        <v>167.85042865770365</v>
      </c>
      <c r="BF14" s="2318">
        <v>144.93560969004781</v>
      </c>
      <c r="BG14" s="2319">
        <v>144.12834019134701</v>
      </c>
      <c r="BH14" s="2319">
        <v>132.7024245354408</v>
      </c>
      <c r="BI14" s="2320">
        <v>130.66170528289499</v>
      </c>
    </row>
    <row r="15" spans="1:64" s="108" customFormat="1" ht="15" customHeight="1">
      <c r="A15" s="2142"/>
      <c r="B15" s="105"/>
      <c r="C15" s="105"/>
      <c r="D15" s="105"/>
      <c r="E15" s="105"/>
      <c r="F15" s="105"/>
      <c r="G15" s="105"/>
      <c r="H15" s="105"/>
      <c r="I15" s="105"/>
      <c r="J15" s="105"/>
      <c r="K15" s="105"/>
      <c r="L15" s="105"/>
      <c r="M15" s="105"/>
      <c r="N15" s="105"/>
      <c r="O15" s="105"/>
      <c r="P15" s="105"/>
      <c r="Q15" s="105"/>
      <c r="R15" s="105"/>
      <c r="S15" s="105"/>
      <c r="T15" s="105"/>
      <c r="U15" s="105"/>
      <c r="V15" s="1028"/>
      <c r="W15" s="1030" t="s">
        <v>3</v>
      </c>
      <c r="X15" s="1209"/>
      <c r="Y15" s="1508"/>
      <c r="Z15" s="1511" t="s">
        <v>3</v>
      </c>
      <c r="AA15" s="2317">
        <v>102.11630243059984</v>
      </c>
      <c r="AB15" s="2318">
        <v>104.83465496313563</v>
      </c>
      <c r="AC15" s="2318">
        <v>105.90626696295435</v>
      </c>
      <c r="AD15" s="2318">
        <v>112.0697682271247</v>
      </c>
      <c r="AE15" s="2318">
        <v>114.8507493542356</v>
      </c>
      <c r="AF15" s="2318">
        <v>116.96621835044331</v>
      </c>
      <c r="AG15" s="2318">
        <v>118.97668564162718</v>
      </c>
      <c r="AH15" s="2318">
        <v>114.56720111163939</v>
      </c>
      <c r="AI15" s="2318">
        <v>118.93195141940247</v>
      </c>
      <c r="AJ15" s="2318">
        <v>119.39735566131908</v>
      </c>
      <c r="AK15" s="2318">
        <v>119.8312762099096</v>
      </c>
      <c r="AL15" s="2318">
        <v>114.85273704945756</v>
      </c>
      <c r="AM15" s="2318">
        <v>115.3494923310253</v>
      </c>
      <c r="AN15" s="2318">
        <v>121.27357410982972</v>
      </c>
      <c r="AO15" s="2318">
        <v>111.41795039298782</v>
      </c>
      <c r="AP15" s="2318">
        <v>108.09098959506083</v>
      </c>
      <c r="AQ15" s="2318">
        <v>107.56720110253029</v>
      </c>
      <c r="AR15" s="2318">
        <v>109.61933398999003</v>
      </c>
      <c r="AS15" s="2318">
        <v>103.20633190654064</v>
      </c>
      <c r="AT15" s="2318">
        <v>100.87461723942045</v>
      </c>
      <c r="AU15" s="2318">
        <v>106.73990855803235</v>
      </c>
      <c r="AV15" s="2318">
        <v>97.937634168234439</v>
      </c>
      <c r="AW15" s="2318">
        <v>104.10381571200224</v>
      </c>
      <c r="AX15" s="2318">
        <v>101.63570949900432</v>
      </c>
      <c r="AY15" s="2318">
        <v>95.372597180753161</v>
      </c>
      <c r="AZ15" s="2318">
        <v>94.06082854475855</v>
      </c>
      <c r="BA15" s="2318">
        <v>88.67197976223234</v>
      </c>
      <c r="BB15" s="2318">
        <v>94.903460072806411</v>
      </c>
      <c r="BC15" s="2318">
        <v>85.095733722704338</v>
      </c>
      <c r="BD15" s="2318">
        <v>93.461605568931788</v>
      </c>
      <c r="BE15" s="2318">
        <v>94.248078373632595</v>
      </c>
      <c r="BF15" s="2318">
        <v>86.608026924639617</v>
      </c>
      <c r="BG15" s="2319">
        <v>86.06220516930432</v>
      </c>
      <c r="BH15" s="2319">
        <v>79.503961715351736</v>
      </c>
      <c r="BI15" s="2320">
        <v>76.365178155132881</v>
      </c>
    </row>
    <row r="16" spans="1:64" s="108" customFormat="1" ht="15" customHeight="1">
      <c r="A16" s="2142"/>
      <c r="B16" s="105"/>
      <c r="C16" s="105"/>
      <c r="D16" s="105"/>
      <c r="E16" s="105"/>
      <c r="F16" s="105"/>
      <c r="G16" s="105"/>
      <c r="H16" s="105"/>
      <c r="I16" s="105"/>
      <c r="J16" s="105"/>
      <c r="K16" s="105"/>
      <c r="L16" s="105"/>
      <c r="M16" s="105"/>
      <c r="N16" s="105"/>
      <c r="O16" s="105"/>
      <c r="P16" s="105"/>
      <c r="Q16" s="105"/>
      <c r="R16" s="105"/>
      <c r="S16" s="105"/>
      <c r="T16" s="105"/>
      <c r="U16" s="105"/>
      <c r="V16" s="1028"/>
      <c r="W16" s="1031" t="s">
        <v>135</v>
      </c>
      <c r="X16" s="1209"/>
      <c r="Y16" s="1508"/>
      <c r="Z16" s="1512" t="s">
        <v>326</v>
      </c>
      <c r="AA16" s="2317">
        <v>147.78094949102078</v>
      </c>
      <c r="AB16" s="2318">
        <v>154.86734289713604</v>
      </c>
      <c r="AC16" s="2318">
        <v>160.45127565920251</v>
      </c>
      <c r="AD16" s="2318">
        <v>168.85814255947261</v>
      </c>
      <c r="AE16" s="2318">
        <v>157.52179755609498</v>
      </c>
      <c r="AF16" s="2318">
        <v>168.89549857420857</v>
      </c>
      <c r="AG16" s="2318">
        <v>170.66935160567974</v>
      </c>
      <c r="AH16" s="2318">
        <v>167.61667805016432</v>
      </c>
      <c r="AI16" s="2318">
        <v>166.24581241811379</v>
      </c>
      <c r="AJ16" s="2318">
        <v>170.31226110943575</v>
      </c>
      <c r="AK16" s="2318">
        <v>173.27012646307304</v>
      </c>
      <c r="AL16" s="2318">
        <v>169.99371872857063</v>
      </c>
      <c r="AM16" s="2318">
        <v>174.95060019024208</v>
      </c>
      <c r="AN16" s="2318">
        <v>174.9330916059306</v>
      </c>
      <c r="AO16" s="2318">
        <v>169.98895848506891</v>
      </c>
      <c r="AP16" s="2318">
        <v>177.62813599330488</v>
      </c>
      <c r="AQ16" s="2318">
        <v>173.6597848520795</v>
      </c>
      <c r="AR16" s="2318">
        <v>174.95813774733119</v>
      </c>
      <c r="AS16" s="2318">
        <v>170.67223705090399</v>
      </c>
      <c r="AT16" s="2318">
        <v>170.24502184549954</v>
      </c>
      <c r="AU16" s="2318">
        <v>172.61265592525723</v>
      </c>
      <c r="AV16" s="2318">
        <v>172.79222784710976</v>
      </c>
      <c r="AW16" s="2318">
        <v>173.10420664859109</v>
      </c>
      <c r="AX16" s="2318">
        <v>169.27403043793922</v>
      </c>
      <c r="AY16" s="2318">
        <v>169.80469668119221</v>
      </c>
      <c r="AZ16" s="2318">
        <v>162.92696123314124</v>
      </c>
      <c r="BA16" s="2318">
        <v>166.34304952509063</v>
      </c>
      <c r="BB16" s="2318">
        <v>174.75675488123167</v>
      </c>
      <c r="BC16" s="2318">
        <v>162.85916266789522</v>
      </c>
      <c r="BD16" s="2318">
        <v>165.25850575578522</v>
      </c>
      <c r="BE16" s="2318">
        <v>176.76132481933379</v>
      </c>
      <c r="BF16" s="2318">
        <v>175.93662566145144</v>
      </c>
      <c r="BG16" s="2319">
        <v>166.87650670563642</v>
      </c>
      <c r="BH16" s="2319">
        <v>159.31618781529551</v>
      </c>
      <c r="BI16" s="2320">
        <v>162.3902701106436</v>
      </c>
    </row>
    <row r="17" spans="1:61" s="108" customFormat="1" ht="15" customHeight="1">
      <c r="A17" s="2142"/>
      <c r="B17" s="105"/>
      <c r="C17" s="105"/>
      <c r="D17" s="105"/>
      <c r="E17" s="105"/>
      <c r="F17" s="105"/>
      <c r="G17" s="105"/>
      <c r="H17" s="105"/>
      <c r="I17" s="105"/>
      <c r="J17" s="105"/>
      <c r="K17" s="105"/>
      <c r="L17" s="105"/>
      <c r="M17" s="105"/>
      <c r="N17" s="105"/>
      <c r="O17" s="105"/>
      <c r="P17" s="105"/>
      <c r="Q17" s="105"/>
      <c r="R17" s="105"/>
      <c r="S17" s="105"/>
      <c r="T17" s="105"/>
      <c r="U17" s="105"/>
      <c r="V17" s="1028"/>
      <c r="W17" s="1030" t="s">
        <v>136</v>
      </c>
      <c r="Y17" s="1508"/>
      <c r="Z17" s="1511" t="s">
        <v>284</v>
      </c>
      <c r="AA17" s="2317">
        <v>549.1124988073127</v>
      </c>
      <c r="AB17" s="2318">
        <v>556.31390040274039</v>
      </c>
      <c r="AC17" s="2318">
        <v>580.44540128753715</v>
      </c>
      <c r="AD17" s="2318">
        <v>552.13251634674032</v>
      </c>
      <c r="AE17" s="2318">
        <v>630.72881192258581</v>
      </c>
      <c r="AF17" s="2318">
        <v>617.9781153210364</v>
      </c>
      <c r="AG17" s="2318">
        <v>617.16622101919199</v>
      </c>
      <c r="AH17" s="2318">
        <v>605.17402018675864</v>
      </c>
      <c r="AI17" s="2318">
        <v>590.24541379285824</v>
      </c>
      <c r="AJ17" s="2318">
        <v>631.95699682769566</v>
      </c>
      <c r="AK17" s="2318">
        <v>627.53199716474785</v>
      </c>
      <c r="AL17" s="2318">
        <v>635.96507562727982</v>
      </c>
      <c r="AM17" s="2318">
        <v>689.37050497108453</v>
      </c>
      <c r="AN17" s="2318">
        <v>728.17494386189662</v>
      </c>
      <c r="AO17" s="2318">
        <v>730.55680590671977</v>
      </c>
      <c r="AP17" s="2318">
        <v>741.25949573715855</v>
      </c>
      <c r="AQ17" s="2318">
        <v>710.10983946370357</v>
      </c>
      <c r="AR17" s="2318">
        <v>806.61776010653648</v>
      </c>
      <c r="AS17" s="2318">
        <v>795.66416880865086</v>
      </c>
      <c r="AT17" s="2318">
        <v>763.84834262988682</v>
      </c>
      <c r="AU17" s="2318">
        <v>870.56905078423847</v>
      </c>
      <c r="AV17" s="2318">
        <v>981.46500907986967</v>
      </c>
      <c r="AW17" s="2318">
        <v>1137.6192581186665</v>
      </c>
      <c r="AX17" s="2318">
        <v>1168.0893933225946</v>
      </c>
      <c r="AY17" s="2318">
        <v>1097.120418305806</v>
      </c>
      <c r="AZ17" s="2318">
        <v>1031.001971545646</v>
      </c>
      <c r="BA17" s="2318">
        <v>982.48284616867863</v>
      </c>
      <c r="BB17" s="2318">
        <v>986.62985313493732</v>
      </c>
      <c r="BC17" s="2318">
        <v>851.11985477817859</v>
      </c>
      <c r="BD17" s="2318">
        <v>818.11945166177554</v>
      </c>
      <c r="BE17" s="2318">
        <v>884.07866147879906</v>
      </c>
      <c r="BF17" s="2318">
        <v>865.08036075016514</v>
      </c>
      <c r="BG17" s="2319">
        <v>865.60601842203414</v>
      </c>
      <c r="BH17" s="2319">
        <v>811.79464931001667</v>
      </c>
      <c r="BI17" s="2320">
        <v>811.35182878970295</v>
      </c>
    </row>
    <row r="18" spans="1:61" s="108" customFormat="1" ht="15" customHeight="1">
      <c r="A18" s="2142"/>
      <c r="B18" s="105"/>
      <c r="C18" s="105"/>
      <c r="D18" s="105"/>
      <c r="E18" s="105"/>
      <c r="F18" s="105"/>
      <c r="G18" s="105"/>
      <c r="H18" s="105"/>
      <c r="I18" s="105"/>
      <c r="J18" s="105"/>
      <c r="K18" s="105"/>
      <c r="L18" s="105"/>
      <c r="M18" s="105"/>
      <c r="N18" s="105"/>
      <c r="O18" s="105"/>
      <c r="P18" s="105"/>
      <c r="Q18" s="105"/>
      <c r="R18" s="105"/>
      <c r="S18" s="105"/>
      <c r="T18" s="105"/>
      <c r="U18" s="105"/>
      <c r="V18" s="1028"/>
      <c r="W18" s="1030" t="s">
        <v>137</v>
      </c>
      <c r="Y18" s="1508"/>
      <c r="Z18" s="1511" t="s">
        <v>285</v>
      </c>
      <c r="AA18" s="2313">
        <v>0.88556286255362315</v>
      </c>
      <c r="AB18" s="2314">
        <v>0.79256813631661782</v>
      </c>
      <c r="AC18" s="2314">
        <v>0.81224981590988898</v>
      </c>
      <c r="AD18" s="2314">
        <v>0.77298257818490368</v>
      </c>
      <c r="AE18" s="2314">
        <v>0.72707682081809044</v>
      </c>
      <c r="AF18" s="2314">
        <v>0.69572188182586492</v>
      </c>
      <c r="AG18" s="2314">
        <v>0.66424478711132728</v>
      </c>
      <c r="AH18" s="2314">
        <v>0.61116420429435736</v>
      </c>
      <c r="AI18" s="2314">
        <v>0.59454712657925712</v>
      </c>
      <c r="AJ18" s="2314">
        <v>0.60793237974384895</v>
      </c>
      <c r="AK18" s="2314">
        <v>0.59068035030345645</v>
      </c>
      <c r="AL18" s="2314">
        <v>0.55443460132552336</v>
      </c>
      <c r="AM18" s="2314">
        <v>0.57888778704980504</v>
      </c>
      <c r="AN18" s="2314">
        <v>0.58954544798557962</v>
      </c>
      <c r="AO18" s="2314">
        <v>0.56991229919325093</v>
      </c>
      <c r="AP18" s="2314">
        <v>0.61216571675607123</v>
      </c>
      <c r="AQ18" s="2314">
        <v>0.57909513178430205</v>
      </c>
      <c r="AR18" s="2314">
        <v>0.62108703895187922</v>
      </c>
      <c r="AS18" s="2314">
        <v>0.59564354167109257</v>
      </c>
      <c r="AT18" s="2314">
        <v>0.56287578763591239</v>
      </c>
      <c r="AU18" s="2314">
        <v>0.56260795946281428</v>
      </c>
      <c r="AV18" s="2314">
        <v>0.58008968913577363</v>
      </c>
      <c r="AW18" s="2314">
        <v>0.5806457766279326</v>
      </c>
      <c r="AX18" s="2314">
        <v>0.56623593125881555</v>
      </c>
      <c r="AY18" s="2314">
        <v>0.52542078879626553</v>
      </c>
      <c r="AZ18" s="2314">
        <v>0.50362883185465523</v>
      </c>
      <c r="BA18" s="2314">
        <v>0.60108101281718751</v>
      </c>
      <c r="BB18" s="2314">
        <v>0.60325347339845437</v>
      </c>
      <c r="BC18" s="2314">
        <v>0.56477545400814533</v>
      </c>
      <c r="BD18" s="2314">
        <v>0.5287744562256026</v>
      </c>
      <c r="BE18" s="2314">
        <v>0.54458365952155474</v>
      </c>
      <c r="BF18" s="2314">
        <v>0.5216825494140882</v>
      </c>
      <c r="BG18" s="2315">
        <v>0.50206192244529568</v>
      </c>
      <c r="BH18" s="2315">
        <v>0.47578716367907298</v>
      </c>
      <c r="BI18" s="2316">
        <v>0.48930874342569047</v>
      </c>
    </row>
    <row r="19" spans="1:61" s="108" customFormat="1" ht="15" customHeight="1">
      <c r="A19" s="2142"/>
      <c r="B19" s="105"/>
      <c r="C19" s="105"/>
      <c r="D19" s="105"/>
      <c r="E19" s="105"/>
      <c r="F19" s="105"/>
      <c r="G19" s="105"/>
      <c r="H19" s="105"/>
      <c r="I19" s="105"/>
      <c r="J19" s="105"/>
      <c r="K19" s="105"/>
      <c r="L19" s="105"/>
      <c r="M19" s="105"/>
      <c r="N19" s="105"/>
      <c r="O19" s="105"/>
      <c r="P19" s="105"/>
      <c r="Q19" s="105"/>
      <c r="R19" s="105"/>
      <c r="S19" s="105"/>
      <c r="T19" s="105"/>
      <c r="U19" s="105"/>
      <c r="V19" s="1028"/>
      <c r="W19" s="1030" t="s">
        <v>138</v>
      </c>
      <c r="Y19" s="1508"/>
      <c r="Z19" s="1511" t="s">
        <v>286</v>
      </c>
      <c r="AA19" s="2317">
        <v>345.09160046062874</v>
      </c>
      <c r="AB19" s="2318">
        <v>337.44510033761446</v>
      </c>
      <c r="AC19" s="2318">
        <v>383.76790688146303</v>
      </c>
      <c r="AD19" s="2318">
        <v>403.81269436875237</v>
      </c>
      <c r="AE19" s="2318">
        <v>437.68022069996454</v>
      </c>
      <c r="AF19" s="2318">
        <v>435.33636572709298</v>
      </c>
      <c r="AG19" s="2318">
        <v>469.18766779325648</v>
      </c>
      <c r="AH19" s="2318">
        <v>431.55344286207998</v>
      </c>
      <c r="AI19" s="2318">
        <v>464.89134963129555</v>
      </c>
      <c r="AJ19" s="2318">
        <v>495.40153284103184</v>
      </c>
      <c r="AK19" s="2318">
        <v>518.65113612078369</v>
      </c>
      <c r="AL19" s="2318">
        <v>517.23702729080742</v>
      </c>
      <c r="AM19" s="2318">
        <v>535.36514974049805</v>
      </c>
      <c r="AN19" s="2318">
        <v>553.15752664262186</v>
      </c>
      <c r="AO19" s="2318">
        <v>546.90204780381202</v>
      </c>
      <c r="AP19" s="2318">
        <v>539.53356502970018</v>
      </c>
      <c r="AQ19" s="2318">
        <v>535.70709091935419</v>
      </c>
      <c r="AR19" s="2318">
        <v>531.7375083061213</v>
      </c>
      <c r="AS19" s="2318">
        <v>540.87104525780933</v>
      </c>
      <c r="AT19" s="2318">
        <v>514.4042050940393</v>
      </c>
      <c r="AU19" s="2318">
        <v>514.29058713786151</v>
      </c>
      <c r="AV19" s="2318">
        <v>500.06103068162599</v>
      </c>
      <c r="AW19" s="2318">
        <v>514.63925681795536</v>
      </c>
      <c r="AX19" s="2318">
        <v>495.6371706538892</v>
      </c>
      <c r="AY19" s="2318">
        <v>466.43875760923851</v>
      </c>
      <c r="AZ19" s="2318">
        <v>467.85040566812188</v>
      </c>
      <c r="BA19" s="2318">
        <v>447.86331208521688</v>
      </c>
      <c r="BB19" s="2318">
        <v>456.54323233254979</v>
      </c>
      <c r="BC19" s="2318">
        <v>465.48778909335761</v>
      </c>
      <c r="BD19" s="2318">
        <v>459.81040484249701</v>
      </c>
      <c r="BE19" s="2318">
        <v>396.46656401999002</v>
      </c>
      <c r="BF19" s="2318">
        <v>410.05736535696099</v>
      </c>
      <c r="BG19" s="2319">
        <v>437.22484757146702</v>
      </c>
      <c r="BH19" s="2319">
        <v>451.9491763070863</v>
      </c>
      <c r="BI19" s="2320">
        <v>434.37545864072808</v>
      </c>
    </row>
    <row r="20" spans="1:61" s="108" customFormat="1" ht="15" customHeight="1">
      <c r="A20" s="2142"/>
      <c r="B20" s="105"/>
      <c r="C20" s="105"/>
      <c r="D20" s="105"/>
      <c r="E20" s="105"/>
      <c r="F20" s="105"/>
      <c r="G20" s="105"/>
      <c r="H20" s="105"/>
      <c r="I20" s="105"/>
      <c r="J20" s="105"/>
      <c r="K20" s="105"/>
      <c r="L20" s="105"/>
      <c r="M20" s="105"/>
      <c r="N20" s="105"/>
      <c r="O20" s="105"/>
      <c r="P20" s="105"/>
      <c r="Q20" s="105"/>
      <c r="R20" s="105"/>
      <c r="S20" s="105"/>
      <c r="T20" s="105"/>
      <c r="U20" s="105"/>
      <c r="V20" s="1028"/>
      <c r="W20" s="1030" t="s">
        <v>139</v>
      </c>
      <c r="Y20" s="1508"/>
      <c r="Z20" s="1511" t="s">
        <v>287</v>
      </c>
      <c r="AA20" s="2317">
        <v>55.389357051262991</v>
      </c>
      <c r="AB20" s="2318">
        <v>60.259978693299615</v>
      </c>
      <c r="AC20" s="2318">
        <v>73.92224062673175</v>
      </c>
      <c r="AD20" s="2318">
        <v>85.624690196150254</v>
      </c>
      <c r="AE20" s="2318">
        <v>101.27126298254655</v>
      </c>
      <c r="AF20" s="2318">
        <v>104.65640746577749</v>
      </c>
      <c r="AG20" s="2318">
        <v>113.5149072835234</v>
      </c>
      <c r="AH20" s="2318">
        <v>100.527194043229</v>
      </c>
      <c r="AI20" s="2318">
        <v>102.18863700515477</v>
      </c>
      <c r="AJ20" s="2318">
        <v>101.34516177091936</v>
      </c>
      <c r="AK20" s="2318">
        <v>93.657948654855858</v>
      </c>
      <c r="AL20" s="2318">
        <v>87.202975964145764</v>
      </c>
      <c r="AM20" s="2318">
        <v>78.164119808301649</v>
      </c>
      <c r="AN20" s="2318">
        <v>70.964552514843504</v>
      </c>
      <c r="AO20" s="2318">
        <v>65.215970408264312</v>
      </c>
      <c r="AP20" s="2318">
        <v>56.106073104592156</v>
      </c>
      <c r="AQ20" s="2318">
        <v>44.969684751819443</v>
      </c>
      <c r="AR20" s="2318">
        <v>37.498332738850735</v>
      </c>
      <c r="AS20" s="2318">
        <v>31.70682947216477</v>
      </c>
      <c r="AT20" s="2318">
        <v>24.157196701915858</v>
      </c>
      <c r="AU20" s="2318">
        <v>22.497060495320174</v>
      </c>
      <c r="AV20" s="2318">
        <v>21.422062128930548</v>
      </c>
      <c r="AW20" s="2318">
        <v>20.146444828058883</v>
      </c>
      <c r="AX20" s="2318">
        <v>20.306121323418395</v>
      </c>
      <c r="AY20" s="2318">
        <v>19.353297408930196</v>
      </c>
      <c r="AZ20" s="2318">
        <v>20.486712729210662</v>
      </c>
      <c r="BA20" s="2318">
        <v>19.807499639105735</v>
      </c>
      <c r="BB20" s="2318">
        <v>21.136649194840757</v>
      </c>
      <c r="BC20" s="2318">
        <v>22.837883978047905</v>
      </c>
      <c r="BD20" s="2318">
        <v>24.309603470638351</v>
      </c>
      <c r="BE20" s="2318">
        <v>19.873846812655323</v>
      </c>
      <c r="BF20" s="2318">
        <v>22.349895058980017</v>
      </c>
      <c r="BG20" s="2319">
        <v>24.60933243167867</v>
      </c>
      <c r="BH20" s="2319">
        <v>27.290130132196456</v>
      </c>
      <c r="BI20" s="2320">
        <v>27.733721458328329</v>
      </c>
    </row>
    <row r="21" spans="1:61" s="108" customFormat="1" ht="15" customHeight="1">
      <c r="A21" s="2142"/>
      <c r="B21" s="105"/>
      <c r="C21" s="105"/>
      <c r="D21" s="105"/>
      <c r="E21" s="105"/>
      <c r="F21" s="105"/>
      <c r="G21" s="105"/>
      <c r="H21" s="105"/>
      <c r="I21" s="105"/>
      <c r="J21" s="105"/>
      <c r="K21" s="105"/>
      <c r="L21" s="105"/>
      <c r="M21" s="105"/>
      <c r="N21" s="105"/>
      <c r="O21" s="105"/>
      <c r="P21" s="105"/>
      <c r="Q21" s="105"/>
      <c r="R21" s="105"/>
      <c r="S21" s="105"/>
      <c r="T21" s="105"/>
      <c r="U21" s="105"/>
      <c r="V21" s="1028"/>
      <c r="W21" s="1031" t="s">
        <v>450</v>
      </c>
      <c r="Y21" s="1508"/>
      <c r="Z21" s="1512" t="s">
        <v>288</v>
      </c>
      <c r="AA21" s="2317">
        <v>92.063124323074931</v>
      </c>
      <c r="AB21" s="2318">
        <v>94.024127812334953</v>
      </c>
      <c r="AC21" s="2318">
        <v>95.05793448709457</v>
      </c>
      <c r="AD21" s="2318">
        <v>95.07951035245739</v>
      </c>
      <c r="AE21" s="2318">
        <v>98.722631658188462</v>
      </c>
      <c r="AF21" s="2318">
        <v>100.75265353778444</v>
      </c>
      <c r="AG21" s="2318">
        <v>103.75785863058418</v>
      </c>
      <c r="AH21" s="2318">
        <v>105.74309110518261</v>
      </c>
      <c r="AI21" s="2318">
        <v>106.38400149493408</v>
      </c>
      <c r="AJ21" s="2318">
        <v>108.97953849373499</v>
      </c>
      <c r="AK21" s="2318">
        <v>112.82701056393608</v>
      </c>
      <c r="AL21" s="2318">
        <v>114.73310689197561</v>
      </c>
      <c r="AM21" s="2318">
        <v>116.96938567898663</v>
      </c>
      <c r="AN21" s="2318">
        <v>118.40996343262807</v>
      </c>
      <c r="AO21" s="2318">
        <v>112.45405737139032</v>
      </c>
      <c r="AP21" s="2318">
        <v>104.34273176028262</v>
      </c>
      <c r="AQ21" s="2318">
        <v>95.233827374021189</v>
      </c>
      <c r="AR21" s="2318">
        <v>92.893506808491352</v>
      </c>
      <c r="AS21" s="2318">
        <v>90.669569001246444</v>
      </c>
      <c r="AT21" s="2318">
        <v>75.697992768842013</v>
      </c>
      <c r="AU21" s="2318">
        <v>73.306306137012697</v>
      </c>
      <c r="AV21" s="2318">
        <v>80.326140428345255</v>
      </c>
      <c r="AW21" s="2318">
        <v>82.062367287529554</v>
      </c>
      <c r="AX21" s="2318">
        <v>76.833119978438873</v>
      </c>
      <c r="AY21" s="2318">
        <v>68.408878073030934</v>
      </c>
      <c r="AZ21" s="2318">
        <v>66.85732684427235</v>
      </c>
      <c r="BA21" s="2318">
        <v>66.458763495891787</v>
      </c>
      <c r="BB21" s="2318">
        <v>68.614134138551449</v>
      </c>
      <c r="BC21" s="2318">
        <v>68.433541718875503</v>
      </c>
      <c r="BD21" s="2318">
        <v>71.562312371159663</v>
      </c>
      <c r="BE21" s="2318">
        <v>74.340117015635457</v>
      </c>
      <c r="BF21" s="2318">
        <v>73.163702662067251</v>
      </c>
      <c r="BG21" s="2319">
        <v>71.799455570432016</v>
      </c>
      <c r="BH21" s="2319">
        <v>67.158702509612937</v>
      </c>
      <c r="BI21" s="2320">
        <v>71.265634038516112</v>
      </c>
    </row>
    <row r="22" spans="1:61" s="108" customFormat="1" ht="15" customHeight="1" thickBot="1">
      <c r="A22" s="2142"/>
      <c r="B22" s="105"/>
      <c r="C22" s="105"/>
      <c r="D22" s="105"/>
      <c r="E22" s="105"/>
      <c r="F22" s="105"/>
      <c r="G22" s="105"/>
      <c r="H22" s="105"/>
      <c r="I22" s="105"/>
      <c r="J22" s="105"/>
      <c r="K22" s="105"/>
      <c r="L22" s="105"/>
      <c r="M22" s="105"/>
      <c r="N22" s="105"/>
      <c r="O22" s="105"/>
      <c r="P22" s="105"/>
      <c r="Q22" s="105"/>
      <c r="R22" s="105"/>
      <c r="S22" s="105"/>
      <c r="T22" s="105"/>
      <c r="U22" s="105"/>
      <c r="V22" s="1032"/>
      <c r="W22" s="1033" t="s">
        <v>140</v>
      </c>
      <c r="Y22" s="1513"/>
      <c r="Z22" s="1514" t="s">
        <v>629</v>
      </c>
      <c r="AA22" s="2321">
        <v>17.496746412628848</v>
      </c>
      <c r="AB22" s="2322">
        <v>22.019348655105119</v>
      </c>
      <c r="AC22" s="2322">
        <v>26.613883104737301</v>
      </c>
      <c r="AD22" s="2322">
        <v>28.756205469976354</v>
      </c>
      <c r="AE22" s="2322">
        <v>36.431792489758152</v>
      </c>
      <c r="AF22" s="2322">
        <v>38.381210138550735</v>
      </c>
      <c r="AG22" s="2322">
        <v>35.687263484630392</v>
      </c>
      <c r="AH22" s="2322">
        <v>32.541698092059654</v>
      </c>
      <c r="AI22" s="2322">
        <v>30.254217902463651</v>
      </c>
      <c r="AJ22" s="2322">
        <v>29.345012711355295</v>
      </c>
      <c r="AK22" s="2322">
        <v>28.334662217316758</v>
      </c>
      <c r="AL22" s="2322">
        <v>26.712930492144302</v>
      </c>
      <c r="AM22" s="2322">
        <v>27.641764497294552</v>
      </c>
      <c r="AN22" s="2322">
        <v>27.917637724821045</v>
      </c>
      <c r="AO22" s="2322">
        <v>26.504410546221528</v>
      </c>
      <c r="AP22" s="2322">
        <v>25.872537489639964</v>
      </c>
      <c r="AQ22" s="2322">
        <v>25.18874186690023</v>
      </c>
      <c r="AR22" s="2322">
        <v>27.94038231125392</v>
      </c>
      <c r="AS22" s="2322">
        <v>32.979525632921856</v>
      </c>
      <c r="AT22" s="2322">
        <v>35.45334496831844</v>
      </c>
      <c r="AU22" s="2322">
        <v>35.26618350998055</v>
      </c>
      <c r="AV22" s="2322">
        <v>38.858330091885669</v>
      </c>
      <c r="AW22" s="2322">
        <v>51.017970357707121</v>
      </c>
      <c r="AX22" s="2322">
        <v>43.639379408485937</v>
      </c>
      <c r="AY22" s="2322">
        <v>43.570850157126372</v>
      </c>
      <c r="AZ22" s="2322">
        <v>38.703303378586661</v>
      </c>
      <c r="BA22" s="2322">
        <v>36.711423703966304</v>
      </c>
      <c r="BB22" s="2322">
        <v>38.075707877849482</v>
      </c>
      <c r="BC22" s="2322">
        <v>41.038655208461911</v>
      </c>
      <c r="BD22" s="2322">
        <v>38.703731491815695</v>
      </c>
      <c r="BE22" s="2322">
        <v>33.617823675352867</v>
      </c>
      <c r="BF22" s="2322">
        <v>30.2414272373071</v>
      </c>
      <c r="BG22" s="2323">
        <v>37.575375632558519</v>
      </c>
      <c r="BH22" s="2323">
        <v>36.022766412592134</v>
      </c>
      <c r="BI22" s="2324">
        <v>30.656761370175072</v>
      </c>
    </row>
    <row r="23" spans="1:61" ht="14.25" customHeight="1">
      <c r="A23" s="2404"/>
      <c r="B23" s="100"/>
      <c r="C23" s="100"/>
      <c r="D23" s="100"/>
      <c r="E23" s="100"/>
      <c r="F23" s="100"/>
      <c r="G23" s="100"/>
      <c r="H23" s="100"/>
      <c r="I23" s="100"/>
      <c r="J23" s="100"/>
      <c r="K23" s="100"/>
      <c r="L23" s="100"/>
      <c r="M23" s="100"/>
      <c r="N23" s="100"/>
      <c r="O23" s="100"/>
      <c r="P23" s="100"/>
      <c r="Q23" s="100"/>
      <c r="R23" s="100"/>
      <c r="S23" s="100"/>
      <c r="T23" s="100"/>
      <c r="U23" s="100"/>
      <c r="W23" s="2332" t="s">
        <v>1072</v>
      </c>
      <c r="X23" s="99"/>
      <c r="Z23" s="192" t="s">
        <v>1066</v>
      </c>
      <c r="AY23" s="100"/>
      <c r="AZ23" s="100"/>
      <c r="BC23" s="100"/>
      <c r="BD23" s="100"/>
    </row>
    <row r="24" spans="1:61" ht="18.75" customHeight="1" thickBot="1">
      <c r="V24" s="100" t="s">
        <v>141</v>
      </c>
      <c r="X24" s="100"/>
      <c r="Y24" s="1528" t="s">
        <v>858</v>
      </c>
      <c r="Z24" s="1528"/>
      <c r="AY24" s="100"/>
      <c r="AZ24" s="100"/>
      <c r="BC24" s="100"/>
      <c r="BD24" s="100"/>
    </row>
    <row r="25" spans="1:61" ht="14.25" customHeight="1">
      <c r="V25" s="1886" t="s">
        <v>130</v>
      </c>
      <c r="W25" s="1906"/>
      <c r="X25" s="100"/>
      <c r="Y25" s="1886" t="s">
        <v>311</v>
      </c>
      <c r="Z25" s="1887"/>
      <c r="AA25" s="1888">
        <v>1990</v>
      </c>
      <c r="AB25" s="1889">
        <v>1991</v>
      </c>
      <c r="AC25" s="1889">
        <v>1992</v>
      </c>
      <c r="AD25" s="1889">
        <v>1993</v>
      </c>
      <c r="AE25" s="1889">
        <v>1994</v>
      </c>
      <c r="AF25" s="1889">
        <v>1995</v>
      </c>
      <c r="AG25" s="1889">
        <v>1996</v>
      </c>
      <c r="AH25" s="1889">
        <v>1997</v>
      </c>
      <c r="AI25" s="1889">
        <v>1998</v>
      </c>
      <c r="AJ25" s="1889">
        <v>1999</v>
      </c>
      <c r="AK25" s="1889">
        <v>2000</v>
      </c>
      <c r="AL25" s="1889">
        <v>2001</v>
      </c>
      <c r="AM25" s="1889">
        <v>2002</v>
      </c>
      <c r="AN25" s="1889">
        <v>2003</v>
      </c>
      <c r="AO25" s="1889">
        <v>2004</v>
      </c>
      <c r="AP25" s="1889">
        <v>2005</v>
      </c>
      <c r="AQ25" s="1889">
        <f t="shared" ref="AQ25:AW25" si="4">AP25+1</f>
        <v>2006</v>
      </c>
      <c r="AR25" s="1889">
        <f t="shared" si="4"/>
        <v>2007</v>
      </c>
      <c r="AS25" s="1889">
        <f t="shared" si="4"/>
        <v>2008</v>
      </c>
      <c r="AT25" s="1889">
        <f t="shared" si="4"/>
        <v>2009</v>
      </c>
      <c r="AU25" s="1889">
        <f t="shared" si="4"/>
        <v>2010</v>
      </c>
      <c r="AV25" s="1889">
        <f t="shared" si="4"/>
        <v>2011</v>
      </c>
      <c r="AW25" s="1889">
        <f t="shared" si="4"/>
        <v>2012</v>
      </c>
      <c r="AX25" s="1889">
        <f t="shared" ref="AX25:BI25" si="5">AW25+1</f>
        <v>2013</v>
      </c>
      <c r="AY25" s="1889">
        <f t="shared" si="5"/>
        <v>2014</v>
      </c>
      <c r="AZ25" s="1889">
        <f t="shared" si="5"/>
        <v>2015</v>
      </c>
      <c r="BA25" s="1889">
        <f t="shared" si="5"/>
        <v>2016</v>
      </c>
      <c r="BB25" s="1889">
        <f t="shared" si="5"/>
        <v>2017</v>
      </c>
      <c r="BC25" s="1889">
        <f t="shared" si="5"/>
        <v>2018</v>
      </c>
      <c r="BD25" s="1889">
        <f t="shared" si="5"/>
        <v>2019</v>
      </c>
      <c r="BE25" s="1889">
        <f t="shared" si="5"/>
        <v>2020</v>
      </c>
      <c r="BF25" s="1889">
        <f t="shared" si="5"/>
        <v>2021</v>
      </c>
      <c r="BG25" s="1889">
        <f t="shared" si="5"/>
        <v>2022</v>
      </c>
      <c r="BH25" s="2128">
        <f t="shared" si="5"/>
        <v>2023</v>
      </c>
      <c r="BI25" s="1890">
        <f t="shared" si="5"/>
        <v>2024</v>
      </c>
    </row>
    <row r="26" spans="1:61" s="108" customFormat="1" ht="15" customHeight="1">
      <c r="A26" s="105"/>
      <c r="B26" s="105"/>
      <c r="C26" s="105"/>
      <c r="D26" s="105"/>
      <c r="E26" s="105"/>
      <c r="F26" s="105"/>
      <c r="G26" s="105"/>
      <c r="H26" s="105"/>
      <c r="I26" s="105"/>
      <c r="J26" s="105"/>
      <c r="K26" s="105"/>
      <c r="L26" s="105"/>
      <c r="M26" s="105"/>
      <c r="N26" s="105"/>
      <c r="O26" s="105"/>
      <c r="P26" s="105"/>
      <c r="Q26" s="105"/>
      <c r="R26" s="105"/>
      <c r="S26" s="105"/>
      <c r="T26" s="105"/>
      <c r="U26" s="105"/>
      <c r="V26" s="1891" t="s">
        <v>132</v>
      </c>
      <c r="W26" s="1909"/>
      <c r="Y26" s="1900" t="s">
        <v>4</v>
      </c>
      <c r="Z26" s="1515"/>
      <c r="AA26" s="1881">
        <f t="shared" ref="AA26:AQ26" si="6">SUM(AA27:AA36)</f>
        <v>1</v>
      </c>
      <c r="AB26" s="114">
        <f t="shared" si="6"/>
        <v>1</v>
      </c>
      <c r="AC26" s="114">
        <f t="shared" si="6"/>
        <v>0.99999999999999989</v>
      </c>
      <c r="AD26" s="114">
        <f t="shared" si="6"/>
        <v>1.0000000000000002</v>
      </c>
      <c r="AE26" s="114">
        <f t="shared" si="6"/>
        <v>1</v>
      </c>
      <c r="AF26" s="114">
        <f t="shared" si="6"/>
        <v>1</v>
      </c>
      <c r="AG26" s="114">
        <f t="shared" si="6"/>
        <v>1</v>
      </c>
      <c r="AH26" s="114">
        <f t="shared" si="6"/>
        <v>1</v>
      </c>
      <c r="AI26" s="114">
        <f t="shared" si="6"/>
        <v>0.99999999999999989</v>
      </c>
      <c r="AJ26" s="114">
        <f t="shared" si="6"/>
        <v>1</v>
      </c>
      <c r="AK26" s="114">
        <f t="shared" si="6"/>
        <v>1.0000000000000002</v>
      </c>
      <c r="AL26" s="114">
        <f t="shared" si="6"/>
        <v>0.99999999999999989</v>
      </c>
      <c r="AM26" s="114">
        <f t="shared" si="6"/>
        <v>1</v>
      </c>
      <c r="AN26" s="114">
        <f t="shared" si="6"/>
        <v>1</v>
      </c>
      <c r="AO26" s="114">
        <f t="shared" si="6"/>
        <v>0.99999999999999978</v>
      </c>
      <c r="AP26" s="114">
        <f t="shared" si="6"/>
        <v>1</v>
      </c>
      <c r="AQ26" s="114">
        <f t="shared" si="6"/>
        <v>1</v>
      </c>
      <c r="AR26" s="114">
        <f t="shared" ref="AR26:AW26" si="7">SUM(AR27:AR36)</f>
        <v>1</v>
      </c>
      <c r="AS26" s="114">
        <f t="shared" si="7"/>
        <v>0.99999999999999989</v>
      </c>
      <c r="AT26" s="114">
        <f t="shared" si="7"/>
        <v>1</v>
      </c>
      <c r="AU26" s="114">
        <f t="shared" si="7"/>
        <v>1</v>
      </c>
      <c r="AV26" s="114">
        <f t="shared" si="7"/>
        <v>1</v>
      </c>
      <c r="AW26" s="114">
        <f t="shared" si="7"/>
        <v>0.99999999999999978</v>
      </c>
      <c r="AX26" s="114">
        <f t="shared" ref="AX26:BE26" si="8">SUM(AX27:AX36)</f>
        <v>0.99999999999999967</v>
      </c>
      <c r="AY26" s="114">
        <f t="shared" si="8"/>
        <v>1</v>
      </c>
      <c r="AZ26" s="114">
        <f t="shared" si="8"/>
        <v>1</v>
      </c>
      <c r="BA26" s="114">
        <f t="shared" si="8"/>
        <v>1</v>
      </c>
      <c r="BB26" s="114">
        <f t="shared" si="8"/>
        <v>1</v>
      </c>
      <c r="BC26" s="115">
        <f t="shared" si="8"/>
        <v>1.0000000000000002</v>
      </c>
      <c r="BD26" s="115">
        <f>SUM(BD27:BD36)</f>
        <v>1.0000000000000002</v>
      </c>
      <c r="BE26" s="115">
        <f t="shared" si="8"/>
        <v>1</v>
      </c>
      <c r="BF26" s="115">
        <f t="shared" ref="BF26:BH26" si="9">SUM(BF27:BF36)</f>
        <v>1</v>
      </c>
      <c r="BG26" s="115">
        <f>SUM(BG27:BG36)</f>
        <v>1</v>
      </c>
      <c r="BH26" s="2137">
        <f t="shared" si="9"/>
        <v>1</v>
      </c>
      <c r="BI26" s="1910">
        <f t="shared" ref="BI26" si="10">SUM(BI27:BI36)</f>
        <v>1.0000000000000002</v>
      </c>
    </row>
    <row r="27" spans="1:61" s="108" customFormat="1" ht="15" customHeight="1">
      <c r="A27" s="2142"/>
      <c r="B27" s="105"/>
      <c r="C27" s="105"/>
      <c r="D27" s="105"/>
      <c r="E27" s="105"/>
      <c r="F27" s="105"/>
      <c r="G27" s="105"/>
      <c r="H27" s="105"/>
      <c r="I27" s="105"/>
      <c r="J27" s="105"/>
      <c r="K27" s="105"/>
      <c r="L27" s="105"/>
      <c r="M27" s="105"/>
      <c r="N27" s="105"/>
      <c r="O27" s="105"/>
      <c r="P27" s="105"/>
      <c r="Q27" s="105"/>
      <c r="R27" s="105"/>
      <c r="S27" s="105"/>
      <c r="T27" s="105"/>
      <c r="U27" s="105"/>
      <c r="V27" s="1028"/>
      <c r="W27" s="1043" t="s">
        <v>133</v>
      </c>
      <c r="X27" s="1209"/>
      <c r="Y27" s="1508"/>
      <c r="Z27" s="1516" t="s">
        <v>282</v>
      </c>
      <c r="AA27" s="1882">
        <f>IF(AA13="NO","-",+SUM(AA13)/AA$12)</f>
        <v>1.6441067646014004E-3</v>
      </c>
      <c r="AB27" s="116">
        <f t="shared" ref="AB27:BI27" si="11">IF(AB13="NO","-",+SUM(AB13)/AB$12)</f>
        <v>1.4371463149630427E-3</v>
      </c>
      <c r="AC27" s="116">
        <f t="shared" si="11"/>
        <v>1.7892122841907689E-3</v>
      </c>
      <c r="AD27" s="116">
        <f t="shared" si="11"/>
        <v>1.4587726105220174E-3</v>
      </c>
      <c r="AE27" s="116">
        <f t="shared" si="11"/>
        <v>9.9239929124785736E-4</v>
      </c>
      <c r="AF27" s="116">
        <f t="shared" si="11"/>
        <v>7.6716508928640693E-4</v>
      </c>
      <c r="AG27" s="116">
        <f t="shared" si="11"/>
        <v>1.0695227640350044E-3</v>
      </c>
      <c r="AH27" s="116">
        <f t="shared" si="11"/>
        <v>9.1603845346583811E-4</v>
      </c>
      <c r="AI27" s="116">
        <f t="shared" si="11"/>
        <v>5.8184439428395703E-4</v>
      </c>
      <c r="AJ27" s="2307" t="str">
        <f t="shared" si="11"/>
        <v>-</v>
      </c>
      <c r="AK27" s="2307" t="str">
        <f t="shared" si="11"/>
        <v>-</v>
      </c>
      <c r="AL27" s="2307" t="str">
        <f t="shared" si="11"/>
        <v>-</v>
      </c>
      <c r="AM27" s="2307" t="str">
        <f t="shared" si="11"/>
        <v>-</v>
      </c>
      <c r="AN27" s="2307" t="str">
        <f t="shared" si="11"/>
        <v>-</v>
      </c>
      <c r="AO27" s="2307" t="str">
        <f t="shared" si="11"/>
        <v>-</v>
      </c>
      <c r="AP27" s="2307" t="str">
        <f t="shared" si="11"/>
        <v>-</v>
      </c>
      <c r="AQ27" s="2307" t="str">
        <f t="shared" si="11"/>
        <v>-</v>
      </c>
      <c r="AR27" s="2307" t="str">
        <f t="shared" si="11"/>
        <v>-</v>
      </c>
      <c r="AS27" s="2307" t="str">
        <f t="shared" si="11"/>
        <v>-</v>
      </c>
      <c r="AT27" s="2307" t="str">
        <f t="shared" si="11"/>
        <v>-</v>
      </c>
      <c r="AU27" s="2307" t="str">
        <f t="shared" si="11"/>
        <v>-</v>
      </c>
      <c r="AV27" s="2307" t="str">
        <f t="shared" si="11"/>
        <v>-</v>
      </c>
      <c r="AW27" s="2307" t="str">
        <f t="shared" si="11"/>
        <v>-</v>
      </c>
      <c r="AX27" s="2307" t="str">
        <f t="shared" si="11"/>
        <v>-</v>
      </c>
      <c r="AY27" s="2307" t="str">
        <f t="shared" si="11"/>
        <v>-</v>
      </c>
      <c r="AZ27" s="2308" t="str">
        <f t="shared" si="11"/>
        <v>-</v>
      </c>
      <c r="BA27" s="2307" t="str">
        <f t="shared" si="11"/>
        <v>-</v>
      </c>
      <c r="BB27" s="2307" t="str">
        <f t="shared" si="11"/>
        <v>-</v>
      </c>
      <c r="BC27" s="2307" t="str">
        <f t="shared" si="11"/>
        <v>-</v>
      </c>
      <c r="BD27" s="2307" t="str">
        <f t="shared" si="11"/>
        <v>-</v>
      </c>
      <c r="BE27" s="2307" t="str">
        <f t="shared" si="11"/>
        <v>-</v>
      </c>
      <c r="BF27" s="2307" t="str">
        <f t="shared" si="11"/>
        <v>-</v>
      </c>
      <c r="BG27" s="2307" t="str">
        <f t="shared" si="11"/>
        <v>-</v>
      </c>
      <c r="BH27" s="2311" t="str">
        <f t="shared" si="11"/>
        <v>-</v>
      </c>
      <c r="BI27" s="2312" t="str">
        <f t="shared" si="11"/>
        <v>-</v>
      </c>
    </row>
    <row r="28" spans="1:61" s="108" customFormat="1" ht="15" customHeight="1">
      <c r="A28" s="2142"/>
      <c r="B28" s="105"/>
      <c r="C28" s="105"/>
      <c r="D28" s="105"/>
      <c r="E28" s="105"/>
      <c r="F28" s="105"/>
      <c r="G28" s="105"/>
      <c r="H28" s="105"/>
      <c r="I28" s="105"/>
      <c r="J28" s="105"/>
      <c r="K28" s="105"/>
      <c r="L28" s="105"/>
      <c r="M28" s="105"/>
      <c r="N28" s="105"/>
      <c r="O28" s="105"/>
      <c r="P28" s="105"/>
      <c r="Q28" s="105"/>
      <c r="R28" s="105"/>
      <c r="S28" s="105"/>
      <c r="T28" s="105"/>
      <c r="U28" s="105"/>
      <c r="V28" s="1028"/>
      <c r="W28" s="1044" t="s">
        <v>134</v>
      </c>
      <c r="X28" s="1209"/>
      <c r="Y28" s="1508"/>
      <c r="Z28" s="1517" t="s">
        <v>283</v>
      </c>
      <c r="AA28" s="1883">
        <f t="shared" ref="AA28:BI28" si="12">IF(AA14="NO","-",+SUM(AA14)/AA$12)</f>
        <v>0.1401417207459579</v>
      </c>
      <c r="AB28" s="117">
        <f t="shared" si="12"/>
        <v>0.13693220679149071</v>
      </c>
      <c r="AC28" s="117">
        <f t="shared" si="12"/>
        <v>0.13619498882208059</v>
      </c>
      <c r="AD28" s="117">
        <f t="shared" si="12"/>
        <v>0.14062508832351098</v>
      </c>
      <c r="AE28" s="117">
        <f t="shared" si="12"/>
        <v>0.12741001409940408</v>
      </c>
      <c r="AF28" s="117">
        <f t="shared" si="12"/>
        <v>0.13394489147850708</v>
      </c>
      <c r="AG28" s="117">
        <f t="shared" si="12"/>
        <v>0.13674429240696911</v>
      </c>
      <c r="AH28" s="117">
        <f t="shared" si="12"/>
        <v>0.13336672426910995</v>
      </c>
      <c r="AI28" s="117">
        <f t="shared" si="12"/>
        <v>0.1302500201858435</v>
      </c>
      <c r="AJ28" s="117">
        <f t="shared" si="12"/>
        <v>0.12957244287317751</v>
      </c>
      <c r="AK28" s="117">
        <f t="shared" si="12"/>
        <v>0.13921225179505697</v>
      </c>
      <c r="AL28" s="117">
        <f t="shared" si="12"/>
        <v>0.12973674204418004</v>
      </c>
      <c r="AM28" s="117">
        <f t="shared" si="12"/>
        <v>0.131947545406434</v>
      </c>
      <c r="AN28" s="117">
        <f t="shared" si="12"/>
        <v>0.11384307131608637</v>
      </c>
      <c r="AO28" s="117">
        <f t="shared" si="12"/>
        <v>0.1223901648593216</v>
      </c>
      <c r="AP28" s="117">
        <f t="shared" si="12"/>
        <v>0.12930471949668362</v>
      </c>
      <c r="AQ28" s="117">
        <f t="shared" si="12"/>
        <v>0.1200608528090535</v>
      </c>
      <c r="AR28" s="117">
        <f t="shared" si="12"/>
        <v>0.1106557312665018</v>
      </c>
      <c r="AS28" s="117">
        <f t="shared" si="12"/>
        <v>0.10331689733196052</v>
      </c>
      <c r="AT28" s="117">
        <f t="shared" si="12"/>
        <v>0.10790873520186438</v>
      </c>
      <c r="AU28" s="117">
        <f t="shared" si="12"/>
        <v>0.10826128441242623</v>
      </c>
      <c r="AV28" s="117">
        <f t="shared" si="12"/>
        <v>0.10176901761701519</v>
      </c>
      <c r="AW28" s="117">
        <f t="shared" si="12"/>
        <v>9.1463191099148189E-2</v>
      </c>
      <c r="AX28" s="117">
        <f t="shared" si="12"/>
        <v>8.7263214263251412E-2</v>
      </c>
      <c r="AY28" s="117">
        <f t="shared" si="12"/>
        <v>8.7001200002166823E-2</v>
      </c>
      <c r="AZ28" s="118">
        <f t="shared" si="12"/>
        <v>8.5283239134387803E-2</v>
      </c>
      <c r="BA28" s="117">
        <f t="shared" si="12"/>
        <v>9.0448368391924661E-2</v>
      </c>
      <c r="BB28" s="117">
        <f t="shared" si="12"/>
        <v>9.5111253070429044E-2</v>
      </c>
      <c r="BC28" s="117">
        <f t="shared" si="12"/>
        <v>8.6173774933627836E-2</v>
      </c>
      <c r="BD28" s="117">
        <f t="shared" si="12"/>
        <v>8.7097936961789288E-2</v>
      </c>
      <c r="BE28" s="117">
        <f t="shared" si="12"/>
        <v>9.0838897971182234E-2</v>
      </c>
      <c r="BF28" s="117">
        <f t="shared" si="12"/>
        <v>8.0123851332680698E-2</v>
      </c>
      <c r="BG28" s="117">
        <f t="shared" si="12"/>
        <v>7.8570424135462363E-2</v>
      </c>
      <c r="BH28" s="2135">
        <f t="shared" si="12"/>
        <v>7.5133840305591768E-2</v>
      </c>
      <c r="BI28" s="1911">
        <f t="shared" si="12"/>
        <v>7.4865331991080447E-2</v>
      </c>
    </row>
    <row r="29" spans="1:61" s="108" customFormat="1" ht="15" customHeight="1">
      <c r="A29" s="2142"/>
      <c r="B29" s="105"/>
      <c r="C29" s="105"/>
      <c r="D29" s="105"/>
      <c r="E29" s="105"/>
      <c r="F29" s="105"/>
      <c r="G29" s="105"/>
      <c r="H29" s="105"/>
      <c r="I29" s="105"/>
      <c r="J29" s="105"/>
      <c r="K29" s="105"/>
      <c r="L29" s="105"/>
      <c r="M29" s="105"/>
      <c r="N29" s="105"/>
      <c r="O29" s="105"/>
      <c r="P29" s="105"/>
      <c r="Q29" s="105"/>
      <c r="R29" s="105"/>
      <c r="S29" s="105"/>
      <c r="T29" s="105"/>
      <c r="U29" s="105"/>
      <c r="V29" s="1028"/>
      <c r="W29" s="1044" t="s">
        <v>3</v>
      </c>
      <c r="X29" s="1209"/>
      <c r="Y29" s="1508"/>
      <c r="Z29" s="1517" t="s">
        <v>3</v>
      </c>
      <c r="AA29" s="1883">
        <f t="shared" ref="AA29:BI29" si="13">IF(AA15="NO","-",+SUM(AA15)/AA$12)</f>
        <v>6.690223682592647E-2</v>
      </c>
      <c r="AB29" s="117">
        <f t="shared" si="13"/>
        <v>6.7887922190601441E-2</v>
      </c>
      <c r="AC29" s="117">
        <f t="shared" si="13"/>
        <v>6.3976409684830232E-2</v>
      </c>
      <c r="AD29" s="117">
        <f t="shared" si="13"/>
        <v>6.644048809984579E-2</v>
      </c>
      <c r="AE29" s="117">
        <f t="shared" si="13"/>
        <v>6.3439671220027374E-2</v>
      </c>
      <c r="AF29" s="117">
        <f t="shared" si="13"/>
        <v>6.3908489514293856E-2</v>
      </c>
      <c r="AG29" s="117">
        <f t="shared" si="13"/>
        <v>6.2947061452261963E-2</v>
      </c>
      <c r="AH29" s="117">
        <f t="shared" si="13"/>
        <v>6.3646669882091639E-2</v>
      </c>
      <c r="AI29" s="117">
        <f t="shared" si="13"/>
        <v>6.5436165907362662E-2</v>
      </c>
      <c r="AJ29" s="117">
        <f t="shared" si="13"/>
        <v>6.2706738165431958E-2</v>
      </c>
      <c r="AK29" s="117">
        <f t="shared" si="13"/>
        <v>6.1592889694548278E-2</v>
      </c>
      <c r="AL29" s="117">
        <f t="shared" si="13"/>
        <v>5.9950215523143766E-2</v>
      </c>
      <c r="AM29" s="117">
        <f t="shared" si="13"/>
        <v>5.7598936617047396E-2</v>
      </c>
      <c r="AN29" s="117">
        <f t="shared" si="13"/>
        <v>5.9856394583559111E-2</v>
      </c>
      <c r="AO29" s="117">
        <f t="shared" si="13"/>
        <v>5.5443937604737627E-2</v>
      </c>
      <c r="AP29" s="117">
        <f t="shared" si="13"/>
        <v>5.3673926032898778E-2</v>
      </c>
      <c r="AQ29" s="117">
        <f t="shared" si="13"/>
        <v>5.5907700972818705E-2</v>
      </c>
      <c r="AR29" s="117">
        <f t="shared" si="13"/>
        <v>5.471131359858384E-2</v>
      </c>
      <c r="AS29" s="117">
        <f t="shared" si="13"/>
        <v>5.239197761309216E-2</v>
      </c>
      <c r="AT29" s="117">
        <f t="shared" si="13"/>
        <v>5.3398431560540541E-2</v>
      </c>
      <c r="AU29" s="117">
        <f t="shared" si="13"/>
        <v>5.3002426631556104E-2</v>
      </c>
      <c r="AV29" s="117">
        <f t="shared" si="13"/>
        <v>4.646067479249729E-2</v>
      </c>
      <c r="AW29" s="117">
        <f t="shared" si="13"/>
        <v>4.5400725053723008E-2</v>
      </c>
      <c r="AX29" s="117">
        <f t="shared" si="13"/>
        <v>4.4685690104910795E-2</v>
      </c>
      <c r="AY29" s="117">
        <f t="shared" si="13"/>
        <v>4.4412573989152083E-2</v>
      </c>
      <c r="AZ29" s="118">
        <f t="shared" si="13"/>
        <v>4.5707299954015741E-2</v>
      </c>
      <c r="BA29" s="117">
        <f t="shared" si="13"/>
        <v>4.4585086215940616E-2</v>
      </c>
      <c r="BB29" s="117">
        <f t="shared" si="13"/>
        <v>4.6640306659503278E-2</v>
      </c>
      <c r="BC29" s="117">
        <f t="shared" si="13"/>
        <v>4.5811829804059942E-2</v>
      </c>
      <c r="BD29" s="117">
        <f t="shared" si="13"/>
        <v>5.1036978319641317E-2</v>
      </c>
      <c r="BE29" s="117">
        <f t="shared" si="13"/>
        <v>5.100607513384188E-2</v>
      </c>
      <c r="BF29" s="117">
        <f t="shared" si="13"/>
        <v>4.7878976659820355E-2</v>
      </c>
      <c r="BG29" s="117">
        <f t="shared" si="13"/>
        <v>4.6916130118532975E-2</v>
      </c>
      <c r="BH29" s="2135">
        <f t="shared" si="13"/>
        <v>4.5013781655419527E-2</v>
      </c>
      <c r="BI29" s="1911">
        <f t="shared" si="13"/>
        <v>4.3755011483769896E-2</v>
      </c>
    </row>
    <row r="30" spans="1:61" s="108" customFormat="1" ht="15" customHeight="1">
      <c r="A30" s="2142"/>
      <c r="B30" s="105"/>
      <c r="C30" s="105"/>
      <c r="D30" s="105"/>
      <c r="E30" s="105"/>
      <c r="F30" s="105"/>
      <c r="G30" s="105"/>
      <c r="H30" s="105"/>
      <c r="I30" s="105"/>
      <c r="J30" s="105"/>
      <c r="K30" s="105"/>
      <c r="L30" s="105"/>
      <c r="M30" s="105"/>
      <c r="N30" s="105"/>
      <c r="O30" s="105"/>
      <c r="P30" s="105"/>
      <c r="Q30" s="105"/>
      <c r="R30" s="105"/>
      <c r="S30" s="105"/>
      <c r="T30" s="105"/>
      <c r="U30" s="105"/>
      <c r="V30" s="1028"/>
      <c r="W30" s="1045" t="s">
        <v>135</v>
      </c>
      <c r="X30" s="1209"/>
      <c r="Y30" s="1508"/>
      <c r="Z30" s="1518" t="s">
        <v>326</v>
      </c>
      <c r="AA30" s="1883">
        <f t="shared" ref="AA30:BI30" si="14">IF(AA16="NO","-",+SUM(AA16)/AA$12)</f>
        <v>9.6819761838986065E-2</v>
      </c>
      <c r="AB30" s="117">
        <f t="shared" si="14"/>
        <v>0.10028765896318355</v>
      </c>
      <c r="AC30" s="117">
        <f t="shared" si="14"/>
        <v>9.6926242803152193E-2</v>
      </c>
      <c r="AD30" s="117">
        <f t="shared" si="14"/>
        <v>0.10010743832848688</v>
      </c>
      <c r="AE30" s="117">
        <f t="shared" si="14"/>
        <v>8.7009715679994715E-2</v>
      </c>
      <c r="AF30" s="117">
        <f t="shared" si="14"/>
        <v>9.2281825914057453E-2</v>
      </c>
      <c r="AG30" s="117">
        <f t="shared" si="14"/>
        <v>9.0296129074397852E-2</v>
      </c>
      <c r="AH30" s="117">
        <f t="shared" si="14"/>
        <v>9.3117779530949976E-2</v>
      </c>
      <c r="AI30" s="117">
        <f t="shared" si="14"/>
        <v>9.1468175145247618E-2</v>
      </c>
      <c r="AJ30" s="117">
        <f t="shared" si="14"/>
        <v>8.9446925391262727E-2</v>
      </c>
      <c r="AK30" s="117">
        <f t="shared" si="14"/>
        <v>8.9060286463993582E-2</v>
      </c>
      <c r="AL30" s="117">
        <f t="shared" si="14"/>
        <v>8.8732409319683875E-2</v>
      </c>
      <c r="AM30" s="117">
        <f t="shared" si="14"/>
        <v>8.73603197364205E-2</v>
      </c>
      <c r="AN30" s="117">
        <f t="shared" si="14"/>
        <v>8.63408556542061E-2</v>
      </c>
      <c r="AO30" s="117">
        <f t="shared" si="14"/>
        <v>8.4590114739120675E-2</v>
      </c>
      <c r="AP30" s="117">
        <f t="shared" si="14"/>
        <v>8.8203461439139083E-2</v>
      </c>
      <c r="AQ30" s="117">
        <f t="shared" si="14"/>
        <v>9.0259105219813243E-2</v>
      </c>
      <c r="AR30" s="117">
        <f t="shared" si="14"/>
        <v>8.7322091756118117E-2</v>
      </c>
      <c r="AS30" s="117">
        <f t="shared" si="14"/>
        <v>8.6640575801537958E-2</v>
      </c>
      <c r="AT30" s="117">
        <f t="shared" si="14"/>
        <v>9.0119966710387342E-2</v>
      </c>
      <c r="AU30" s="117">
        <f t="shared" si="14"/>
        <v>8.5711986781236718E-2</v>
      </c>
      <c r="AV30" s="117">
        <f t="shared" si="14"/>
        <v>8.1970976457173952E-2</v>
      </c>
      <c r="AW30" s="117">
        <f t="shared" si="14"/>
        <v>7.5492492162220093E-2</v>
      </c>
      <c r="AX30" s="117">
        <f t="shared" si="14"/>
        <v>7.4423909708950201E-2</v>
      </c>
      <c r="AY30" s="117">
        <f t="shared" si="14"/>
        <v>7.9073694939502961E-2</v>
      </c>
      <c r="AZ30" s="118">
        <f t="shared" si="14"/>
        <v>7.9171655224532414E-2</v>
      </c>
      <c r="BA30" s="117">
        <f t="shared" si="14"/>
        <v>8.3638813798736097E-2</v>
      </c>
      <c r="BB30" s="117">
        <f t="shared" si="14"/>
        <v>8.5884209408459616E-2</v>
      </c>
      <c r="BC30" s="117">
        <f t="shared" si="14"/>
        <v>8.7676266667910494E-2</v>
      </c>
      <c r="BD30" s="117">
        <f t="shared" si="14"/>
        <v>9.0243418396805622E-2</v>
      </c>
      <c r="BE30" s="117">
        <f t="shared" si="14"/>
        <v>9.566138185597968E-2</v>
      </c>
      <c r="BF30" s="117">
        <f t="shared" si="14"/>
        <v>9.7261950107486936E-2</v>
      </c>
      <c r="BG30" s="117">
        <f t="shared" si="14"/>
        <v>9.0971407099388474E-2</v>
      </c>
      <c r="BH30" s="2135">
        <f t="shared" si="14"/>
        <v>9.0202097326513006E-2</v>
      </c>
      <c r="BI30" s="1911">
        <f t="shared" si="14"/>
        <v>9.304487078010068E-2</v>
      </c>
    </row>
    <row r="31" spans="1:61" s="108" customFormat="1" ht="15" customHeight="1">
      <c r="A31" s="2142"/>
      <c r="B31" s="105"/>
      <c r="C31" s="105"/>
      <c r="D31" s="105"/>
      <c r="E31" s="105"/>
      <c r="F31" s="105"/>
      <c r="G31" s="105"/>
      <c r="H31" s="105"/>
      <c r="I31" s="105"/>
      <c r="J31" s="105"/>
      <c r="K31" s="105"/>
      <c r="L31" s="105"/>
      <c r="M31" s="105"/>
      <c r="N31" s="105"/>
      <c r="O31" s="105"/>
      <c r="P31" s="105"/>
      <c r="Q31" s="105"/>
      <c r="R31" s="105"/>
      <c r="S31" s="105"/>
      <c r="T31" s="105"/>
      <c r="U31" s="105"/>
      <c r="V31" s="1028"/>
      <c r="W31" s="1044" t="s">
        <v>136</v>
      </c>
      <c r="X31" s="1209"/>
      <c r="Y31" s="1508"/>
      <c r="Z31" s="1517" t="s">
        <v>284</v>
      </c>
      <c r="AA31" s="1883">
        <f t="shared" ref="AA31:BI31" si="15">IF(AA17="NO","-",+SUM(AA17)/AA$12)</f>
        <v>0.35975503974255391</v>
      </c>
      <c r="AB31" s="117">
        <f t="shared" si="15"/>
        <v>0.36025296021980263</v>
      </c>
      <c r="AC31" s="117">
        <f t="shared" si="15"/>
        <v>0.35063848304120465</v>
      </c>
      <c r="AD31" s="117">
        <f t="shared" si="15"/>
        <v>0.32733139777293435</v>
      </c>
      <c r="AE31" s="117">
        <f t="shared" si="15"/>
        <v>0.34839327285496435</v>
      </c>
      <c r="AF31" s="117">
        <f t="shared" si="15"/>
        <v>0.33765345635719485</v>
      </c>
      <c r="AG31" s="117">
        <f t="shared" si="15"/>
        <v>0.326524476885941</v>
      </c>
      <c r="AH31" s="117">
        <f t="shared" si="15"/>
        <v>0.33619841202642192</v>
      </c>
      <c r="AI31" s="117">
        <f t="shared" si="15"/>
        <v>0.32475206504270315</v>
      </c>
      <c r="AJ31" s="117">
        <f t="shared" si="15"/>
        <v>0.33189982904056237</v>
      </c>
      <c r="AK31" s="117">
        <f t="shared" si="15"/>
        <v>0.32254942368686512</v>
      </c>
      <c r="AL31" s="117">
        <f t="shared" si="15"/>
        <v>0.33195763835066494</v>
      </c>
      <c r="AM31" s="117">
        <f t="shared" si="15"/>
        <v>0.34423218706105696</v>
      </c>
      <c r="AN31" s="117">
        <f t="shared" si="15"/>
        <v>0.35940168404854383</v>
      </c>
      <c r="AO31" s="117">
        <f t="shared" si="15"/>
        <v>0.36354057690472291</v>
      </c>
      <c r="AP31" s="117">
        <f t="shared" si="15"/>
        <v>0.36808162728855348</v>
      </c>
      <c r="AQ31" s="117">
        <f t="shared" si="15"/>
        <v>0.36907726663587198</v>
      </c>
      <c r="AR31" s="117">
        <f t="shared" si="15"/>
        <v>0.40258516103925479</v>
      </c>
      <c r="AS31" s="117">
        <f t="shared" si="15"/>
        <v>0.4039133893210341</v>
      </c>
      <c r="AT31" s="117">
        <f t="shared" si="15"/>
        <v>0.404346549833696</v>
      </c>
      <c r="AU31" s="117">
        <f t="shared" si="15"/>
        <v>0.4322869755580539</v>
      </c>
      <c r="AV31" s="117">
        <f t="shared" si="15"/>
        <v>0.46559759171582271</v>
      </c>
      <c r="AW31" s="117">
        <f t="shared" si="15"/>
        <v>0.49612724375588169</v>
      </c>
      <c r="AX31" s="117">
        <f t="shared" si="15"/>
        <v>0.5135683206438193</v>
      </c>
      <c r="AY31" s="117">
        <f t="shared" si="15"/>
        <v>0.51090085824829901</v>
      </c>
      <c r="AZ31" s="118">
        <f t="shared" si="15"/>
        <v>0.50099831242922221</v>
      </c>
      <c r="BA31" s="117">
        <f t="shared" si="15"/>
        <v>0.49400140291860878</v>
      </c>
      <c r="BB31" s="117">
        <f t="shared" si="15"/>
        <v>0.48487925386842418</v>
      </c>
      <c r="BC31" s="117">
        <f t="shared" si="15"/>
        <v>0.45820579039852471</v>
      </c>
      <c r="BD31" s="117">
        <f t="shared" si="15"/>
        <v>0.44675398483865469</v>
      </c>
      <c r="BE31" s="117">
        <f t="shared" si="15"/>
        <v>0.47845413306834678</v>
      </c>
      <c r="BF31" s="117">
        <f t="shared" si="15"/>
        <v>0.47823699340554487</v>
      </c>
      <c r="BG31" s="117">
        <f t="shared" si="15"/>
        <v>0.47187827120839371</v>
      </c>
      <c r="BH31" s="2135">
        <f t="shared" si="15"/>
        <v>0.45962422883918913</v>
      </c>
      <c r="BI31" s="1911">
        <f t="shared" si="15"/>
        <v>0.46488084548107589</v>
      </c>
    </row>
    <row r="32" spans="1:61" s="108" customFormat="1" ht="15" customHeight="1">
      <c r="A32" s="2142"/>
      <c r="B32" s="105"/>
      <c r="C32" s="105"/>
      <c r="D32" s="105"/>
      <c r="E32" s="105"/>
      <c r="F32" s="105"/>
      <c r="G32" s="105"/>
      <c r="H32" s="105"/>
      <c r="I32" s="105"/>
      <c r="J32" s="105"/>
      <c r="K32" s="105"/>
      <c r="L32" s="105"/>
      <c r="M32" s="105"/>
      <c r="N32" s="105"/>
      <c r="O32" s="105"/>
      <c r="P32" s="105"/>
      <c r="Q32" s="105"/>
      <c r="R32" s="105"/>
      <c r="S32" s="105"/>
      <c r="T32" s="105"/>
      <c r="U32" s="105"/>
      <c r="V32" s="1028"/>
      <c r="W32" s="1044" t="s">
        <v>137</v>
      </c>
      <c r="X32" s="1209"/>
      <c r="Y32" s="1508"/>
      <c r="Z32" s="1517" t="s">
        <v>285</v>
      </c>
      <c r="AA32" s="1882">
        <f t="shared" ref="AA32:BI32" si="16">IF(AA18="NO","-",+SUM(AA18)/AA$12)</f>
        <v>5.8018293793072522E-4</v>
      </c>
      <c r="AB32" s="116">
        <f t="shared" si="16"/>
        <v>5.1324444181108787E-4</v>
      </c>
      <c r="AC32" s="116">
        <f t="shared" si="16"/>
        <v>4.9066810189104409E-4</v>
      </c>
      <c r="AD32" s="116">
        <f t="shared" si="16"/>
        <v>4.5826221111834148E-4</v>
      </c>
      <c r="AE32" s="116">
        <f t="shared" si="16"/>
        <v>4.0161265576193074E-4</v>
      </c>
      <c r="AF32" s="116">
        <f t="shared" si="16"/>
        <v>3.8013141928140796E-4</v>
      </c>
      <c r="AG32" s="116">
        <f t="shared" si="16"/>
        <v>3.5143236011452852E-4</v>
      </c>
      <c r="AH32" s="116">
        <f t="shared" si="16"/>
        <v>3.395261992703276E-4</v>
      </c>
      <c r="AI32" s="116">
        <f t="shared" si="16"/>
        <v>3.2711886040944171E-4</v>
      </c>
      <c r="AJ32" s="116">
        <f t="shared" si="16"/>
        <v>3.1928225166912651E-4</v>
      </c>
      <c r="AK32" s="116">
        <f t="shared" si="16"/>
        <v>3.0360779599182216E-4</v>
      </c>
      <c r="AL32" s="116">
        <f t="shared" si="16"/>
        <v>2.894007987693002E-4</v>
      </c>
      <c r="AM32" s="116">
        <f t="shared" si="16"/>
        <v>2.8906343912617525E-4</v>
      </c>
      <c r="AN32" s="116">
        <f t="shared" si="16"/>
        <v>2.9097901351210969E-4</v>
      </c>
      <c r="AO32" s="116">
        <f t="shared" si="16"/>
        <v>2.8360045975708262E-4</v>
      </c>
      <c r="AP32" s="116">
        <f t="shared" si="16"/>
        <v>3.0397850481464397E-4</v>
      </c>
      <c r="AQ32" s="116">
        <f t="shared" si="16"/>
        <v>3.0098280080516316E-4</v>
      </c>
      <c r="AR32" s="116">
        <f t="shared" si="16"/>
        <v>3.0998626358389548E-4</v>
      </c>
      <c r="AS32" s="116">
        <f t="shared" si="16"/>
        <v>3.0237430711978523E-4</v>
      </c>
      <c r="AT32" s="116">
        <f t="shared" si="16"/>
        <v>2.9796082548520314E-4</v>
      </c>
      <c r="AU32" s="116">
        <f t="shared" si="16"/>
        <v>2.7936680381869538E-4</v>
      </c>
      <c r="AV32" s="116">
        <f t="shared" si="16"/>
        <v>2.7518898762779752E-4</v>
      </c>
      <c r="AW32" s="116">
        <f t="shared" si="16"/>
        <v>2.5322548532916991E-4</v>
      </c>
      <c r="AX32" s="116">
        <f t="shared" si="16"/>
        <v>2.4895426494508688E-4</v>
      </c>
      <c r="AY32" s="116">
        <f t="shared" si="16"/>
        <v>2.446749941560993E-4</v>
      </c>
      <c r="AZ32" s="119">
        <f t="shared" si="16"/>
        <v>2.4473007987716719E-4</v>
      </c>
      <c r="BA32" s="116">
        <f t="shared" si="16"/>
        <v>3.022290564739787E-4</v>
      </c>
      <c r="BB32" s="116">
        <f t="shared" si="16"/>
        <v>2.9646892717219767E-4</v>
      </c>
      <c r="BC32" s="116">
        <f t="shared" si="16"/>
        <v>3.0405045993073769E-4</v>
      </c>
      <c r="BD32" s="116">
        <f t="shared" si="16"/>
        <v>2.8875012679363982E-4</v>
      </c>
      <c r="BE32" s="116">
        <f t="shared" si="16"/>
        <v>2.9472298569421085E-4</v>
      </c>
      <c r="BF32" s="116">
        <f t="shared" si="16"/>
        <v>2.8839851794530002E-4</v>
      </c>
      <c r="BG32" s="116">
        <f t="shared" si="16"/>
        <v>2.7369508409256469E-4</v>
      </c>
      <c r="BH32" s="2138">
        <f t="shared" si="16"/>
        <v>2.6938254444451983E-4</v>
      </c>
      <c r="BI32" s="1912">
        <f t="shared" si="16"/>
        <v>2.8035958541479616E-4</v>
      </c>
    </row>
    <row r="33" spans="1:61" s="108" customFormat="1" ht="15" customHeight="1">
      <c r="A33" s="2142"/>
      <c r="B33" s="105"/>
      <c r="C33" s="105"/>
      <c r="D33" s="105"/>
      <c r="E33" s="105"/>
      <c r="F33" s="105"/>
      <c r="G33" s="105"/>
      <c r="H33" s="105"/>
      <c r="I33" s="105"/>
      <c r="J33" s="105"/>
      <c r="K33" s="105"/>
      <c r="L33" s="105"/>
      <c r="M33" s="105"/>
      <c r="N33" s="105"/>
      <c r="O33" s="105"/>
      <c r="P33" s="105"/>
      <c r="Q33" s="105"/>
      <c r="R33" s="105"/>
      <c r="S33" s="105"/>
      <c r="T33" s="105"/>
      <c r="U33" s="105"/>
      <c r="V33" s="1028"/>
      <c r="W33" s="1044" t="s">
        <v>138</v>
      </c>
      <c r="X33" s="1209"/>
      <c r="Y33" s="1508"/>
      <c r="Z33" s="1517" t="s">
        <v>286</v>
      </c>
      <c r="AA33" s="1883">
        <f t="shared" ref="AA33:BI33" si="17">IF(AA19="NO","-",+SUM(AA19)/AA$12)</f>
        <v>0.22608926715051803</v>
      </c>
      <c r="AB33" s="117">
        <f t="shared" si="17"/>
        <v>0.21851978931370794</v>
      </c>
      <c r="AC33" s="117">
        <f t="shared" si="17"/>
        <v>0.23182851722199307</v>
      </c>
      <c r="AD33" s="117">
        <f t="shared" si="17"/>
        <v>0.23940008924083866</v>
      </c>
      <c r="AE33" s="117">
        <f t="shared" si="17"/>
        <v>0.24175975739674849</v>
      </c>
      <c r="AF33" s="117">
        <f t="shared" si="17"/>
        <v>0.23786089656163764</v>
      </c>
      <c r="AG33" s="117">
        <f t="shared" si="17"/>
        <v>0.24823338117003596</v>
      </c>
      <c r="AH33" s="117">
        <f t="shared" si="17"/>
        <v>0.23974522592690284</v>
      </c>
      <c r="AI33" s="117">
        <f t="shared" si="17"/>
        <v>0.25578246316749148</v>
      </c>
      <c r="AJ33" s="117">
        <f t="shared" si="17"/>
        <v>0.26018176059723486</v>
      </c>
      <c r="AK33" s="117">
        <f t="shared" si="17"/>
        <v>0.26658501208883745</v>
      </c>
      <c r="AL33" s="117">
        <f t="shared" si="17"/>
        <v>0.26998460863219409</v>
      </c>
      <c r="AM33" s="117">
        <f t="shared" si="17"/>
        <v>0.26733072425135435</v>
      </c>
      <c r="AN33" s="117">
        <f t="shared" si="17"/>
        <v>0.2730192082209168</v>
      </c>
      <c r="AO33" s="117">
        <f t="shared" si="17"/>
        <v>0.27215007014027925</v>
      </c>
      <c r="AP33" s="117">
        <f t="shared" si="17"/>
        <v>0.26791210599660914</v>
      </c>
      <c r="AQ33" s="117">
        <f t="shared" si="17"/>
        <v>0.27843200846687594</v>
      </c>
      <c r="AR33" s="117">
        <f t="shared" si="17"/>
        <v>0.26539166504808676</v>
      </c>
      <c r="AS33" s="117">
        <f t="shared" si="17"/>
        <v>0.27456942971656029</v>
      </c>
      <c r="AT33" s="117">
        <f t="shared" si="17"/>
        <v>0.27230217563030357</v>
      </c>
      <c r="AU33" s="117">
        <f t="shared" si="17"/>
        <v>0.25537448439216559</v>
      </c>
      <c r="AV33" s="117">
        <f t="shared" si="17"/>
        <v>0.23722415923372994</v>
      </c>
      <c r="AW33" s="117">
        <f t="shared" si="17"/>
        <v>0.22443937564481184</v>
      </c>
      <c r="AX33" s="117">
        <f t="shared" si="17"/>
        <v>0.21791444288123413</v>
      </c>
      <c r="AY33" s="117">
        <f t="shared" si="17"/>
        <v>0.21720857401489593</v>
      </c>
      <c r="AZ33" s="118">
        <f t="shared" si="17"/>
        <v>0.22734414693471683</v>
      </c>
      <c r="BA33" s="117">
        <f t="shared" si="17"/>
        <v>0.22518978865498396</v>
      </c>
      <c r="BB33" s="117">
        <f t="shared" si="17"/>
        <v>0.22436817733489939</v>
      </c>
      <c r="BC33" s="117">
        <f t="shared" si="17"/>
        <v>0.25059831365110352</v>
      </c>
      <c r="BD33" s="117">
        <f t="shared" si="17"/>
        <v>0.25109063256765785</v>
      </c>
      <c r="BE33" s="117">
        <f t="shared" si="17"/>
        <v>0.21456356141598773</v>
      </c>
      <c r="BF33" s="117">
        <f t="shared" si="17"/>
        <v>0.22668946196172748</v>
      </c>
      <c r="BG33" s="117">
        <f t="shared" si="17"/>
        <v>0.2383496657953984</v>
      </c>
      <c r="BH33" s="2135">
        <f t="shared" si="17"/>
        <v>0.25588588420878144</v>
      </c>
      <c r="BI33" s="1911">
        <f t="shared" si="17"/>
        <v>0.2488844214110614</v>
      </c>
    </row>
    <row r="34" spans="1:61" s="108" customFormat="1" ht="15" customHeight="1">
      <c r="A34" s="2142"/>
      <c r="B34" s="105"/>
      <c r="C34" s="105"/>
      <c r="D34" s="105"/>
      <c r="E34" s="105"/>
      <c r="F34" s="105"/>
      <c r="G34" s="105"/>
      <c r="H34" s="105"/>
      <c r="I34" s="105"/>
      <c r="J34" s="105"/>
      <c r="K34" s="105"/>
      <c r="L34" s="105"/>
      <c r="M34" s="105"/>
      <c r="N34" s="105"/>
      <c r="O34" s="105"/>
      <c r="P34" s="105"/>
      <c r="Q34" s="105"/>
      <c r="R34" s="105"/>
      <c r="S34" s="105"/>
      <c r="T34" s="105"/>
      <c r="U34" s="105"/>
      <c r="V34" s="1028"/>
      <c r="W34" s="1044" t="s">
        <v>139</v>
      </c>
      <c r="X34" s="1209"/>
      <c r="Y34" s="1508"/>
      <c r="Z34" s="1517" t="s">
        <v>287</v>
      </c>
      <c r="AA34" s="1883">
        <f t="shared" ref="AA34:BI34" si="18">IF(AA20="NO","-",+SUM(AA20)/AA$12)</f>
        <v>3.628873935773224E-2</v>
      </c>
      <c r="AB34" s="117">
        <f t="shared" si="18"/>
        <v>3.902263756366222E-2</v>
      </c>
      <c r="AC34" s="117">
        <f t="shared" si="18"/>
        <v>4.4655332368675388E-2</v>
      </c>
      <c r="AD34" s="117">
        <f t="shared" si="18"/>
        <v>5.0762541049436963E-2</v>
      </c>
      <c r="AE34" s="117">
        <f t="shared" si="18"/>
        <v>5.5938822025741942E-2</v>
      </c>
      <c r="AF34" s="117">
        <f t="shared" si="18"/>
        <v>5.7182603776169329E-2</v>
      </c>
      <c r="AG34" s="117">
        <f t="shared" si="18"/>
        <v>6.0057395329087451E-2</v>
      </c>
      <c r="AH34" s="117">
        <f t="shared" si="18"/>
        <v>5.5846883500345383E-2</v>
      </c>
      <c r="AI34" s="117">
        <f t="shared" si="18"/>
        <v>5.6224021594803185E-2</v>
      </c>
      <c r="AJ34" s="117">
        <f t="shared" si="18"/>
        <v>5.3225839787683082E-2</v>
      </c>
      <c r="AK34" s="117">
        <f t="shared" si="18"/>
        <v>4.8139883701239894E-2</v>
      </c>
      <c r="AL34" s="117">
        <f t="shared" si="18"/>
        <v>4.5517741567263369E-2</v>
      </c>
      <c r="AM34" s="117">
        <f t="shared" si="18"/>
        <v>3.9030689182796924E-2</v>
      </c>
      <c r="AN34" s="117">
        <f t="shared" si="18"/>
        <v>3.502562110462186E-2</v>
      </c>
      <c r="AO34" s="117">
        <f t="shared" si="18"/>
        <v>3.2452851460600798E-2</v>
      </c>
      <c r="AP34" s="117">
        <f t="shared" si="18"/>
        <v>2.7860168817900221E-2</v>
      </c>
      <c r="AQ34" s="117">
        <f t="shared" si="18"/>
        <v>2.3372846575697565E-2</v>
      </c>
      <c r="AR34" s="117">
        <f t="shared" si="18"/>
        <v>1.8715521863019599E-2</v>
      </c>
      <c r="AS34" s="117">
        <f t="shared" si="18"/>
        <v>1.6095751774145853E-2</v>
      </c>
      <c r="AT34" s="117">
        <f t="shared" si="18"/>
        <v>1.278772053945075E-2</v>
      </c>
      <c r="AU34" s="117">
        <f t="shared" si="18"/>
        <v>1.1171068201549034E-2</v>
      </c>
      <c r="AV34" s="117">
        <f t="shared" si="18"/>
        <v>1.0162420916225576E-2</v>
      </c>
      <c r="AW34" s="116">
        <f t="shared" si="18"/>
        <v>8.7860679860099385E-3</v>
      </c>
      <c r="AX34" s="116">
        <f t="shared" si="18"/>
        <v>8.9278960039127272E-3</v>
      </c>
      <c r="AY34" s="116">
        <f t="shared" si="18"/>
        <v>9.0123345543287412E-3</v>
      </c>
      <c r="AZ34" s="119">
        <f t="shared" si="18"/>
        <v>9.9551783486598235E-3</v>
      </c>
      <c r="BA34" s="116">
        <f t="shared" si="18"/>
        <v>9.9593928262317298E-3</v>
      </c>
      <c r="BB34" s="117">
        <f t="shared" si="18"/>
        <v>1.0387606515562569E-2</v>
      </c>
      <c r="BC34" s="117">
        <f t="shared" si="18"/>
        <v>1.2294920181269323E-2</v>
      </c>
      <c r="BD34" s="117">
        <f t="shared" si="18"/>
        <v>1.3274849043492921E-2</v>
      </c>
      <c r="BE34" s="117">
        <f t="shared" si="18"/>
        <v>1.0755518215513626E-2</v>
      </c>
      <c r="BF34" s="117">
        <f t="shared" si="18"/>
        <v>1.2355553427045021E-2</v>
      </c>
      <c r="BG34" s="117">
        <f t="shared" si="18"/>
        <v>1.3415582835967936E-2</v>
      </c>
      <c r="BH34" s="2135">
        <f t="shared" si="18"/>
        <v>1.5451204350254079E-2</v>
      </c>
      <c r="BI34" s="1911">
        <f t="shared" si="18"/>
        <v>1.5890610487828305E-2</v>
      </c>
    </row>
    <row r="35" spans="1:61" s="108" customFormat="1" ht="15" customHeight="1">
      <c r="A35" s="2142"/>
      <c r="B35" s="105"/>
      <c r="C35" s="105"/>
      <c r="D35" s="105"/>
      <c r="E35" s="105"/>
      <c r="F35" s="105"/>
      <c r="G35" s="105"/>
      <c r="H35" s="105"/>
      <c r="I35" s="105"/>
      <c r="J35" s="105"/>
      <c r="K35" s="105"/>
      <c r="L35" s="105"/>
      <c r="M35" s="105"/>
      <c r="N35" s="105"/>
      <c r="O35" s="105"/>
      <c r="P35" s="105"/>
      <c r="Q35" s="105"/>
      <c r="R35" s="105"/>
      <c r="S35" s="105"/>
      <c r="T35" s="105"/>
      <c r="U35" s="105"/>
      <c r="V35" s="1028"/>
      <c r="W35" s="1045" t="s">
        <v>450</v>
      </c>
      <c r="X35" s="1209"/>
      <c r="Y35" s="1508"/>
      <c r="Z35" s="1518" t="s">
        <v>288</v>
      </c>
      <c r="AA35" s="1883">
        <f t="shared" ref="AA35:BI35" si="19">IF(AA21="NO","-",+SUM(AA21)/AA$12)</f>
        <v>6.0315824210174458E-2</v>
      </c>
      <c r="AB35" s="117">
        <f t="shared" si="19"/>
        <v>6.0887334204586571E-2</v>
      </c>
      <c r="AC35" s="117">
        <f t="shared" si="19"/>
        <v>5.7423092465976454E-2</v>
      </c>
      <c r="AD35" s="117">
        <f t="shared" si="19"/>
        <v>5.6367824936597401E-2</v>
      </c>
      <c r="AE35" s="117">
        <f t="shared" si="19"/>
        <v>5.4531044242946157E-2</v>
      </c>
      <c r="AF35" s="117">
        <f t="shared" si="19"/>
        <v>5.5049654446936089E-2</v>
      </c>
      <c r="AG35" s="117">
        <f t="shared" si="19"/>
        <v>5.4895228154593655E-2</v>
      </c>
      <c r="AH35" s="117">
        <f t="shared" si="19"/>
        <v>5.8744523271763403E-2</v>
      </c>
      <c r="AI35" s="117">
        <f t="shared" si="19"/>
        <v>5.8532304302004019E-2</v>
      </c>
      <c r="AJ35" s="117">
        <f t="shared" si="19"/>
        <v>5.7235366293209876E-2</v>
      </c>
      <c r="AK35" s="117">
        <f t="shared" si="19"/>
        <v>5.799271973083988E-2</v>
      </c>
      <c r="AL35" s="117">
        <f t="shared" si="19"/>
        <v>5.9887771615333173E-2</v>
      </c>
      <c r="AM35" s="117">
        <f t="shared" si="19"/>
        <v>5.8407818670969586E-2</v>
      </c>
      <c r="AN35" s="117">
        <f t="shared" si="19"/>
        <v>5.8443016509346142E-2</v>
      </c>
      <c r="AO35" s="117">
        <f t="shared" si="19"/>
        <v>5.5959526434542529E-2</v>
      </c>
      <c r="AP35" s="117">
        <f t="shared" si="19"/>
        <v>5.1812681959458338E-2</v>
      </c>
      <c r="AQ35" s="117">
        <f t="shared" si="19"/>
        <v>4.9497470313918678E-2</v>
      </c>
      <c r="AR35" s="117">
        <f t="shared" si="19"/>
        <v>4.636340686703725E-2</v>
      </c>
      <c r="AS35" s="117">
        <f t="shared" si="19"/>
        <v>4.6027776993409132E-2</v>
      </c>
      <c r="AT35" s="117">
        <f t="shared" si="19"/>
        <v>4.0071072354539584E-2</v>
      </c>
      <c r="AU35" s="117">
        <f t="shared" si="19"/>
        <v>3.6400744249701002E-2</v>
      </c>
      <c r="AV35" s="117">
        <f t="shared" si="19"/>
        <v>3.8105950990883493E-2</v>
      </c>
      <c r="AW35" s="117">
        <f t="shared" si="19"/>
        <v>3.5788226867550094E-2</v>
      </c>
      <c r="AX35" s="117">
        <f t="shared" si="19"/>
        <v>3.3780853265786323E-2</v>
      </c>
      <c r="AY35" s="117">
        <f t="shared" si="19"/>
        <v>3.1856261114240704E-2</v>
      </c>
      <c r="AZ35" s="118">
        <f t="shared" si="19"/>
        <v>3.2488209379749403E-2</v>
      </c>
      <c r="BA35" s="117">
        <f t="shared" si="19"/>
        <v>3.3416076963821095E-2</v>
      </c>
      <c r="BB35" s="117">
        <f t="shared" si="19"/>
        <v>3.3720417094837953E-2</v>
      </c>
      <c r="BC35" s="117">
        <f t="shared" si="19"/>
        <v>3.6841632699592029E-2</v>
      </c>
      <c r="BD35" s="117">
        <f t="shared" si="19"/>
        <v>3.9078337706241688E-2</v>
      </c>
      <c r="BE35" s="117">
        <f t="shared" si="19"/>
        <v>4.0232094482882473E-2</v>
      </c>
      <c r="BF35" s="117">
        <f t="shared" si="19"/>
        <v>4.0446634526742284E-2</v>
      </c>
      <c r="BG35" s="117">
        <f t="shared" si="19"/>
        <v>3.9140905039041135E-2</v>
      </c>
      <c r="BH35" s="2135">
        <f t="shared" si="19"/>
        <v>3.8024107299866244E-2</v>
      </c>
      <c r="BI35" s="1911">
        <f t="shared" si="19"/>
        <v>4.0833121994672171E-2</v>
      </c>
    </row>
    <row r="36" spans="1:61" s="108" customFormat="1" ht="15" customHeight="1" thickBot="1">
      <c r="A36" s="2142"/>
      <c r="B36" s="105"/>
      <c r="C36" s="105"/>
      <c r="D36" s="105"/>
      <c r="E36" s="105"/>
      <c r="F36" s="105"/>
      <c r="G36" s="105"/>
      <c r="H36" s="105"/>
      <c r="I36" s="105"/>
      <c r="J36" s="105"/>
      <c r="K36" s="105"/>
      <c r="L36" s="105"/>
      <c r="M36" s="105"/>
      <c r="N36" s="105"/>
      <c r="O36" s="105"/>
      <c r="P36" s="105"/>
      <c r="Q36" s="105"/>
      <c r="R36" s="105"/>
      <c r="S36" s="105"/>
      <c r="T36" s="105"/>
      <c r="U36" s="105"/>
      <c r="V36" s="1032"/>
      <c r="W36" s="1033" t="s">
        <v>140</v>
      </c>
      <c r="X36" s="1209"/>
      <c r="Y36" s="1513"/>
      <c r="Z36" s="1895" t="s">
        <v>629</v>
      </c>
      <c r="AA36" s="1896">
        <f t="shared" ref="AA36:BI36" si="20">IF(AA22="NO","-",+SUM(AA22)/AA$12)</f>
        <v>1.1463120425618789E-2</v>
      </c>
      <c r="AB36" s="1897">
        <f t="shared" si="20"/>
        <v>1.42590999961907E-2</v>
      </c>
      <c r="AC36" s="1897">
        <f t="shared" si="20"/>
        <v>1.6077053206005647E-2</v>
      </c>
      <c r="AD36" s="1897">
        <f t="shared" si="20"/>
        <v>1.7048097426708698E-2</v>
      </c>
      <c r="AE36" s="1897">
        <f t="shared" si="20"/>
        <v>2.0123690533163104E-2</v>
      </c>
      <c r="AF36" s="1897">
        <f t="shared" si="20"/>
        <v>2.0970885442635857E-2</v>
      </c>
      <c r="AG36" s="1897">
        <f t="shared" si="20"/>
        <v>1.8881080402563571E-2</v>
      </c>
      <c r="AH36" s="1897">
        <f t="shared" si="20"/>
        <v>1.8078216939678669E-2</v>
      </c>
      <c r="AI36" s="1897">
        <f t="shared" si="20"/>
        <v>1.6645821399850866E-2</v>
      </c>
      <c r="AJ36" s="1897">
        <f t="shared" si="20"/>
        <v>1.5411815599768532E-2</v>
      </c>
      <c r="AK36" s="1897">
        <f t="shared" si="20"/>
        <v>1.4563925042627169E-2</v>
      </c>
      <c r="AL36" s="1897">
        <f t="shared" si="20"/>
        <v>1.3943472148767335E-2</v>
      </c>
      <c r="AM36" s="1897">
        <f t="shared" si="20"/>
        <v>1.3802715634794229E-2</v>
      </c>
      <c r="AN36" s="1897">
        <f t="shared" si="20"/>
        <v>1.3779169549207658E-2</v>
      </c>
      <c r="AO36" s="1897">
        <f t="shared" si="20"/>
        <v>1.3189157396917447E-2</v>
      </c>
      <c r="AP36" s="1897">
        <f t="shared" si="20"/>
        <v>1.2847330463942678E-2</v>
      </c>
      <c r="AQ36" s="1897">
        <f t="shared" si="20"/>
        <v>1.3091766205145327E-2</v>
      </c>
      <c r="AR36" s="1897">
        <f t="shared" si="20"/>
        <v>1.3945122297814073E-2</v>
      </c>
      <c r="AS36" s="1897">
        <f t="shared" si="20"/>
        <v>1.6741827141140152E-2</v>
      </c>
      <c r="AT36" s="1897">
        <f t="shared" si="20"/>
        <v>1.8767387343732768E-2</v>
      </c>
      <c r="AU36" s="1897">
        <f t="shared" si="20"/>
        <v>1.7511662969492754E-2</v>
      </c>
      <c r="AV36" s="1897">
        <f t="shared" si="20"/>
        <v>1.8434019289024019E-2</v>
      </c>
      <c r="AW36" s="1897">
        <f t="shared" si="20"/>
        <v>2.2249451945325845E-2</v>
      </c>
      <c r="AX36" s="1897">
        <f t="shared" si="20"/>
        <v>1.9186718863189831E-2</v>
      </c>
      <c r="AY36" s="1897">
        <f t="shared" si="20"/>
        <v>2.0289828143257787E-2</v>
      </c>
      <c r="AZ36" s="1898">
        <f t="shared" si="20"/>
        <v>1.8807228514838643E-2</v>
      </c>
      <c r="BA36" s="1897">
        <f t="shared" si="20"/>
        <v>1.8458841173279082E-2</v>
      </c>
      <c r="BB36" s="1897">
        <f t="shared" si="20"/>
        <v>1.8712307120711813E-2</v>
      </c>
      <c r="BC36" s="1897">
        <f t="shared" si="20"/>
        <v>2.2093421203981448E-2</v>
      </c>
      <c r="BD36" s="1897">
        <f t="shared" si="20"/>
        <v>2.1135112038923144E-2</v>
      </c>
      <c r="BE36" s="1897">
        <f t="shared" si="20"/>
        <v>1.8193614870571355E-2</v>
      </c>
      <c r="BF36" s="1897">
        <f t="shared" si="20"/>
        <v>1.6718180061007171E-2</v>
      </c>
      <c r="BG36" s="1897">
        <f t="shared" si="20"/>
        <v>2.0483918683722464E-2</v>
      </c>
      <c r="BH36" s="2136">
        <f t="shared" si="20"/>
        <v>2.0395473469940261E-2</v>
      </c>
      <c r="BI36" s="1913">
        <f t="shared" si="20"/>
        <v>1.7565426784996539E-2</v>
      </c>
    </row>
    <row r="37" spans="1:61" ht="14.25" customHeight="1">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B37" s="120"/>
      <c r="BC37" s="120"/>
      <c r="BD37" s="120"/>
    </row>
    <row r="38" spans="1:61" ht="17.25" thickBot="1">
      <c r="V38" s="100" t="s">
        <v>782</v>
      </c>
      <c r="Y38" s="1528" t="s">
        <v>859</v>
      </c>
      <c r="Z38" s="1528"/>
      <c r="AY38" s="100"/>
      <c r="AZ38" s="100"/>
      <c r="BC38" s="100"/>
      <c r="BD38" s="100"/>
    </row>
    <row r="39" spans="1:61" ht="15.75" thickBot="1">
      <c r="V39" s="1035" t="s">
        <v>130</v>
      </c>
      <c r="W39" s="1036"/>
      <c r="Y39" s="1035" t="s">
        <v>311</v>
      </c>
      <c r="Z39" s="1036"/>
      <c r="AA39" s="1040">
        <v>1990</v>
      </c>
      <c r="AB39" s="1041">
        <v>1991</v>
      </c>
      <c r="AC39" s="1041">
        <v>1992</v>
      </c>
      <c r="AD39" s="1041">
        <v>1993</v>
      </c>
      <c r="AE39" s="1041">
        <v>1994</v>
      </c>
      <c r="AF39" s="1041">
        <v>1995</v>
      </c>
      <c r="AG39" s="1041">
        <v>1996</v>
      </c>
      <c r="AH39" s="1041">
        <v>1997</v>
      </c>
      <c r="AI39" s="1041">
        <v>1998</v>
      </c>
      <c r="AJ39" s="1041">
        <v>1999</v>
      </c>
      <c r="AK39" s="1041">
        <v>2000</v>
      </c>
      <c r="AL39" s="1041">
        <v>2001</v>
      </c>
      <c r="AM39" s="1041">
        <v>2002</v>
      </c>
      <c r="AN39" s="1041">
        <v>2003</v>
      </c>
      <c r="AO39" s="1041">
        <v>2004</v>
      </c>
      <c r="AP39" s="1041">
        <v>2005</v>
      </c>
      <c r="AQ39" s="1041">
        <f t="shared" ref="AQ39:AW39" si="21">AP39+1</f>
        <v>2006</v>
      </c>
      <c r="AR39" s="1041">
        <f t="shared" si="21"/>
        <v>2007</v>
      </c>
      <c r="AS39" s="1041">
        <f t="shared" si="21"/>
        <v>2008</v>
      </c>
      <c r="AT39" s="1041">
        <f t="shared" si="21"/>
        <v>2009</v>
      </c>
      <c r="AU39" s="1041">
        <f t="shared" si="21"/>
        <v>2010</v>
      </c>
      <c r="AV39" s="1041">
        <f t="shared" si="21"/>
        <v>2011</v>
      </c>
      <c r="AW39" s="1041">
        <f t="shared" si="21"/>
        <v>2012</v>
      </c>
      <c r="AX39" s="1041">
        <f t="shared" ref="AX39:BI39" si="22">AW39+1</f>
        <v>2013</v>
      </c>
      <c r="AY39" s="1041">
        <f t="shared" si="22"/>
        <v>2014</v>
      </c>
      <c r="AZ39" s="1041">
        <f t="shared" si="22"/>
        <v>2015</v>
      </c>
      <c r="BA39" s="1041">
        <f t="shared" si="22"/>
        <v>2016</v>
      </c>
      <c r="BB39" s="1041">
        <f t="shared" si="22"/>
        <v>2017</v>
      </c>
      <c r="BC39" s="1041">
        <f t="shared" si="22"/>
        <v>2018</v>
      </c>
      <c r="BD39" s="1041">
        <f t="shared" si="22"/>
        <v>2019</v>
      </c>
      <c r="BE39" s="1041">
        <f t="shared" si="22"/>
        <v>2020</v>
      </c>
      <c r="BF39" s="1041">
        <f t="shared" si="22"/>
        <v>2021</v>
      </c>
      <c r="BG39" s="1231">
        <f t="shared" si="22"/>
        <v>2022</v>
      </c>
      <c r="BH39" s="1231">
        <f t="shared" si="22"/>
        <v>2023</v>
      </c>
      <c r="BI39" s="1042">
        <f t="shared" si="22"/>
        <v>2024</v>
      </c>
    </row>
    <row r="40" spans="1:61" s="108" customFormat="1" ht="15" customHeight="1">
      <c r="A40" s="105"/>
      <c r="B40" s="105"/>
      <c r="C40" s="105"/>
      <c r="D40" s="105"/>
      <c r="E40" s="105"/>
      <c r="F40" s="105"/>
      <c r="G40" s="105"/>
      <c r="H40" s="105"/>
      <c r="I40" s="105"/>
      <c r="J40" s="105"/>
      <c r="K40" s="105"/>
      <c r="L40" s="105"/>
      <c r="M40" s="105"/>
      <c r="N40" s="105"/>
      <c r="O40" s="105"/>
      <c r="P40" s="105"/>
      <c r="Q40" s="105"/>
      <c r="R40" s="105"/>
      <c r="S40" s="105"/>
      <c r="T40" s="105"/>
      <c r="U40" s="105"/>
      <c r="V40" s="1028" t="s">
        <v>132</v>
      </c>
      <c r="W40" s="1060"/>
      <c r="X40" s="1209"/>
      <c r="Y40" s="1508" t="s">
        <v>0</v>
      </c>
      <c r="Z40" s="1519"/>
      <c r="AA40" s="1037">
        <v>1526.3510949013134</v>
      </c>
      <c r="AB40" s="1038">
        <v>1544.2313091981653</v>
      </c>
      <c r="AC40" s="1038">
        <v>1655.3955979193736</v>
      </c>
      <c r="AD40" s="1038">
        <v>1686.7691889726621</v>
      </c>
      <c r="AE40" s="1038">
        <v>1810.3931994839561</v>
      </c>
      <c r="AF40" s="1038">
        <v>1830.2140958015052</v>
      </c>
      <c r="AG40" s="1038">
        <v>1890.1070661075607</v>
      </c>
      <c r="AH40" s="1038">
        <v>1800.0502041014929</v>
      </c>
      <c r="AI40" s="1038">
        <v>1817.5262833671102</v>
      </c>
      <c r="AJ40" s="1038">
        <v>1904.0594225508398</v>
      </c>
      <c r="AK40" s="1038">
        <v>1945.5374931128802</v>
      </c>
      <c r="AL40" s="1038">
        <v>1915.8019040835422</v>
      </c>
      <c r="AM40" s="1038">
        <v>2002.6323245850624</v>
      </c>
      <c r="AN40" s="1038">
        <v>2026.075492076835</v>
      </c>
      <c r="AO40" s="1038">
        <v>2009.5605616486241</v>
      </c>
      <c r="AP40" s="1038">
        <v>2013.8454103172512</v>
      </c>
      <c r="AQ40" s="1038">
        <v>1924.0140308188934</v>
      </c>
      <c r="AR40" s="1038">
        <v>2003.5953586175169</v>
      </c>
      <c r="AS40" s="1038">
        <v>1969.8880746343607</v>
      </c>
      <c r="AT40" s="1038">
        <v>1889.0932615699344</v>
      </c>
      <c r="AU40" s="1038">
        <v>2013.868332860113</v>
      </c>
      <c r="AV40" s="1038">
        <v>2107.9683970507012</v>
      </c>
      <c r="AW40" s="1038">
        <v>2292.9989683824529</v>
      </c>
      <c r="AX40" s="1038">
        <v>2274.457645398094</v>
      </c>
      <c r="AY40" s="1038">
        <v>2147.423322144045</v>
      </c>
      <c r="AZ40" s="1038">
        <v>2057.8950985813935</v>
      </c>
      <c r="BA40" s="1038">
        <v>1988.8260243069626</v>
      </c>
      <c r="BB40" s="1038">
        <v>2034.794941758154</v>
      </c>
      <c r="BC40" s="1038">
        <v>1857.5056723703049</v>
      </c>
      <c r="BD40" s="1038">
        <v>1831.252723928673</v>
      </c>
      <c r="BE40" s="1038">
        <v>1847.7814285126244</v>
      </c>
      <c r="BF40" s="1038">
        <v>1808.8946958910333</v>
      </c>
      <c r="BG40" s="1232">
        <v>1834.3841436169034</v>
      </c>
      <c r="BH40" s="1232">
        <v>1766.2137859012716</v>
      </c>
      <c r="BI40" s="1039">
        <v>1745.2898665895475</v>
      </c>
    </row>
    <row r="41" spans="1:61" s="108" customFormat="1" ht="15" customHeight="1">
      <c r="A41" s="2142"/>
      <c r="B41" s="105"/>
      <c r="C41" s="105"/>
      <c r="D41" s="105"/>
      <c r="E41" s="105"/>
      <c r="F41" s="105"/>
      <c r="G41" s="105"/>
      <c r="H41" s="105"/>
      <c r="I41" s="105"/>
      <c r="J41" s="105"/>
      <c r="K41" s="105"/>
      <c r="L41" s="105"/>
      <c r="M41" s="105"/>
      <c r="N41" s="105"/>
      <c r="O41" s="105"/>
      <c r="P41" s="105"/>
      <c r="Q41" s="105"/>
      <c r="R41" s="105"/>
      <c r="S41" s="105"/>
      <c r="T41" s="105"/>
      <c r="U41" s="105"/>
      <c r="V41" s="1028"/>
      <c r="W41" s="1043" t="s">
        <v>142</v>
      </c>
      <c r="X41" s="1209"/>
      <c r="Y41" s="1508"/>
      <c r="Z41" s="1520" t="s">
        <v>289</v>
      </c>
      <c r="AA41" s="1047">
        <v>222.70823697511747</v>
      </c>
      <c r="AB41" s="113">
        <v>225.22891928874296</v>
      </c>
      <c r="AC41" s="113">
        <v>241.28660347498416</v>
      </c>
      <c r="AD41" s="113">
        <v>251.2445069634968</v>
      </c>
      <c r="AE41" s="113">
        <v>254.12290669877231</v>
      </c>
      <c r="AF41" s="113">
        <v>268.00225477184779</v>
      </c>
      <c r="AG41" s="113">
        <v>281.13614879405122</v>
      </c>
      <c r="AH41" s="113">
        <v>268.26062430186448</v>
      </c>
      <c r="AI41" s="113">
        <v>266.58945770880098</v>
      </c>
      <c r="AJ41" s="113">
        <v>280.81949599124999</v>
      </c>
      <c r="AK41" s="113">
        <v>301.7210727993027</v>
      </c>
      <c r="AL41" s="113">
        <v>287.9684609179306</v>
      </c>
      <c r="AM41" s="113">
        <v>309.37759077685985</v>
      </c>
      <c r="AN41" s="113">
        <v>291.57950047689644</v>
      </c>
      <c r="AO41" s="113">
        <v>305.3702574478682</v>
      </c>
      <c r="AP41" s="113">
        <v>322.29688002346921</v>
      </c>
      <c r="AQ41" s="113">
        <v>298.94228500735164</v>
      </c>
      <c r="AR41" s="113">
        <v>306.83746003731153</v>
      </c>
      <c r="AS41" s="113">
        <v>293.83756639335377</v>
      </c>
      <c r="AT41" s="113">
        <v>293.53665746765665</v>
      </c>
      <c r="AU41" s="113">
        <v>322.35336857083036</v>
      </c>
      <c r="AV41" s="113">
        <v>334.47260521480405</v>
      </c>
      <c r="AW41" s="113">
        <v>353.25499147150373</v>
      </c>
      <c r="AX41" s="113">
        <v>349.74911365855803</v>
      </c>
      <c r="AY41" s="113">
        <v>333.14744615942647</v>
      </c>
      <c r="AZ41" s="113">
        <v>316.24070325279405</v>
      </c>
      <c r="BA41" s="113">
        <v>315.48798544622645</v>
      </c>
      <c r="BB41" s="113">
        <v>331.19149404644475</v>
      </c>
      <c r="BC41" s="113">
        <v>284.72555039611217</v>
      </c>
      <c r="BD41" s="113">
        <v>282.72913766867271</v>
      </c>
      <c r="BE41" s="113">
        <v>303.28253496777154</v>
      </c>
      <c r="BF41" s="113">
        <v>311.84056389772769</v>
      </c>
      <c r="BG41" s="1233">
        <v>295.40220043052955</v>
      </c>
      <c r="BH41" s="1233">
        <v>268.27984663584056</v>
      </c>
      <c r="BI41" s="1048">
        <v>266.88029599541778</v>
      </c>
    </row>
    <row r="42" spans="1:61" s="108" customFormat="1" ht="15" customHeight="1">
      <c r="A42" s="2142"/>
      <c r="B42" s="105"/>
      <c r="C42" s="105"/>
      <c r="D42" s="105"/>
      <c r="E42" s="105"/>
      <c r="F42" s="105"/>
      <c r="G42" s="105"/>
      <c r="H42" s="105"/>
      <c r="I42" s="105"/>
      <c r="J42" s="105"/>
      <c r="K42" s="105"/>
      <c r="L42" s="105"/>
      <c r="M42" s="105"/>
      <c r="N42" s="105"/>
      <c r="O42" s="105"/>
      <c r="P42" s="105"/>
      <c r="Q42" s="105"/>
      <c r="R42" s="105"/>
      <c r="S42" s="105"/>
      <c r="T42" s="105"/>
      <c r="U42" s="105"/>
      <c r="V42" s="1028"/>
      <c r="W42" s="1044" t="s">
        <v>143</v>
      </c>
      <c r="X42" s="1209"/>
      <c r="Y42" s="1508"/>
      <c r="Z42" s="1521" t="s">
        <v>298</v>
      </c>
      <c r="AA42" s="1061">
        <v>31.191330843744311</v>
      </c>
      <c r="AB42" s="112">
        <v>31.608090389593993</v>
      </c>
      <c r="AC42" s="112">
        <v>32.986868269493833</v>
      </c>
      <c r="AD42" s="112">
        <v>31.384864900515634</v>
      </c>
      <c r="AE42" s="112">
        <v>35.860219888989</v>
      </c>
      <c r="AF42" s="112">
        <v>35.142532309028887</v>
      </c>
      <c r="AG42" s="112">
        <v>35.103331529039593</v>
      </c>
      <c r="AH42" s="112">
        <v>34.427813384500062</v>
      </c>
      <c r="AI42" s="112">
        <v>33.584716746424299</v>
      </c>
      <c r="AJ42" s="112">
        <v>35.964464143096109</v>
      </c>
      <c r="AK42" s="112">
        <v>35.718745004815105</v>
      </c>
      <c r="AL42" s="112">
        <v>36.181488980462674</v>
      </c>
      <c r="AM42" s="112">
        <v>39.201250217915302</v>
      </c>
      <c r="AN42" s="112">
        <v>41.388357403190987</v>
      </c>
      <c r="AO42" s="112">
        <v>41.504278524801421</v>
      </c>
      <c r="AP42" s="112">
        <v>42.092695138106215</v>
      </c>
      <c r="AQ42" s="112">
        <v>40.305168286831112</v>
      </c>
      <c r="AR42" s="112">
        <v>45.76177705865333</v>
      </c>
      <c r="AS42" s="112">
        <v>45.119671873955291</v>
      </c>
      <c r="AT42" s="112">
        <v>43.295766415463952</v>
      </c>
      <c r="AU42" s="112">
        <v>49.322467283268779</v>
      </c>
      <c r="AV42" s="112">
        <v>54.723855451793625</v>
      </c>
      <c r="AW42" s="112">
        <v>62.379209428700179</v>
      </c>
      <c r="AX42" s="112">
        <v>62.938619169570195</v>
      </c>
      <c r="AY42" s="112">
        <v>58.039629271981248</v>
      </c>
      <c r="AZ42" s="112">
        <v>53.500895418978686</v>
      </c>
      <c r="BA42" s="112">
        <v>49.960586517091116</v>
      </c>
      <c r="BB42" s="112">
        <v>49.112446533709196</v>
      </c>
      <c r="BC42" s="112">
        <v>41.424399389726169</v>
      </c>
      <c r="BD42" s="112">
        <v>38.882878643515028</v>
      </c>
      <c r="BE42" s="112">
        <v>40.973729038620164</v>
      </c>
      <c r="BF42" s="112">
        <v>40.75736282764715</v>
      </c>
      <c r="BG42" s="1234">
        <v>55.796141227911697</v>
      </c>
      <c r="BH42" s="1234">
        <v>64.531578803256124</v>
      </c>
      <c r="BI42" s="1062">
        <v>64.49637789705821</v>
      </c>
    </row>
    <row r="43" spans="1:61" s="108" customFormat="1" ht="15" customHeight="1">
      <c r="A43" s="2142"/>
      <c r="B43" s="105"/>
      <c r="C43" s="105"/>
      <c r="D43" s="105"/>
      <c r="E43" s="105"/>
      <c r="F43" s="105"/>
      <c r="G43" s="105"/>
      <c r="H43" s="105"/>
      <c r="I43" s="105"/>
      <c r="J43" s="105"/>
      <c r="K43" s="105"/>
      <c r="L43" s="105"/>
      <c r="M43" s="105"/>
      <c r="N43" s="105"/>
      <c r="O43" s="105"/>
      <c r="P43" s="105"/>
      <c r="Q43" s="105"/>
      <c r="R43" s="105"/>
      <c r="S43" s="105"/>
      <c r="T43" s="105"/>
      <c r="U43" s="105"/>
      <c r="V43" s="1028"/>
      <c r="W43" s="1045" t="s">
        <v>144</v>
      </c>
      <c r="X43" s="1209"/>
      <c r="Y43" s="1508"/>
      <c r="Z43" s="1522" t="s">
        <v>312</v>
      </c>
      <c r="AA43" s="1047">
        <v>279.00154290893829</v>
      </c>
      <c r="AB43" s="113">
        <v>282.06934308514445</v>
      </c>
      <c r="AC43" s="113">
        <v>289.49188459066062</v>
      </c>
      <c r="AD43" s="113">
        <v>296.70696416966285</v>
      </c>
      <c r="AE43" s="113">
        <v>291.93798784585738</v>
      </c>
      <c r="AF43" s="113">
        <v>300.37774629109424</v>
      </c>
      <c r="AG43" s="113">
        <v>303.26753943854123</v>
      </c>
      <c r="AH43" s="113">
        <v>289.45185988628094</v>
      </c>
      <c r="AI43" s="113">
        <v>286.32689594921544</v>
      </c>
      <c r="AJ43" s="113">
        <v>291.25173841584672</v>
      </c>
      <c r="AK43" s="113">
        <v>296.10487537364963</v>
      </c>
      <c r="AL43" s="113">
        <v>285.14384212660821</v>
      </c>
      <c r="AM43" s="113">
        <v>295.20946678332365</v>
      </c>
      <c r="AN43" s="113">
        <v>292.68204535729473</v>
      </c>
      <c r="AO43" s="113">
        <v>286.34020430354445</v>
      </c>
      <c r="AP43" s="113">
        <v>292.51218448808766</v>
      </c>
      <c r="AQ43" s="113">
        <v>279.85441076092957</v>
      </c>
      <c r="AR43" s="113">
        <v>285.50828502513673</v>
      </c>
      <c r="AS43" s="113">
        <v>273.10343840775653</v>
      </c>
      <c r="AT43" s="113">
        <v>268.51290717398916</v>
      </c>
      <c r="AU43" s="113">
        <v>283.28005151499866</v>
      </c>
      <c r="AV43" s="113">
        <v>285.04516478542786</v>
      </c>
      <c r="AW43" s="113">
        <v>298.89608081815425</v>
      </c>
      <c r="AX43" s="113">
        <v>294.7568760149822</v>
      </c>
      <c r="AY43" s="113">
        <v>283.97161767878004</v>
      </c>
      <c r="AZ43" s="113">
        <v>271.84962188503619</v>
      </c>
      <c r="BA43" s="113">
        <v>268.4880487727541</v>
      </c>
      <c r="BB43" s="113">
        <v>280.96048786647322</v>
      </c>
      <c r="BC43" s="113">
        <v>250.84843015676256</v>
      </c>
      <c r="BD43" s="113">
        <v>255.06046208739539</v>
      </c>
      <c r="BE43" s="113">
        <v>269.43437212046024</v>
      </c>
      <c r="BF43" s="113">
        <v>255.31559858687484</v>
      </c>
      <c r="BG43" s="1233">
        <v>240.46289061373989</v>
      </c>
      <c r="BH43" s="1233">
        <v>233.08553943175789</v>
      </c>
      <c r="BI43" s="1048">
        <v>232.73700734274223</v>
      </c>
    </row>
    <row r="44" spans="1:61" s="108" customFormat="1" ht="15" customHeight="1">
      <c r="A44" s="2142"/>
      <c r="B44" s="105"/>
      <c r="C44" s="105"/>
      <c r="D44" s="105"/>
      <c r="E44" s="105"/>
      <c r="F44" s="105"/>
      <c r="G44" s="105"/>
      <c r="H44" s="105"/>
      <c r="I44" s="105"/>
      <c r="J44" s="105"/>
      <c r="K44" s="105"/>
      <c r="L44" s="105"/>
      <c r="M44" s="105"/>
      <c r="N44" s="105"/>
      <c r="O44" s="105"/>
      <c r="P44" s="105"/>
      <c r="Q44" s="105"/>
      <c r="R44" s="105"/>
      <c r="S44" s="105"/>
      <c r="T44" s="105"/>
      <c r="U44" s="105"/>
      <c r="V44" s="1028"/>
      <c r="W44" s="1044" t="s">
        <v>145</v>
      </c>
      <c r="X44" s="1209"/>
      <c r="Y44" s="1508"/>
      <c r="Z44" s="1521" t="s">
        <v>299</v>
      </c>
      <c r="AA44" s="1047">
        <v>79.517690488782037</v>
      </c>
      <c r="AB44" s="113">
        <v>81.476894083631862</v>
      </c>
      <c r="AC44" s="113">
        <v>83.468389041634907</v>
      </c>
      <c r="AD44" s="113">
        <v>85.444150497139944</v>
      </c>
      <c r="AE44" s="113">
        <v>86.557491756165305</v>
      </c>
      <c r="AF44" s="113">
        <v>88.354435241299029</v>
      </c>
      <c r="AG44" s="113">
        <v>89.020177044834867</v>
      </c>
      <c r="AH44" s="113">
        <v>86.260980656497978</v>
      </c>
      <c r="AI44" s="113">
        <v>86.424502054937861</v>
      </c>
      <c r="AJ44" s="113">
        <v>88.158852206059635</v>
      </c>
      <c r="AK44" s="113">
        <v>88.316120540024883</v>
      </c>
      <c r="AL44" s="113">
        <v>86.420067004800671</v>
      </c>
      <c r="AM44" s="113">
        <v>89.18234803490148</v>
      </c>
      <c r="AN44" s="113">
        <v>92.287706137759585</v>
      </c>
      <c r="AO44" s="113">
        <v>88.440959308262322</v>
      </c>
      <c r="AP44" s="113">
        <v>89.036296288325602</v>
      </c>
      <c r="AQ44" s="113">
        <v>87.052719060722339</v>
      </c>
      <c r="AR44" s="113">
        <v>91.26533586024118</v>
      </c>
      <c r="AS44" s="113">
        <v>88.162446370481945</v>
      </c>
      <c r="AT44" s="113">
        <v>86.181568242101662</v>
      </c>
      <c r="AU44" s="113">
        <v>92.16256240043937</v>
      </c>
      <c r="AV44" s="113">
        <v>94.963128855064767</v>
      </c>
      <c r="AW44" s="113">
        <v>104.35752946039457</v>
      </c>
      <c r="AX44" s="113">
        <v>105.84444174624005</v>
      </c>
      <c r="AY44" s="113">
        <v>102.83515871374694</v>
      </c>
      <c r="AZ44" s="113">
        <v>100.14404124818087</v>
      </c>
      <c r="BA44" s="113">
        <v>98.616285552500884</v>
      </c>
      <c r="BB44" s="113">
        <v>103.77699952618347</v>
      </c>
      <c r="BC44" s="113">
        <v>94.078810612998566</v>
      </c>
      <c r="BD44" s="113">
        <v>96.984578077496593</v>
      </c>
      <c r="BE44" s="113">
        <v>104.07498618539404</v>
      </c>
      <c r="BF44" s="113">
        <v>99.046876694107809</v>
      </c>
      <c r="BG44" s="1233">
        <v>100.64279243810897</v>
      </c>
      <c r="BH44" s="1233">
        <v>94.286394858144206</v>
      </c>
      <c r="BI44" s="1048">
        <v>93.820579418008606</v>
      </c>
    </row>
    <row r="45" spans="1:61" s="108" customFormat="1" ht="15" customHeight="1">
      <c r="A45" s="2142"/>
      <c r="B45" s="105"/>
      <c r="C45" s="105"/>
      <c r="D45" s="105"/>
      <c r="E45" s="105"/>
      <c r="F45" s="105"/>
      <c r="G45" s="105"/>
      <c r="H45" s="105"/>
      <c r="I45" s="105"/>
      <c r="J45" s="105"/>
      <c r="K45" s="105"/>
      <c r="L45" s="105"/>
      <c r="M45" s="105"/>
      <c r="N45" s="105"/>
      <c r="O45" s="105"/>
      <c r="P45" s="105"/>
      <c r="Q45" s="105"/>
      <c r="R45" s="105"/>
      <c r="S45" s="105"/>
      <c r="T45" s="105"/>
      <c r="U45" s="105"/>
      <c r="V45" s="1028"/>
      <c r="W45" s="1908" t="s">
        <v>455</v>
      </c>
      <c r="X45" s="1209"/>
      <c r="Y45" s="1508"/>
      <c r="Z45" s="1523" t="s">
        <v>860</v>
      </c>
      <c r="AA45" s="1047">
        <v>403.89146543713565</v>
      </c>
      <c r="AB45" s="113">
        <v>410.09950685269763</v>
      </c>
      <c r="AC45" s="113">
        <v>428.79988744257349</v>
      </c>
      <c r="AD45" s="113">
        <v>408.71560205451067</v>
      </c>
      <c r="AE45" s="113">
        <v>467.80868546371448</v>
      </c>
      <c r="AF45" s="113">
        <v>459.21049031902947</v>
      </c>
      <c r="AG45" s="113">
        <v>459.43217210909955</v>
      </c>
      <c r="AH45" s="113">
        <v>451.28349976979814</v>
      </c>
      <c r="AI45" s="113">
        <v>440.88250487388336</v>
      </c>
      <c r="AJ45" s="113">
        <v>472.79362597754584</v>
      </c>
      <c r="AK45" s="113">
        <v>470.20592183819582</v>
      </c>
      <c r="AL45" s="113">
        <v>474.20200441466699</v>
      </c>
      <c r="AM45" s="113">
        <v>511.52124904698138</v>
      </c>
      <c r="AN45" s="113">
        <v>537.6882023867787</v>
      </c>
      <c r="AO45" s="113">
        <v>536.82837593445936</v>
      </c>
      <c r="AP45" s="113">
        <v>542.05244699504772</v>
      </c>
      <c r="AQ45" s="113">
        <v>516.76010279096386</v>
      </c>
      <c r="AR45" s="113">
        <v>584.15277047145707</v>
      </c>
      <c r="AS45" s="113">
        <v>573.4379822246708</v>
      </c>
      <c r="AT45" s="113">
        <v>547.85362273760768</v>
      </c>
      <c r="AU45" s="113">
        <v>621.389745810401</v>
      </c>
      <c r="AV45" s="113">
        <v>698.09607941282331</v>
      </c>
      <c r="AW45" s="113">
        <v>806.2451179124489</v>
      </c>
      <c r="AX45" s="113">
        <v>824.75280344451062</v>
      </c>
      <c r="AY45" s="113">
        <v>771.65768707178449</v>
      </c>
      <c r="AZ45" s="113">
        <v>722.26208815621237</v>
      </c>
      <c r="BA45" s="113">
        <v>685.43211909420927</v>
      </c>
      <c r="BB45" s="113">
        <v>685.38379024155211</v>
      </c>
      <c r="BC45" s="113">
        <v>588.63061181596254</v>
      </c>
      <c r="BD45" s="113">
        <v>563.20961527548297</v>
      </c>
      <c r="BE45" s="113">
        <v>605.71745467674464</v>
      </c>
      <c r="BF45" s="113">
        <v>566.1219035693606</v>
      </c>
      <c r="BG45" s="1233">
        <v>570.87110770047684</v>
      </c>
      <c r="BH45" s="1233">
        <v>523.60965081078496</v>
      </c>
      <c r="BI45" s="1048">
        <v>523.32403042857322</v>
      </c>
    </row>
    <row r="46" spans="1:61" s="108" customFormat="1" ht="15" customHeight="1">
      <c r="A46" s="2142"/>
      <c r="B46" s="105"/>
      <c r="C46" s="105"/>
      <c r="D46" s="105"/>
      <c r="E46" s="105"/>
      <c r="F46" s="105"/>
      <c r="G46" s="105"/>
      <c r="H46" s="105"/>
      <c r="I46" s="105"/>
      <c r="J46" s="105"/>
      <c r="K46" s="105"/>
      <c r="L46" s="105"/>
      <c r="M46" s="105"/>
      <c r="N46" s="105"/>
      <c r="O46" s="105"/>
      <c r="P46" s="105"/>
      <c r="Q46" s="105"/>
      <c r="R46" s="105"/>
      <c r="S46" s="105"/>
      <c r="T46" s="105"/>
      <c r="U46" s="105"/>
      <c r="V46" s="1028"/>
      <c r="W46" s="1044" t="s">
        <v>146</v>
      </c>
      <c r="X46" s="1209"/>
      <c r="Y46" s="1508"/>
      <c r="Z46" s="1521" t="s">
        <v>297</v>
      </c>
      <c r="AA46" s="1047">
        <v>400.48095751189169</v>
      </c>
      <c r="AB46" s="113">
        <v>397.70507903091408</v>
      </c>
      <c r="AC46" s="113">
        <v>457.6901475081948</v>
      </c>
      <c r="AD46" s="113">
        <v>489.43738456490263</v>
      </c>
      <c r="AE46" s="113">
        <v>538.95148368251114</v>
      </c>
      <c r="AF46" s="113">
        <v>539.99277319287057</v>
      </c>
      <c r="AG46" s="113">
        <v>582.70257507677991</v>
      </c>
      <c r="AH46" s="113">
        <v>532.08063690530889</v>
      </c>
      <c r="AI46" s="113">
        <v>567.07998663645049</v>
      </c>
      <c r="AJ46" s="113">
        <v>596.74669461195117</v>
      </c>
      <c r="AK46" s="113">
        <v>612.30908477563946</v>
      </c>
      <c r="AL46" s="113">
        <v>604.44000325495324</v>
      </c>
      <c r="AM46" s="113">
        <v>613.52926954879956</v>
      </c>
      <c r="AN46" s="113">
        <v>624.12207915746535</v>
      </c>
      <c r="AO46" s="113">
        <v>612.11801821207655</v>
      </c>
      <c r="AP46" s="113">
        <v>595.63963813429234</v>
      </c>
      <c r="AQ46" s="113">
        <v>580.67677567117357</v>
      </c>
      <c r="AR46" s="113">
        <v>569.23584104497195</v>
      </c>
      <c r="AS46" s="113">
        <v>572.57787472997404</v>
      </c>
      <c r="AT46" s="113">
        <v>538.56140179595525</v>
      </c>
      <c r="AU46" s="113">
        <v>536.78764763318179</v>
      </c>
      <c r="AV46" s="113">
        <v>521.48309281055651</v>
      </c>
      <c r="AW46" s="113">
        <v>534.78570164601422</v>
      </c>
      <c r="AX46" s="113">
        <v>515.94329197730769</v>
      </c>
      <c r="AY46" s="113">
        <v>485.79205501816864</v>
      </c>
      <c r="AZ46" s="113">
        <v>488.33711839733257</v>
      </c>
      <c r="BA46" s="113">
        <v>467.67081172432268</v>
      </c>
      <c r="BB46" s="113">
        <v>477.67988152739059</v>
      </c>
      <c r="BC46" s="113">
        <v>488.32567307140545</v>
      </c>
      <c r="BD46" s="113">
        <v>484.12000831313537</v>
      </c>
      <c r="BE46" s="113">
        <v>416.34041083264532</v>
      </c>
      <c r="BF46" s="113">
        <v>432.40726041594104</v>
      </c>
      <c r="BG46" s="1233">
        <v>461.83418000314566</v>
      </c>
      <c r="BH46" s="1233">
        <v>479.2393064392827</v>
      </c>
      <c r="BI46" s="1048">
        <v>462.1091800990564</v>
      </c>
    </row>
    <row r="47" spans="1:61" s="108" customFormat="1" ht="15" customHeight="1">
      <c r="A47" s="2142"/>
      <c r="B47" s="105"/>
      <c r="C47" s="105"/>
      <c r="D47" s="105"/>
      <c r="E47" s="105"/>
      <c r="F47" s="105"/>
      <c r="G47" s="105"/>
      <c r="H47" s="105"/>
      <c r="I47" s="105"/>
      <c r="J47" s="105"/>
      <c r="K47" s="105"/>
      <c r="L47" s="105"/>
      <c r="M47" s="105"/>
      <c r="N47" s="105"/>
      <c r="O47" s="105"/>
      <c r="P47" s="105"/>
      <c r="Q47" s="105"/>
      <c r="R47" s="105"/>
      <c r="S47" s="105"/>
      <c r="T47" s="105"/>
      <c r="U47" s="105"/>
      <c r="V47" s="1028"/>
      <c r="W47" s="1045" t="s">
        <v>450</v>
      </c>
      <c r="X47" s="1209"/>
      <c r="Y47" s="1508"/>
      <c r="Z47" s="1524" t="s">
        <v>300</v>
      </c>
      <c r="AA47" s="1061">
        <v>92.063124323074945</v>
      </c>
      <c r="AB47" s="112">
        <v>94.024127812334967</v>
      </c>
      <c r="AC47" s="112">
        <v>95.057934487094585</v>
      </c>
      <c r="AD47" s="112">
        <v>95.07951035245739</v>
      </c>
      <c r="AE47" s="112">
        <v>98.722631658188462</v>
      </c>
      <c r="AF47" s="112">
        <v>100.75265353778444</v>
      </c>
      <c r="AG47" s="112">
        <v>103.75785863058418</v>
      </c>
      <c r="AH47" s="112">
        <v>105.74309110518261</v>
      </c>
      <c r="AI47" s="112">
        <v>106.38400149493408</v>
      </c>
      <c r="AJ47" s="112">
        <v>108.97953849373501</v>
      </c>
      <c r="AK47" s="112">
        <v>112.82701056393608</v>
      </c>
      <c r="AL47" s="112">
        <v>114.73310689197561</v>
      </c>
      <c r="AM47" s="112">
        <v>116.96938567898663</v>
      </c>
      <c r="AN47" s="112">
        <v>118.40996343262807</v>
      </c>
      <c r="AO47" s="112">
        <v>112.45405737139032</v>
      </c>
      <c r="AP47" s="112">
        <v>104.3427317602826</v>
      </c>
      <c r="AQ47" s="112">
        <v>95.233827374021189</v>
      </c>
      <c r="AR47" s="112">
        <v>92.893506808491352</v>
      </c>
      <c r="AS47" s="112">
        <v>90.669569001246444</v>
      </c>
      <c r="AT47" s="112">
        <v>75.697992768842013</v>
      </c>
      <c r="AU47" s="112">
        <v>73.306306137012697</v>
      </c>
      <c r="AV47" s="112">
        <v>80.326140428345241</v>
      </c>
      <c r="AW47" s="112">
        <v>82.062367287529554</v>
      </c>
      <c r="AX47" s="112">
        <v>76.833119978438873</v>
      </c>
      <c r="AY47" s="112">
        <v>68.408878073030934</v>
      </c>
      <c r="AZ47" s="112">
        <v>66.85732684427235</v>
      </c>
      <c r="BA47" s="112">
        <v>66.458763495891773</v>
      </c>
      <c r="BB47" s="112">
        <v>68.614134138551449</v>
      </c>
      <c r="BC47" s="112">
        <v>68.433541718875489</v>
      </c>
      <c r="BD47" s="112">
        <v>71.562312371159663</v>
      </c>
      <c r="BE47" s="112">
        <v>74.340117015635442</v>
      </c>
      <c r="BF47" s="112">
        <v>73.163702662067251</v>
      </c>
      <c r="BG47" s="1234">
        <v>71.799455570432016</v>
      </c>
      <c r="BH47" s="1234">
        <v>67.158702509612937</v>
      </c>
      <c r="BI47" s="1062">
        <v>71.265634038516112</v>
      </c>
    </row>
    <row r="48" spans="1:61" s="108" customFormat="1" ht="15" customHeight="1" thickBot="1">
      <c r="A48" s="2142"/>
      <c r="B48" s="105"/>
      <c r="C48" s="105"/>
      <c r="D48" s="105"/>
      <c r="E48" s="105"/>
      <c r="F48" s="105"/>
      <c r="G48" s="105"/>
      <c r="H48" s="105"/>
      <c r="I48" s="105"/>
      <c r="J48" s="105"/>
      <c r="K48" s="105"/>
      <c r="L48" s="105"/>
      <c r="M48" s="105"/>
      <c r="N48" s="105"/>
      <c r="O48" s="105"/>
      <c r="P48" s="105"/>
      <c r="Q48" s="105"/>
      <c r="R48" s="105"/>
      <c r="S48" s="105"/>
      <c r="T48" s="105"/>
      <c r="U48" s="105"/>
      <c r="V48" s="1032"/>
      <c r="W48" s="1033" t="s">
        <v>140</v>
      </c>
      <c r="X48" s="1209"/>
      <c r="Y48" s="1513"/>
      <c r="Z48" s="1514" t="s">
        <v>629</v>
      </c>
      <c r="AA48" s="1049">
        <v>17.496746412628852</v>
      </c>
      <c r="AB48" s="1050">
        <v>22.019348655105116</v>
      </c>
      <c r="AC48" s="1050">
        <v>26.613883104737301</v>
      </c>
      <c r="AD48" s="1050">
        <v>28.756205469976358</v>
      </c>
      <c r="AE48" s="1050">
        <v>36.431792489758152</v>
      </c>
      <c r="AF48" s="1050">
        <v>38.381210138550735</v>
      </c>
      <c r="AG48" s="1050">
        <v>35.6872634846304</v>
      </c>
      <c r="AH48" s="1050">
        <v>32.541698092059661</v>
      </c>
      <c r="AI48" s="1050">
        <v>30.254217902463651</v>
      </c>
      <c r="AJ48" s="1050">
        <v>29.345012711355295</v>
      </c>
      <c r="AK48" s="1050">
        <v>28.334662217316755</v>
      </c>
      <c r="AL48" s="1050">
        <v>26.712930492144302</v>
      </c>
      <c r="AM48" s="1050">
        <v>27.641764497294552</v>
      </c>
      <c r="AN48" s="1050">
        <v>27.917637724821045</v>
      </c>
      <c r="AO48" s="1050">
        <v>26.504410546221525</v>
      </c>
      <c r="AP48" s="1050">
        <v>25.872537489639964</v>
      </c>
      <c r="AQ48" s="1050">
        <v>25.18874186690023</v>
      </c>
      <c r="AR48" s="1050">
        <v>27.94038231125392</v>
      </c>
      <c r="AS48" s="1050">
        <v>32.979525632921863</v>
      </c>
      <c r="AT48" s="1050">
        <v>35.45334496831844</v>
      </c>
      <c r="AU48" s="1050">
        <v>35.266183509980557</v>
      </c>
      <c r="AV48" s="1050">
        <v>38.858330091885662</v>
      </c>
      <c r="AW48" s="1050">
        <v>51.017970357707121</v>
      </c>
      <c r="AX48" s="1050">
        <v>43.639379408485937</v>
      </c>
      <c r="AY48" s="1050">
        <v>43.57085015712638</v>
      </c>
      <c r="AZ48" s="1050">
        <v>38.703303378586661</v>
      </c>
      <c r="BA48" s="1050">
        <v>36.711423703966304</v>
      </c>
      <c r="BB48" s="1050">
        <v>38.075707877849474</v>
      </c>
      <c r="BC48" s="1050">
        <v>41.038655208461911</v>
      </c>
      <c r="BD48" s="1050">
        <v>38.703731491815702</v>
      </c>
      <c r="BE48" s="1050">
        <v>33.617823675352867</v>
      </c>
      <c r="BF48" s="1050">
        <v>30.2414272373071</v>
      </c>
      <c r="BG48" s="1235">
        <v>37.575375632558519</v>
      </c>
      <c r="BH48" s="1235">
        <v>36.022766412592127</v>
      </c>
      <c r="BI48" s="1051">
        <v>30.656761370175076</v>
      </c>
    </row>
    <row r="49" spans="1:61">
      <c r="A49" s="2142"/>
      <c r="Y49" s="99"/>
      <c r="Z49" s="99"/>
      <c r="AY49" s="100"/>
      <c r="AZ49" s="100"/>
      <c r="BC49" s="100"/>
      <c r="BD49" s="100"/>
    </row>
    <row r="50" spans="1:61" ht="17.25" thickBot="1">
      <c r="A50" s="2142"/>
      <c r="V50" s="100" t="s">
        <v>147</v>
      </c>
      <c r="Y50" s="1528" t="s">
        <v>861</v>
      </c>
      <c r="Z50" s="1528"/>
      <c r="AY50" s="100"/>
      <c r="AZ50" s="100"/>
      <c r="BC50" s="100"/>
      <c r="BD50" s="100"/>
    </row>
    <row r="51" spans="1:61">
      <c r="V51" s="1886" t="s">
        <v>130</v>
      </c>
      <c r="W51" s="1906"/>
      <c r="Y51" s="1886" t="s">
        <v>296</v>
      </c>
      <c r="Z51" s="1887"/>
      <c r="AA51" s="1888">
        <v>1990</v>
      </c>
      <c r="AB51" s="1889">
        <v>1991</v>
      </c>
      <c r="AC51" s="1889">
        <v>1992</v>
      </c>
      <c r="AD51" s="1889">
        <v>1993</v>
      </c>
      <c r="AE51" s="1889">
        <v>1994</v>
      </c>
      <c r="AF51" s="1889">
        <v>1995</v>
      </c>
      <c r="AG51" s="1889">
        <v>1996</v>
      </c>
      <c r="AH51" s="1889">
        <v>1997</v>
      </c>
      <c r="AI51" s="1889">
        <v>1998</v>
      </c>
      <c r="AJ51" s="1889">
        <v>1999</v>
      </c>
      <c r="AK51" s="1889">
        <v>2000</v>
      </c>
      <c r="AL51" s="1889">
        <v>2001</v>
      </c>
      <c r="AM51" s="1889">
        <v>2002</v>
      </c>
      <c r="AN51" s="1889">
        <v>2003</v>
      </c>
      <c r="AO51" s="1889">
        <v>2004</v>
      </c>
      <c r="AP51" s="1889">
        <v>2005</v>
      </c>
      <c r="AQ51" s="1889">
        <f t="shared" ref="AQ51:AW51" si="23">AP51+1</f>
        <v>2006</v>
      </c>
      <c r="AR51" s="1889">
        <f t="shared" si="23"/>
        <v>2007</v>
      </c>
      <c r="AS51" s="1889">
        <f t="shared" si="23"/>
        <v>2008</v>
      </c>
      <c r="AT51" s="1889">
        <f t="shared" si="23"/>
        <v>2009</v>
      </c>
      <c r="AU51" s="1889">
        <f t="shared" si="23"/>
        <v>2010</v>
      </c>
      <c r="AV51" s="1889">
        <f t="shared" si="23"/>
        <v>2011</v>
      </c>
      <c r="AW51" s="1889">
        <f t="shared" si="23"/>
        <v>2012</v>
      </c>
      <c r="AX51" s="1889">
        <f t="shared" ref="AX51:BI51" si="24">AW51+1</f>
        <v>2013</v>
      </c>
      <c r="AY51" s="1889">
        <f t="shared" si="24"/>
        <v>2014</v>
      </c>
      <c r="AZ51" s="1889">
        <f t="shared" si="24"/>
        <v>2015</v>
      </c>
      <c r="BA51" s="1889">
        <f t="shared" si="24"/>
        <v>2016</v>
      </c>
      <c r="BB51" s="1889">
        <f t="shared" si="24"/>
        <v>2017</v>
      </c>
      <c r="BC51" s="1889">
        <f t="shared" si="24"/>
        <v>2018</v>
      </c>
      <c r="BD51" s="1889">
        <f t="shared" si="24"/>
        <v>2019</v>
      </c>
      <c r="BE51" s="1889">
        <f t="shared" si="24"/>
        <v>2020</v>
      </c>
      <c r="BF51" s="1889">
        <f t="shared" si="24"/>
        <v>2021</v>
      </c>
      <c r="BG51" s="1889">
        <f t="shared" si="24"/>
        <v>2022</v>
      </c>
      <c r="BH51" s="2128">
        <f t="shared" si="24"/>
        <v>2023</v>
      </c>
      <c r="BI51" s="1890">
        <f t="shared" si="24"/>
        <v>2024</v>
      </c>
    </row>
    <row r="52" spans="1:61" s="108" customFormat="1" ht="15" customHeight="1">
      <c r="A52" s="2142"/>
      <c r="B52" s="105"/>
      <c r="C52" s="105"/>
      <c r="D52" s="105"/>
      <c r="E52" s="105"/>
      <c r="F52" s="105"/>
      <c r="G52" s="105"/>
      <c r="H52" s="105"/>
      <c r="I52" s="105"/>
      <c r="J52" s="105"/>
      <c r="K52" s="105"/>
      <c r="L52" s="105"/>
      <c r="M52" s="105"/>
      <c r="N52" s="105"/>
      <c r="O52" s="105"/>
      <c r="P52" s="105"/>
      <c r="Q52" s="105"/>
      <c r="R52" s="105"/>
      <c r="S52" s="105"/>
      <c r="T52" s="105"/>
      <c r="U52" s="105"/>
      <c r="V52" s="1891" t="s">
        <v>132</v>
      </c>
      <c r="W52" s="1909"/>
      <c r="X52" s="1209"/>
      <c r="Y52" s="1900" t="s">
        <v>0</v>
      </c>
      <c r="Z52" s="1525"/>
      <c r="AA52" s="1885">
        <f t="shared" ref="AA52:AQ52" si="25">SUM(AA53:AA60)</f>
        <v>0.99999999999999978</v>
      </c>
      <c r="AB52" s="121">
        <f t="shared" si="25"/>
        <v>0.99999999999999989</v>
      </c>
      <c r="AC52" s="121">
        <f t="shared" si="25"/>
        <v>0.99999999999999989</v>
      </c>
      <c r="AD52" s="121">
        <f t="shared" si="25"/>
        <v>1.0000000000000002</v>
      </c>
      <c r="AE52" s="121">
        <f t="shared" si="25"/>
        <v>1</v>
      </c>
      <c r="AF52" s="121">
        <f t="shared" si="25"/>
        <v>0.99999999999999989</v>
      </c>
      <c r="AG52" s="121">
        <f t="shared" si="25"/>
        <v>1.0000000000000002</v>
      </c>
      <c r="AH52" s="121">
        <f t="shared" si="25"/>
        <v>1</v>
      </c>
      <c r="AI52" s="121">
        <f t="shared" si="25"/>
        <v>1</v>
      </c>
      <c r="AJ52" s="121">
        <f t="shared" si="25"/>
        <v>1</v>
      </c>
      <c r="AK52" s="121">
        <f t="shared" si="25"/>
        <v>1.0000000000000002</v>
      </c>
      <c r="AL52" s="121">
        <f t="shared" si="25"/>
        <v>1</v>
      </c>
      <c r="AM52" s="121">
        <f t="shared" si="25"/>
        <v>1</v>
      </c>
      <c r="AN52" s="121">
        <f t="shared" si="25"/>
        <v>1</v>
      </c>
      <c r="AO52" s="121">
        <f t="shared" si="25"/>
        <v>1</v>
      </c>
      <c r="AP52" s="121">
        <f t="shared" si="25"/>
        <v>0.99999999999999989</v>
      </c>
      <c r="AQ52" s="121">
        <f t="shared" si="25"/>
        <v>1.0000000000000002</v>
      </c>
      <c r="AR52" s="121">
        <f t="shared" ref="AR52:AW52" si="26">SUM(AR53:AR60)</f>
        <v>1</v>
      </c>
      <c r="AS52" s="121">
        <f t="shared" si="26"/>
        <v>1</v>
      </c>
      <c r="AT52" s="121">
        <f t="shared" si="26"/>
        <v>1.0000000000000002</v>
      </c>
      <c r="AU52" s="121">
        <f t="shared" si="26"/>
        <v>1</v>
      </c>
      <c r="AV52" s="121">
        <f t="shared" si="26"/>
        <v>0.99999999999999978</v>
      </c>
      <c r="AW52" s="121">
        <f t="shared" si="26"/>
        <v>0.99999999999999978</v>
      </c>
      <c r="AX52" s="121">
        <f t="shared" ref="AX52:BE52" si="27">SUM(AX53:AX60)</f>
        <v>0.99999999999999978</v>
      </c>
      <c r="AY52" s="121">
        <f t="shared" si="27"/>
        <v>1</v>
      </c>
      <c r="AZ52" s="121">
        <f t="shared" si="27"/>
        <v>1</v>
      </c>
      <c r="BA52" s="121">
        <f t="shared" si="27"/>
        <v>1</v>
      </c>
      <c r="BB52" s="121">
        <f t="shared" si="27"/>
        <v>1</v>
      </c>
      <c r="BC52" s="122">
        <f t="shared" si="27"/>
        <v>1</v>
      </c>
      <c r="BD52" s="122">
        <f>SUM(BD53:BD60)</f>
        <v>1</v>
      </c>
      <c r="BE52" s="122">
        <f t="shared" si="27"/>
        <v>0.99999999999999989</v>
      </c>
      <c r="BF52" s="122">
        <f t="shared" ref="BF52:BG52" si="28">SUM(BF53:BF60)</f>
        <v>1</v>
      </c>
      <c r="BG52" s="122">
        <f t="shared" si="28"/>
        <v>0.99999999999999978</v>
      </c>
      <c r="BH52" s="2134">
        <f t="shared" ref="BH52:BI52" si="29">SUM(BH53:BH60)</f>
        <v>1</v>
      </c>
      <c r="BI52" s="1914">
        <f t="shared" si="29"/>
        <v>1.0000000000000002</v>
      </c>
    </row>
    <row r="53" spans="1:61" s="108" customFormat="1" ht="15" customHeight="1">
      <c r="A53" s="2142"/>
      <c r="B53" s="105"/>
      <c r="C53" s="105"/>
      <c r="D53" s="105"/>
      <c r="E53" s="105"/>
      <c r="F53" s="105"/>
      <c r="G53" s="105"/>
      <c r="H53" s="105"/>
      <c r="I53" s="105"/>
      <c r="J53" s="105"/>
      <c r="K53" s="105"/>
      <c r="L53" s="105"/>
      <c r="M53" s="105"/>
      <c r="N53" s="105"/>
      <c r="O53" s="105"/>
      <c r="P53" s="105"/>
      <c r="Q53" s="105"/>
      <c r="R53" s="105"/>
      <c r="S53" s="105"/>
      <c r="T53" s="105"/>
      <c r="U53" s="105"/>
      <c r="V53" s="1028"/>
      <c r="W53" s="1043" t="s">
        <v>142</v>
      </c>
      <c r="X53" s="1209"/>
      <c r="Y53" s="1508"/>
      <c r="Z53" s="1526" t="s">
        <v>289</v>
      </c>
      <c r="AA53" s="1883">
        <f t="shared" ref="AA53:AQ60" si="30">+AA41/AA$12</f>
        <v>0.1459089181506544</v>
      </c>
      <c r="AB53" s="117">
        <f t="shared" si="30"/>
        <v>0.14585180208895776</v>
      </c>
      <c r="AC53" s="117">
        <f t="shared" si="30"/>
        <v>0.14575766890902175</v>
      </c>
      <c r="AD53" s="117">
        <f t="shared" si="30"/>
        <v>0.14895014007015325</v>
      </c>
      <c r="AE53" s="117">
        <f t="shared" si="30"/>
        <v>0.14036890260701865</v>
      </c>
      <c r="AF53" s="117">
        <f t="shared" si="30"/>
        <v>0.14643218811757738</v>
      </c>
      <c r="AG53" s="117">
        <f t="shared" si="30"/>
        <v>0.14874085909483212</v>
      </c>
      <c r="AH53" s="117">
        <f t="shared" si="30"/>
        <v>0.149029523560299</v>
      </c>
      <c r="AI53" s="117">
        <f t="shared" si="30"/>
        <v>0.14667708530460594</v>
      </c>
      <c r="AJ53" s="117">
        <f t="shared" si="30"/>
        <v>0.14748462819245436</v>
      </c>
      <c r="AK53" s="117">
        <f t="shared" si="30"/>
        <v>0.1550836588178755</v>
      </c>
      <c r="AL53" s="117">
        <f t="shared" si="30"/>
        <v>0.15031223233682159</v>
      </c>
      <c r="AM53" s="117">
        <f t="shared" si="30"/>
        <v>0.15448546744143946</v>
      </c>
      <c r="AN53" s="117">
        <f t="shared" si="30"/>
        <v>0.14391344331301889</v>
      </c>
      <c r="AO53" s="117">
        <f t="shared" si="30"/>
        <v>0.15195872335260471</v>
      </c>
      <c r="AP53" s="117">
        <f t="shared" si="30"/>
        <v>0.16004052663242715</v>
      </c>
      <c r="AQ53" s="117">
        <f t="shared" si="30"/>
        <v>0.15537427493713063</v>
      </c>
      <c r="AR53" s="117">
        <f t="shared" ref="AR53:AW53" si="31">+AR41/AR$12</f>
        <v>0.15314342724821928</v>
      </c>
      <c r="AS53" s="117">
        <f t="shared" si="31"/>
        <v>0.1491645998455492</v>
      </c>
      <c r="AT53" s="117">
        <f t="shared" si="31"/>
        <v>0.15538494760375804</v>
      </c>
      <c r="AU53" s="117">
        <f t="shared" si="31"/>
        <v>0.16006675476793528</v>
      </c>
      <c r="AV53" s="117">
        <f t="shared" si="31"/>
        <v>0.15867059756814716</v>
      </c>
      <c r="AW53" s="117">
        <f t="shared" si="31"/>
        <v>0.15405806820781082</v>
      </c>
      <c r="AX53" s="117">
        <f t="shared" ref="AX53:AY60" si="32">+AX41/AX$12</f>
        <v>0.1537725331426614</v>
      </c>
      <c r="AY53" s="117">
        <f t="shared" si="32"/>
        <v>0.15513822669430782</v>
      </c>
      <c r="AZ53" s="118">
        <f t="shared" ref="AZ53:BC60" si="33">+AZ41/AZ$12</f>
        <v>0.15367192597464954</v>
      </c>
      <c r="BA53" s="117">
        <f t="shared" si="33"/>
        <v>0.15863025804691144</v>
      </c>
      <c r="BB53" s="117">
        <f t="shared" si="33"/>
        <v>0.16276406396031262</v>
      </c>
      <c r="BC53" s="117">
        <f t="shared" si="33"/>
        <v>0.15328381206652403</v>
      </c>
      <c r="BD53" s="117">
        <f t="shared" ref="BD53:BE60" si="34">+BD41/BD$12</f>
        <v>0.15439110832398956</v>
      </c>
      <c r="BE53" s="117">
        <f t="shared" si="34"/>
        <v>0.16413333865569774</v>
      </c>
      <c r="BF53" s="117">
        <f t="shared" ref="BF53:BH53" si="35">+BF41/BF$12</f>
        <v>0.17239287870437361</v>
      </c>
      <c r="BG53" s="117">
        <f>+BG41/BG$12</f>
        <v>0.16103617198090106</v>
      </c>
      <c r="BH53" s="2135">
        <f t="shared" si="35"/>
        <v>0.15189545499948723</v>
      </c>
      <c r="BI53" s="1911">
        <f t="shared" ref="BI53" si="36">+BI41/BI$12</f>
        <v>0.15291459665489593</v>
      </c>
    </row>
    <row r="54" spans="1:61" s="108" customFormat="1" ht="15" customHeight="1">
      <c r="A54" s="2142"/>
      <c r="B54" s="105"/>
      <c r="C54" s="105"/>
      <c r="D54" s="105"/>
      <c r="E54" s="105"/>
      <c r="F54" s="105"/>
      <c r="G54" s="105"/>
      <c r="H54" s="105"/>
      <c r="I54" s="105"/>
      <c r="J54" s="105"/>
      <c r="K54" s="105"/>
      <c r="L54" s="105"/>
      <c r="M54" s="105"/>
      <c r="N54" s="105"/>
      <c r="O54" s="105"/>
      <c r="P54" s="105"/>
      <c r="Q54" s="105"/>
      <c r="R54" s="105"/>
      <c r="S54" s="105"/>
      <c r="T54" s="105"/>
      <c r="U54" s="105"/>
      <c r="V54" s="1028"/>
      <c r="W54" s="1044" t="s">
        <v>143</v>
      </c>
      <c r="X54" s="1209"/>
      <c r="Y54" s="1508"/>
      <c r="Z54" s="1884" t="s">
        <v>298</v>
      </c>
      <c r="AA54" s="1883">
        <f t="shared" si="30"/>
        <v>2.0435226828176771E-2</v>
      </c>
      <c r="AB54" s="117">
        <f t="shared" si="30"/>
        <v>2.0468494714050541E-2</v>
      </c>
      <c r="AC54" s="117">
        <f t="shared" si="30"/>
        <v>1.9926879297585558E-2</v>
      </c>
      <c r="AD54" s="117">
        <f t="shared" si="30"/>
        <v>1.8606496434542295E-2</v>
      </c>
      <c r="AE54" s="117">
        <f t="shared" si="30"/>
        <v>1.9807973151473826E-2</v>
      </c>
      <c r="AF54" s="117">
        <f t="shared" si="30"/>
        <v>1.9201323161943482E-2</v>
      </c>
      <c r="AG54" s="117">
        <f t="shared" si="30"/>
        <v>1.8572139197029994E-2</v>
      </c>
      <c r="AH54" s="117">
        <f t="shared" si="30"/>
        <v>1.9126029544095376E-2</v>
      </c>
      <c r="AI54" s="117">
        <f t="shared" si="30"/>
        <v>1.8478256437758894E-2</v>
      </c>
      <c r="AJ54" s="117">
        <f t="shared" si="30"/>
        <v>1.8888309743461187E-2</v>
      </c>
      <c r="AK54" s="117">
        <f t="shared" si="30"/>
        <v>1.8359319792734884E-2</v>
      </c>
      <c r="AL54" s="117">
        <f t="shared" si="30"/>
        <v>1.8885819511579791E-2</v>
      </c>
      <c r="AM54" s="117">
        <f t="shared" si="30"/>
        <v>1.9574861414482385E-2</v>
      </c>
      <c r="AN54" s="117">
        <f t="shared" si="30"/>
        <v>2.0427845638054543E-2</v>
      </c>
      <c r="AO54" s="117">
        <f t="shared" si="30"/>
        <v>2.065341016184738E-2</v>
      </c>
      <c r="AP54" s="117">
        <f t="shared" si="30"/>
        <v>2.090165159771382E-2</v>
      </c>
      <c r="AQ54" s="117">
        <f t="shared" si="30"/>
        <v>2.0948479398394271E-2</v>
      </c>
      <c r="AR54" s="117">
        <f t="shared" ref="AR54:AS60" si="37">+AR42/AR$12</f>
        <v>2.2839829839808076E-2</v>
      </c>
      <c r="AS54" s="117">
        <f t="shared" si="37"/>
        <v>2.2904688065757312E-2</v>
      </c>
      <c r="AT54" s="117">
        <f t="shared" ref="AT54:AU60" si="38">+AT42/AT$12</f>
        <v>2.2918808349082206E-2</v>
      </c>
      <c r="AU54" s="117">
        <f t="shared" si="38"/>
        <v>2.4491406155247791E-2</v>
      </c>
      <c r="AV54" s="117">
        <f t="shared" ref="AV54:AW60" si="39">+AV42/AV$12</f>
        <v>2.5960472428504532E-2</v>
      </c>
      <c r="AW54" s="117">
        <f t="shared" si="39"/>
        <v>2.7204203006120087E-2</v>
      </c>
      <c r="AX54" s="117">
        <f t="shared" si="32"/>
        <v>2.767192402853216E-2</v>
      </c>
      <c r="AY54" s="117">
        <f t="shared" si="32"/>
        <v>2.7027567724296171E-2</v>
      </c>
      <c r="AZ54" s="118">
        <f t="shared" si="33"/>
        <v>2.5997872999386332E-2</v>
      </c>
      <c r="BA54" s="117">
        <f t="shared" si="33"/>
        <v>2.5120641979984478E-2</v>
      </c>
      <c r="BB54" s="117">
        <f t="shared" si="33"/>
        <v>2.4136312473469118E-2</v>
      </c>
      <c r="BC54" s="117">
        <f t="shared" si="33"/>
        <v>2.2301089038864571E-2</v>
      </c>
      <c r="BD54" s="117">
        <f t="shared" si="34"/>
        <v>2.1232939689557292E-2</v>
      </c>
      <c r="BE54" s="117">
        <f t="shared" si="34"/>
        <v>2.2174553984776246E-2</v>
      </c>
      <c r="BF54" s="117">
        <f t="shared" ref="BF54:BH54" si="40">+BF42/BF$12</f>
        <v>2.2531639304503963E-2</v>
      </c>
      <c r="BG54" s="117">
        <f>+BG42/BG$12</f>
        <v>3.0416824863028404E-2</v>
      </c>
      <c r="BH54" s="2135">
        <f t="shared" si="40"/>
        <v>3.6536674845580291E-2</v>
      </c>
      <c r="BI54" s="1911">
        <f t="shared" ref="BI54" si="41">+BI42/BI$12</f>
        <v>3.6954536396346528E-2</v>
      </c>
    </row>
    <row r="55" spans="1:61" s="108" customFormat="1" ht="15" customHeight="1">
      <c r="A55" s="2142"/>
      <c r="B55" s="105"/>
      <c r="C55" s="105"/>
      <c r="D55" s="105"/>
      <c r="E55" s="105"/>
      <c r="F55" s="105"/>
      <c r="G55" s="105"/>
      <c r="H55" s="105"/>
      <c r="I55" s="105"/>
      <c r="J55" s="105"/>
      <c r="K55" s="105"/>
      <c r="L55" s="105"/>
      <c r="M55" s="105"/>
      <c r="N55" s="105"/>
      <c r="O55" s="105"/>
      <c r="P55" s="105"/>
      <c r="Q55" s="105"/>
      <c r="R55" s="105"/>
      <c r="S55" s="105"/>
      <c r="T55" s="105"/>
      <c r="U55" s="105"/>
      <c r="V55" s="1028"/>
      <c r="W55" s="1045" t="s">
        <v>144</v>
      </c>
      <c r="X55" s="1209"/>
      <c r="Y55" s="1508"/>
      <c r="Z55" s="1523" t="s">
        <v>312</v>
      </c>
      <c r="AA55" s="1883">
        <f t="shared" si="30"/>
        <v>0.18278988618079198</v>
      </c>
      <c r="AB55" s="117">
        <f t="shared" si="30"/>
        <v>0.18266003376890966</v>
      </c>
      <c r="AC55" s="117">
        <f t="shared" si="30"/>
        <v>0.17487776635054239</v>
      </c>
      <c r="AD55" s="117">
        <f t="shared" si="30"/>
        <v>0.17590252780842777</v>
      </c>
      <c r="AE55" s="117">
        <f t="shared" si="30"/>
        <v>0.16125667503008348</v>
      </c>
      <c r="AF55" s="117">
        <f t="shared" si="30"/>
        <v>0.16412164400883925</v>
      </c>
      <c r="AG55" s="117">
        <f t="shared" si="30"/>
        <v>0.16044992629072746</v>
      </c>
      <c r="AH55" s="117">
        <f t="shared" si="30"/>
        <v>0.16080210386729896</v>
      </c>
      <c r="AI55" s="117">
        <f t="shared" si="30"/>
        <v>0.15753659166830444</v>
      </c>
      <c r="AJ55" s="117">
        <f t="shared" si="30"/>
        <v>0.15296357611868075</v>
      </c>
      <c r="AK55" s="117">
        <f t="shared" si="30"/>
        <v>0.1521969514449597</v>
      </c>
      <c r="AL55" s="117">
        <f t="shared" si="30"/>
        <v>0.14883785297364124</v>
      </c>
      <c r="AM55" s="117">
        <f t="shared" si="30"/>
        <v>0.14741071696447819</v>
      </c>
      <c r="AN55" s="117">
        <f t="shared" si="30"/>
        <v>0.1444576209039872</v>
      </c>
      <c r="AO55" s="117">
        <f t="shared" si="30"/>
        <v>0.14248896488525517</v>
      </c>
      <c r="AP55" s="117">
        <f t="shared" si="30"/>
        <v>0.14525056540561707</v>
      </c>
      <c r="AQ55" s="117">
        <f t="shared" si="30"/>
        <v>0.14545341472474541</v>
      </c>
      <c r="AR55" s="117">
        <f t="shared" si="37"/>
        <v>0.14249797684804869</v>
      </c>
      <c r="AS55" s="117">
        <f t="shared" si="37"/>
        <v>0.1386390637744474</v>
      </c>
      <c r="AT55" s="117">
        <f t="shared" si="38"/>
        <v>0.14213851302970665</v>
      </c>
      <c r="AU55" s="117">
        <f t="shared" si="38"/>
        <v>0.14066463377607308</v>
      </c>
      <c r="AV55" s="117">
        <f t="shared" si="39"/>
        <v>0.13522269365339631</v>
      </c>
      <c r="AW55" s="117">
        <f t="shared" si="39"/>
        <v>0.130351598469756</v>
      </c>
      <c r="AX55" s="117">
        <f t="shared" si="32"/>
        <v>0.12959435697180963</v>
      </c>
      <c r="AY55" s="117">
        <f t="shared" si="32"/>
        <v>0.13223830380833118</v>
      </c>
      <c r="AZ55" s="118">
        <f t="shared" si="33"/>
        <v>0.13210081605832835</v>
      </c>
      <c r="BA55" s="117">
        <f t="shared" si="33"/>
        <v>0.13499825801319798</v>
      </c>
      <c r="BB55" s="117">
        <f t="shared" si="33"/>
        <v>0.13807803533446508</v>
      </c>
      <c r="BC55" s="117">
        <f t="shared" si="33"/>
        <v>0.13504584878960973</v>
      </c>
      <c r="BD55" s="117">
        <f t="shared" si="34"/>
        <v>0.13928195641953892</v>
      </c>
      <c r="BE55" s="117">
        <f t="shared" si="34"/>
        <v>0.1458150666322813</v>
      </c>
      <c r="BF55" s="117">
        <f t="shared" ref="BF55:BG55" si="42">+BF43/BF$12</f>
        <v>0.14114453382324191</v>
      </c>
      <c r="BG55" s="117">
        <f t="shared" si="42"/>
        <v>0.13108644198134686</v>
      </c>
      <c r="BH55" s="2135">
        <f t="shared" ref="BH55:BI55" si="43">+BH43/BH$12</f>
        <v>0.13196904094643216</v>
      </c>
      <c r="BI55" s="1911">
        <f t="shared" si="43"/>
        <v>0.13335149180550229</v>
      </c>
    </row>
    <row r="56" spans="1:61" s="108" customFormat="1" ht="15" customHeight="1">
      <c r="A56" s="2142"/>
      <c r="B56" s="105"/>
      <c r="C56" s="105"/>
      <c r="D56" s="105"/>
      <c r="E56" s="105"/>
      <c r="F56" s="105"/>
      <c r="G56" s="105"/>
      <c r="H56" s="105"/>
      <c r="I56" s="105"/>
      <c r="J56" s="105"/>
      <c r="K56" s="105"/>
      <c r="L56" s="105"/>
      <c r="M56" s="105"/>
      <c r="N56" s="105"/>
      <c r="O56" s="105"/>
      <c r="P56" s="105"/>
      <c r="Q56" s="105"/>
      <c r="R56" s="105"/>
      <c r="S56" s="105"/>
      <c r="T56" s="105"/>
      <c r="U56" s="105"/>
      <c r="V56" s="1028"/>
      <c r="W56" s="1044" t="s">
        <v>145</v>
      </c>
      <c r="X56" s="1209"/>
      <c r="Y56" s="1508"/>
      <c r="Z56" s="1884" t="s">
        <v>299</v>
      </c>
      <c r="AA56" s="1883">
        <f t="shared" si="30"/>
        <v>5.2096592163104694E-2</v>
      </c>
      <c r="AB56" s="117">
        <f t="shared" si="30"/>
        <v>5.2762104743193136E-2</v>
      </c>
      <c r="AC56" s="117">
        <f t="shared" si="30"/>
        <v>5.0422019453564025E-2</v>
      </c>
      <c r="AD56" s="117">
        <f t="shared" si="30"/>
        <v>5.0655508208079299E-2</v>
      </c>
      <c r="AE56" s="117">
        <f t="shared" si="30"/>
        <v>4.781143222413678E-2</v>
      </c>
      <c r="AF56" s="117">
        <f t="shared" si="30"/>
        <v>4.8275464298949133E-2</v>
      </c>
      <c r="AG56" s="117">
        <f t="shared" si="30"/>
        <v>4.709795473552765E-2</v>
      </c>
      <c r="AH56" s="117">
        <f t="shared" si="30"/>
        <v>4.7921430446744524E-2</v>
      </c>
      <c r="AI56" s="117">
        <f t="shared" si="30"/>
        <v>4.755062022807708E-2</v>
      </c>
      <c r="AJ56" s="117">
        <f t="shared" si="30"/>
        <v>4.6300473169033005E-2</v>
      </c>
      <c r="AK56" s="117">
        <f t="shared" si="30"/>
        <v>4.539420126965437E-2</v>
      </c>
      <c r="AL56" s="117">
        <f t="shared" si="30"/>
        <v>4.5109082948814189E-2</v>
      </c>
      <c r="AM56" s="117">
        <f t="shared" si="30"/>
        <v>4.4532561938637298E-2</v>
      </c>
      <c r="AN56" s="117">
        <f t="shared" si="30"/>
        <v>4.5549983946136074E-2</v>
      </c>
      <c r="AO56" s="117">
        <f t="shared" si="30"/>
        <v>4.4010099021701644E-2</v>
      </c>
      <c r="AP56" s="117">
        <f t="shared" si="30"/>
        <v>4.4212080943342752E-2</v>
      </c>
      <c r="AQ56" s="117">
        <f t="shared" si="30"/>
        <v>4.5245366024524884E-2</v>
      </c>
      <c r="AR56" s="117">
        <f t="shared" si="37"/>
        <v>4.5550782231405428E-2</v>
      </c>
      <c r="AS56" s="117">
        <f t="shared" si="37"/>
        <v>4.4755053602142422E-2</v>
      </c>
      <c r="AT56" s="117">
        <f t="shared" si="38"/>
        <v>4.5620600102337094E-2</v>
      </c>
      <c r="AU56" s="117">
        <f t="shared" si="38"/>
        <v>4.576394637952786E-2</v>
      </c>
      <c r="AV56" s="117">
        <f t="shared" si="39"/>
        <v>4.5049597986350026E-2</v>
      </c>
      <c r="AW56" s="117">
        <f t="shared" si="39"/>
        <v>4.5511372180865553E-2</v>
      </c>
      <c r="AX56" s="117">
        <f t="shared" si="32"/>
        <v>4.6536123440414426E-2</v>
      </c>
      <c r="AY56" s="117">
        <f t="shared" si="32"/>
        <v>4.7887697620361859E-2</v>
      </c>
      <c r="AZ56" s="118">
        <f t="shared" si="33"/>
        <v>4.8663336297955613E-2</v>
      </c>
      <c r="BA56" s="117">
        <f t="shared" si="33"/>
        <v>4.958517454379413E-2</v>
      </c>
      <c r="BB56" s="117">
        <f t="shared" si="33"/>
        <v>5.100120773669483E-2</v>
      </c>
      <c r="BC56" s="117">
        <f t="shared" si="33"/>
        <v>5.0647926416799334E-2</v>
      </c>
      <c r="BD56" s="117">
        <f t="shared" si="34"/>
        <v>5.2960782971249863E-2</v>
      </c>
      <c r="BE56" s="117">
        <f t="shared" si="34"/>
        <v>5.6324294951470219E-2</v>
      </c>
      <c r="BF56" s="117">
        <f t="shared" ref="BF56:BG56" si="44">+BF44/BF$12</f>
        <v>5.475546858481934E-2</v>
      </c>
      <c r="BG56" s="117">
        <f t="shared" si="44"/>
        <v>5.4864621888667732E-2</v>
      </c>
      <c r="BH56" s="2135">
        <f t="shared" ref="BH56:BI56" si="45">+BH44/BH$12</f>
        <v>5.3383342158679459E-2</v>
      </c>
      <c r="BI56" s="1911">
        <f t="shared" si="45"/>
        <v>5.3756445398575776E-2</v>
      </c>
    </row>
    <row r="57" spans="1:61" s="108" customFormat="1" ht="15" customHeight="1">
      <c r="A57" s="2142"/>
      <c r="B57" s="105"/>
      <c r="C57" s="105"/>
      <c r="D57" s="105"/>
      <c r="E57" s="105"/>
      <c r="F57" s="105"/>
      <c r="G57" s="105"/>
      <c r="H57" s="105"/>
      <c r="I57" s="105"/>
      <c r="J57" s="105"/>
      <c r="K57" s="105"/>
      <c r="L57" s="105"/>
      <c r="M57" s="105"/>
      <c r="N57" s="105"/>
      <c r="O57" s="105"/>
      <c r="P57" s="105"/>
      <c r="Q57" s="105"/>
      <c r="R57" s="105"/>
      <c r="S57" s="105"/>
      <c r="T57" s="105"/>
      <c r="U57" s="105"/>
      <c r="V57" s="1028"/>
      <c r="W57" s="1045" t="s">
        <v>455</v>
      </c>
      <c r="X57" s="1208"/>
      <c r="Y57" s="1508"/>
      <c r="Z57" s="1523" t="s">
        <v>860</v>
      </c>
      <c r="AA57" s="1883">
        <f t="shared" si="30"/>
        <v>0.26461242553322856</v>
      </c>
      <c r="AB57" s="117">
        <f t="shared" si="30"/>
        <v>0.26556870360674129</v>
      </c>
      <c r="AC57" s="117">
        <f t="shared" si="30"/>
        <v>0.25903167072663574</v>
      </c>
      <c r="AD57" s="117">
        <f t="shared" si="30"/>
        <v>0.24230677482521579</v>
      </c>
      <c r="AE57" s="117">
        <f t="shared" si="30"/>
        <v>0.25840170278868763</v>
      </c>
      <c r="AF57" s="117">
        <f t="shared" si="30"/>
        <v>0.2509053401853118</v>
      </c>
      <c r="AG57" s="117">
        <f t="shared" si="30"/>
        <v>0.24307203562560226</v>
      </c>
      <c r="AH57" s="117">
        <f t="shared" si="30"/>
        <v>0.25070606294287184</v>
      </c>
      <c r="AI57" s="117">
        <f t="shared" si="30"/>
        <v>0.24257283589710399</v>
      </c>
      <c r="AJ57" s="117">
        <f t="shared" si="30"/>
        <v>0.24830823049847431</v>
      </c>
      <c r="AK57" s="117">
        <f t="shared" si="30"/>
        <v>0.24168432811123133</v>
      </c>
      <c r="AL57" s="117">
        <f t="shared" si="30"/>
        <v>0.24752141826558519</v>
      </c>
      <c r="AM57" s="117">
        <f t="shared" si="30"/>
        <v>0.25542444450104768</v>
      </c>
      <c r="AN57" s="117">
        <f t="shared" si="30"/>
        <v>0.26538409081471082</v>
      </c>
      <c r="AO57" s="117">
        <f t="shared" si="30"/>
        <v>0.267137197146251</v>
      </c>
      <c r="AP57" s="117">
        <f t="shared" si="30"/>
        <v>0.26916288818298889</v>
      </c>
      <c r="AQ57" s="117">
        <f t="shared" si="30"/>
        <v>0.26858437335356744</v>
      </c>
      <c r="AR57" s="117">
        <f t="shared" si="37"/>
        <v>0.29155226775656096</v>
      </c>
      <c r="AS57" s="117">
        <f t="shared" si="37"/>
        <v>0.2911018090868483</v>
      </c>
      <c r="AT57" s="117">
        <f t="shared" si="38"/>
        <v>0.2900087750470895</v>
      </c>
      <c r="AU57" s="117">
        <f t="shared" si="38"/>
        <v>0.30855529910830765</v>
      </c>
      <c r="AV57" s="117">
        <f t="shared" si="39"/>
        <v>0.33117008793373887</v>
      </c>
      <c r="AW57" s="117">
        <f t="shared" si="39"/>
        <v>0.35161163569174969</v>
      </c>
      <c r="AX57" s="117">
        <f t="shared" si="32"/>
        <v>0.36261515140245915</v>
      </c>
      <c r="AY57" s="117">
        <f t="shared" si="32"/>
        <v>0.35934120632597993</v>
      </c>
      <c r="AZ57" s="118">
        <f t="shared" si="33"/>
        <v>0.35097128549171552</v>
      </c>
      <c r="BA57" s="117">
        <f t="shared" si="33"/>
        <v>0.34464156779779609</v>
      </c>
      <c r="BB57" s="117">
        <f t="shared" si="33"/>
        <v>0.33683187242904672</v>
      </c>
      <c r="BC57" s="117">
        <f t="shared" si="33"/>
        <v>0.31689303595225604</v>
      </c>
      <c r="BD57" s="117">
        <f t="shared" si="34"/>
        <v>0.30755428123934897</v>
      </c>
      <c r="BE57" s="117">
        <f t="shared" si="34"/>
        <v>0.32780795679081925</v>
      </c>
      <c r="BF57" s="117">
        <f t="shared" ref="BF57:BG57" si="46">+BF45/BF$12</f>
        <v>0.31296564960653933</v>
      </c>
      <c r="BG57" s="117">
        <f t="shared" si="46"/>
        <v>0.31120586693192587</v>
      </c>
      <c r="BH57" s="2135">
        <f t="shared" ref="BH57:BI57" si="47">+BH45/BH$12</f>
        <v>0.29645881772097882</v>
      </c>
      <c r="BI57" s="1911">
        <f t="shared" si="47"/>
        <v>0.29984934906612115</v>
      </c>
    </row>
    <row r="58" spans="1:61" s="108" customFormat="1" ht="15" customHeight="1">
      <c r="A58" s="2142"/>
      <c r="B58" s="105"/>
      <c r="C58" s="105"/>
      <c r="D58" s="105"/>
      <c r="E58" s="105"/>
      <c r="F58" s="105"/>
      <c r="G58" s="105"/>
      <c r="H58" s="105"/>
      <c r="I58" s="105"/>
      <c r="J58" s="105"/>
      <c r="K58" s="105"/>
      <c r="L58" s="105"/>
      <c r="M58" s="105"/>
      <c r="N58" s="105"/>
      <c r="O58" s="105"/>
      <c r="P58" s="105"/>
      <c r="Q58" s="105"/>
      <c r="R58" s="105"/>
      <c r="S58" s="105"/>
      <c r="T58" s="105"/>
      <c r="U58" s="105"/>
      <c r="V58" s="1028"/>
      <c r="W58" s="1044" t="s">
        <v>456</v>
      </c>
      <c r="X58" s="1208"/>
      <c r="Y58" s="1508"/>
      <c r="Z58" s="1884" t="s">
        <v>862</v>
      </c>
      <c r="AA58" s="1883">
        <f t="shared" si="30"/>
        <v>0.26237800650825022</v>
      </c>
      <c r="AB58" s="117">
        <f t="shared" si="30"/>
        <v>0.25754242687737017</v>
      </c>
      <c r="AC58" s="117">
        <f t="shared" si="30"/>
        <v>0.27648384959066846</v>
      </c>
      <c r="AD58" s="117">
        <f t="shared" si="30"/>
        <v>0.29016263029027567</v>
      </c>
      <c r="AE58" s="117">
        <f t="shared" si="30"/>
        <v>0.29769857942249045</v>
      </c>
      <c r="AF58" s="117">
        <f t="shared" si="30"/>
        <v>0.29504350033780702</v>
      </c>
      <c r="AG58" s="117">
        <f t="shared" si="30"/>
        <v>0.3082907764991234</v>
      </c>
      <c r="AH58" s="117">
        <f t="shared" si="30"/>
        <v>0.29559210942724817</v>
      </c>
      <c r="AI58" s="117">
        <f t="shared" si="30"/>
        <v>0.31200648476229476</v>
      </c>
      <c r="AJ58" s="117">
        <f t="shared" si="30"/>
        <v>0.31340760038491794</v>
      </c>
      <c r="AK58" s="117">
        <f t="shared" si="30"/>
        <v>0.31472489579007729</v>
      </c>
      <c r="AL58" s="117">
        <f t="shared" si="30"/>
        <v>0.31550235019945749</v>
      </c>
      <c r="AM58" s="117">
        <f t="shared" si="30"/>
        <v>0.30636141343415119</v>
      </c>
      <c r="AN58" s="117">
        <f t="shared" si="30"/>
        <v>0.30804482932553867</v>
      </c>
      <c r="AO58" s="117">
        <f t="shared" si="30"/>
        <v>0.30460292160088015</v>
      </c>
      <c r="AP58" s="117">
        <f t="shared" si="30"/>
        <v>0.29577227481450935</v>
      </c>
      <c r="AQ58" s="117">
        <f t="shared" si="30"/>
        <v>0.30180485504257343</v>
      </c>
      <c r="AR58" s="117">
        <f t="shared" si="37"/>
        <v>0.28410718691110631</v>
      </c>
      <c r="AS58" s="117">
        <f t="shared" si="37"/>
        <v>0.29066518149070608</v>
      </c>
      <c r="AT58" s="117">
        <f t="shared" si="38"/>
        <v>0.28508989616975439</v>
      </c>
      <c r="AU58" s="117">
        <f t="shared" si="38"/>
        <v>0.26654555259371471</v>
      </c>
      <c r="AV58" s="117">
        <f t="shared" si="39"/>
        <v>0.24738658014995549</v>
      </c>
      <c r="AW58" s="117">
        <f t="shared" si="39"/>
        <v>0.23322544363082176</v>
      </c>
      <c r="AX58" s="117">
        <f t="shared" si="32"/>
        <v>0.2268423388851469</v>
      </c>
      <c r="AY58" s="117">
        <f t="shared" si="32"/>
        <v>0.22622090856922464</v>
      </c>
      <c r="AZ58" s="118">
        <f t="shared" si="33"/>
        <v>0.23729932528337666</v>
      </c>
      <c r="BA58" s="117">
        <f t="shared" si="33"/>
        <v>0.23514918148121572</v>
      </c>
      <c r="BB58" s="117">
        <f t="shared" si="33"/>
        <v>0.234755783850462</v>
      </c>
      <c r="BC58" s="117">
        <f t="shared" si="33"/>
        <v>0.26289323383237284</v>
      </c>
      <c r="BD58" s="117">
        <f t="shared" si="34"/>
        <v>0.26436548161115075</v>
      </c>
      <c r="BE58" s="117">
        <f t="shared" si="34"/>
        <v>0.22531907963150133</v>
      </c>
      <c r="BF58" s="117">
        <f t="shared" ref="BF58:BG58" si="48">+BF46/BF$12</f>
        <v>0.23904501538877251</v>
      </c>
      <c r="BG58" s="117">
        <f t="shared" si="48"/>
        <v>0.25176524863136629</v>
      </c>
      <c r="BH58" s="2135">
        <f t="shared" ref="BH58:BI58" si="49">+BH46/BH$12</f>
        <v>0.27133708855903549</v>
      </c>
      <c r="BI58" s="1911">
        <f t="shared" si="49"/>
        <v>0.26477503189888973</v>
      </c>
    </row>
    <row r="59" spans="1:61" s="108" customFormat="1" ht="15" customHeight="1">
      <c r="A59" s="2142"/>
      <c r="B59" s="105"/>
      <c r="C59" s="105"/>
      <c r="D59" s="105"/>
      <c r="E59" s="105"/>
      <c r="F59" s="105"/>
      <c r="G59" s="105"/>
      <c r="H59" s="105"/>
      <c r="I59" s="105"/>
      <c r="J59" s="105"/>
      <c r="K59" s="105"/>
      <c r="L59" s="105"/>
      <c r="M59" s="105"/>
      <c r="N59" s="105"/>
      <c r="O59" s="105"/>
      <c r="P59" s="105"/>
      <c r="Q59" s="105"/>
      <c r="R59" s="105"/>
      <c r="S59" s="105"/>
      <c r="T59" s="105"/>
      <c r="U59" s="105"/>
      <c r="V59" s="1028"/>
      <c r="W59" s="1031" t="s">
        <v>457</v>
      </c>
      <c r="X59" s="1208"/>
      <c r="Y59" s="1508"/>
      <c r="Z59" s="1527" t="s">
        <v>863</v>
      </c>
      <c r="AA59" s="1883">
        <f t="shared" si="30"/>
        <v>6.0315824210174465E-2</v>
      </c>
      <c r="AB59" s="117">
        <f t="shared" si="30"/>
        <v>6.0887334204586585E-2</v>
      </c>
      <c r="AC59" s="117">
        <f t="shared" si="30"/>
        <v>5.7423092465976461E-2</v>
      </c>
      <c r="AD59" s="117">
        <f t="shared" si="30"/>
        <v>5.6367824936597401E-2</v>
      </c>
      <c r="AE59" s="117">
        <f t="shared" si="30"/>
        <v>5.4531044242946157E-2</v>
      </c>
      <c r="AF59" s="117">
        <f t="shared" si="30"/>
        <v>5.5049654446936089E-2</v>
      </c>
      <c r="AG59" s="117">
        <f t="shared" si="30"/>
        <v>5.4895228154593655E-2</v>
      </c>
      <c r="AH59" s="117">
        <f t="shared" si="30"/>
        <v>5.8744523271763403E-2</v>
      </c>
      <c r="AI59" s="117">
        <f t="shared" si="30"/>
        <v>5.8532304302004019E-2</v>
      </c>
      <c r="AJ59" s="117">
        <f t="shared" si="30"/>
        <v>5.7235366293209883E-2</v>
      </c>
      <c r="AK59" s="117">
        <f t="shared" si="30"/>
        <v>5.799271973083988E-2</v>
      </c>
      <c r="AL59" s="117">
        <f t="shared" si="30"/>
        <v>5.9887771615333173E-2</v>
      </c>
      <c r="AM59" s="117">
        <f t="shared" si="30"/>
        <v>5.8407818670969586E-2</v>
      </c>
      <c r="AN59" s="117">
        <f t="shared" si="30"/>
        <v>5.8443016509346142E-2</v>
      </c>
      <c r="AO59" s="117">
        <f t="shared" si="30"/>
        <v>5.5959526434542529E-2</v>
      </c>
      <c r="AP59" s="117">
        <f t="shared" si="30"/>
        <v>5.1812681959458332E-2</v>
      </c>
      <c r="AQ59" s="117">
        <f t="shared" si="30"/>
        <v>4.9497470313918678E-2</v>
      </c>
      <c r="AR59" s="117">
        <f t="shared" si="37"/>
        <v>4.636340686703725E-2</v>
      </c>
      <c r="AS59" s="117">
        <f t="shared" si="37"/>
        <v>4.6027776993409132E-2</v>
      </c>
      <c r="AT59" s="117">
        <f t="shared" si="38"/>
        <v>4.0071072354539584E-2</v>
      </c>
      <c r="AU59" s="117">
        <f t="shared" si="38"/>
        <v>3.6400744249701002E-2</v>
      </c>
      <c r="AV59" s="117">
        <f t="shared" si="39"/>
        <v>3.8105950990883486E-2</v>
      </c>
      <c r="AW59" s="117">
        <f t="shared" si="39"/>
        <v>3.5788226867550094E-2</v>
      </c>
      <c r="AX59" s="117">
        <f t="shared" si="32"/>
        <v>3.3780853265786323E-2</v>
      </c>
      <c r="AY59" s="117">
        <f t="shared" si="32"/>
        <v>3.1856261114240704E-2</v>
      </c>
      <c r="AZ59" s="118">
        <f t="shared" si="33"/>
        <v>3.2488209379749403E-2</v>
      </c>
      <c r="BA59" s="117">
        <f t="shared" si="33"/>
        <v>3.3416076963821088E-2</v>
      </c>
      <c r="BB59" s="117">
        <f t="shared" si="33"/>
        <v>3.3720417094837953E-2</v>
      </c>
      <c r="BC59" s="117">
        <f t="shared" si="33"/>
        <v>3.6841632699592022E-2</v>
      </c>
      <c r="BD59" s="117">
        <f t="shared" si="34"/>
        <v>3.9078337706241688E-2</v>
      </c>
      <c r="BE59" s="117">
        <f t="shared" si="34"/>
        <v>4.0232094482882466E-2</v>
      </c>
      <c r="BF59" s="117">
        <f t="shared" ref="BF59:BG59" si="50">+BF47/BF$12</f>
        <v>4.0446634526742284E-2</v>
      </c>
      <c r="BG59" s="117">
        <f t="shared" si="50"/>
        <v>3.9140905039041135E-2</v>
      </c>
      <c r="BH59" s="2135">
        <f t="shared" ref="BH59:BI59" si="51">+BH47/BH$12</f>
        <v>3.8024107299866244E-2</v>
      </c>
      <c r="BI59" s="1911">
        <f t="shared" si="51"/>
        <v>4.0833121994672171E-2</v>
      </c>
    </row>
    <row r="60" spans="1:61" s="108" customFormat="1" ht="15" customHeight="1" thickBot="1">
      <c r="A60" s="2142"/>
      <c r="B60" s="105"/>
      <c r="C60" s="105"/>
      <c r="D60" s="105"/>
      <c r="E60" s="105"/>
      <c r="F60" s="105"/>
      <c r="G60" s="105"/>
      <c r="H60" s="105"/>
      <c r="I60" s="105"/>
      <c r="J60" s="105"/>
      <c r="K60" s="105"/>
      <c r="L60" s="105"/>
      <c r="M60" s="105"/>
      <c r="N60" s="105"/>
      <c r="O60" s="105"/>
      <c r="P60" s="105"/>
      <c r="Q60" s="105"/>
      <c r="R60" s="105"/>
      <c r="S60" s="105"/>
      <c r="T60" s="105"/>
      <c r="U60" s="105"/>
      <c r="V60" s="1032"/>
      <c r="W60" s="1033" t="s">
        <v>458</v>
      </c>
      <c r="X60" s="1208"/>
      <c r="Y60" s="1513"/>
      <c r="Z60" s="1895" t="s">
        <v>864</v>
      </c>
      <c r="AA60" s="1896">
        <f t="shared" si="30"/>
        <v>1.146312042561879E-2</v>
      </c>
      <c r="AB60" s="1897">
        <f t="shared" si="30"/>
        <v>1.4259099996190698E-2</v>
      </c>
      <c r="AC60" s="1897">
        <f t="shared" si="30"/>
        <v>1.6077053206005647E-2</v>
      </c>
      <c r="AD60" s="1897">
        <f t="shared" si="30"/>
        <v>1.7048097426708698E-2</v>
      </c>
      <c r="AE60" s="1897">
        <f t="shared" si="30"/>
        <v>2.0123690533163104E-2</v>
      </c>
      <c r="AF60" s="1897">
        <f t="shared" si="30"/>
        <v>2.0970885442635857E-2</v>
      </c>
      <c r="AG60" s="1897">
        <f t="shared" si="30"/>
        <v>1.8881080402563574E-2</v>
      </c>
      <c r="AH60" s="1897">
        <f t="shared" si="30"/>
        <v>1.8078216939678673E-2</v>
      </c>
      <c r="AI60" s="1897">
        <f t="shared" si="30"/>
        <v>1.6645821399850866E-2</v>
      </c>
      <c r="AJ60" s="1897">
        <f t="shared" si="30"/>
        <v>1.5411815599768532E-2</v>
      </c>
      <c r="AK60" s="1897">
        <f t="shared" si="30"/>
        <v>1.4563925042627168E-2</v>
      </c>
      <c r="AL60" s="1897">
        <f t="shared" si="30"/>
        <v>1.3943472148767335E-2</v>
      </c>
      <c r="AM60" s="1897">
        <f t="shared" si="30"/>
        <v>1.3802715634794229E-2</v>
      </c>
      <c r="AN60" s="1897">
        <f t="shared" si="30"/>
        <v>1.3779169549207658E-2</v>
      </c>
      <c r="AO60" s="1897">
        <f t="shared" si="30"/>
        <v>1.3189157396917445E-2</v>
      </c>
      <c r="AP60" s="1897">
        <f t="shared" si="30"/>
        <v>1.2847330463942678E-2</v>
      </c>
      <c r="AQ60" s="1897">
        <f t="shared" si="30"/>
        <v>1.3091766205145327E-2</v>
      </c>
      <c r="AR60" s="1897">
        <f t="shared" si="37"/>
        <v>1.3945122297814073E-2</v>
      </c>
      <c r="AS60" s="1897">
        <f t="shared" si="37"/>
        <v>1.6741827141140156E-2</v>
      </c>
      <c r="AT60" s="1897">
        <f t="shared" si="38"/>
        <v>1.8767387343732768E-2</v>
      </c>
      <c r="AU60" s="1897">
        <f t="shared" si="38"/>
        <v>1.7511662969492758E-2</v>
      </c>
      <c r="AV60" s="1897">
        <f t="shared" si="39"/>
        <v>1.8434019289024016E-2</v>
      </c>
      <c r="AW60" s="1897">
        <f t="shared" si="39"/>
        <v>2.2249451945325845E-2</v>
      </c>
      <c r="AX60" s="1897">
        <f t="shared" si="32"/>
        <v>1.9186718863189831E-2</v>
      </c>
      <c r="AY60" s="1897">
        <f t="shared" si="32"/>
        <v>2.0289828143257787E-2</v>
      </c>
      <c r="AZ60" s="1898">
        <f t="shared" si="33"/>
        <v>1.8807228514838643E-2</v>
      </c>
      <c r="BA60" s="1897">
        <f t="shared" si="33"/>
        <v>1.8458841173279082E-2</v>
      </c>
      <c r="BB60" s="1897">
        <f t="shared" si="33"/>
        <v>1.871230712071181E-2</v>
      </c>
      <c r="BC60" s="1897">
        <f t="shared" si="33"/>
        <v>2.2093421203981448E-2</v>
      </c>
      <c r="BD60" s="1897">
        <f t="shared" si="34"/>
        <v>2.1135112038923147E-2</v>
      </c>
      <c r="BE60" s="1897">
        <f t="shared" si="34"/>
        <v>1.8193614870571355E-2</v>
      </c>
      <c r="BF60" s="1897">
        <f t="shared" ref="BF60:BG60" si="52">+BF48/BF$12</f>
        <v>1.6718180061007171E-2</v>
      </c>
      <c r="BG60" s="1897">
        <f t="shared" si="52"/>
        <v>2.0483918683722464E-2</v>
      </c>
      <c r="BH60" s="2136">
        <f t="shared" ref="BH60:BI60" si="53">+BH48/BH$12</f>
        <v>2.0395473469940258E-2</v>
      </c>
      <c r="BI60" s="1913">
        <f t="shared" si="53"/>
        <v>1.7565426784996539E-2</v>
      </c>
    </row>
    <row r="61" spans="1:61">
      <c r="Z61" s="99"/>
    </row>
    <row r="62" spans="1:61" ht="60">
      <c r="W62" s="1877" t="s">
        <v>451</v>
      </c>
      <c r="X62" s="1206"/>
      <c r="Z62" s="123" t="s">
        <v>814</v>
      </c>
    </row>
    <row r="63" spans="1:61">
      <c r="X63" s="1206"/>
    </row>
    <row r="64" spans="1:61" ht="91.5">
      <c r="W64" s="1878" t="s">
        <v>452</v>
      </c>
      <c r="X64" s="1206"/>
      <c r="Z64" s="124" t="s">
        <v>865</v>
      </c>
    </row>
  </sheetData>
  <mergeCells count="4">
    <mergeCell ref="V1:W1"/>
    <mergeCell ref="Y1:Z2"/>
    <mergeCell ref="Y7:Z7"/>
    <mergeCell ref="V7:W7"/>
  </mergeCells>
  <phoneticPr fontId="10"/>
  <pageMargins left="0.24" right="0.22" top="0.98425196850393704" bottom="0.98425196850393704" header="0.51181102362204722" footer="0.51181102362204722"/>
  <pageSetup paperSize="9" scale="3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A902E-F421-461E-A1E0-FEF6726ABA7E}">
  <sheetPr codeName="Sheet15"/>
  <dimension ref="B1:BX37"/>
  <sheetViews>
    <sheetView zoomScaleNormal="100" workbookViewId="0"/>
  </sheetViews>
  <sheetFormatPr defaultColWidth="9" defaultRowHeight="15"/>
  <cols>
    <col min="1" max="1" width="3.5" style="2" customWidth="1"/>
    <col min="2" max="2" width="4.5" style="2" customWidth="1"/>
    <col min="3" max="3" width="2" style="2" customWidth="1"/>
    <col min="4" max="4" width="1.5" style="2" customWidth="1"/>
    <col min="5" max="5" width="23.25" style="2" customWidth="1"/>
    <col min="6" max="49" width="1.625" style="2" hidden="1" customWidth="1"/>
    <col min="50" max="50" width="9.125" style="2" hidden="1" customWidth="1"/>
    <col min="51" max="59" width="6.625" style="2" customWidth="1"/>
    <col min="60" max="61" width="6.5" style="2" customWidth="1"/>
    <col min="62" max="62" width="9.75" style="2" customWidth="1"/>
    <col min="63" max="63" width="2" style="2" customWidth="1"/>
    <col min="64" max="64" width="1.25" style="2" customWidth="1"/>
    <col min="65" max="65" width="54" style="2" customWidth="1"/>
    <col min="66" max="76" width="6.5" style="2" customWidth="1"/>
    <col min="77" max="84" width="10.625" style="2" customWidth="1"/>
    <col min="85" max="16384" width="9" style="2"/>
  </cols>
  <sheetData>
    <row r="1" spans="2:76" ht="18.75" customHeight="1">
      <c r="B1" s="1529" t="s">
        <v>522</v>
      </c>
      <c r="D1" s="1530"/>
      <c r="BJ1" s="2686" t="s">
        <v>415</v>
      </c>
      <c r="BK1" s="2686"/>
      <c r="BL1" s="2686"/>
      <c r="BM1" s="2686"/>
    </row>
    <row r="2" spans="2:76">
      <c r="B2" s="2" t="str">
        <f>'0.Contents'!$B$2</f>
        <v>＜報告値＞</v>
      </c>
      <c r="BJ2" s="2" t="str">
        <f>'0.Contents'!$D$2</f>
        <v>&lt;Reported Value&gt;</v>
      </c>
    </row>
    <row r="3" spans="2:76" ht="16.5">
      <c r="C3" s="2" t="s">
        <v>989</v>
      </c>
      <c r="BK3" s="1531" t="s">
        <v>978</v>
      </c>
    </row>
    <row r="4" spans="2:76" ht="24.75" customHeight="1">
      <c r="C4" s="2675"/>
      <c r="D4" s="2676"/>
      <c r="E4" s="2677"/>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3"/>
      <c r="AY4" s="1533">
        <v>2014</v>
      </c>
      <c r="AZ4" s="1533">
        <v>2015</v>
      </c>
      <c r="BA4" s="1533">
        <v>2016</v>
      </c>
      <c r="BB4" s="1533">
        <v>2017</v>
      </c>
      <c r="BC4" s="1533">
        <v>2018</v>
      </c>
      <c r="BD4" s="1533">
        <v>2019</v>
      </c>
      <c r="BE4" s="1533">
        <v>2020</v>
      </c>
      <c r="BF4" s="1870">
        <v>2021</v>
      </c>
      <c r="BG4" s="1870">
        <v>2022</v>
      </c>
      <c r="BH4" s="1533">
        <v>2023</v>
      </c>
      <c r="BI4" s="1533">
        <v>2024</v>
      </c>
      <c r="BK4" s="2675"/>
      <c r="BL4" s="2676"/>
      <c r="BM4" s="2677"/>
      <c r="BN4" s="1533">
        <v>2014</v>
      </c>
      <c r="BO4" s="1533">
        <v>2015</v>
      </c>
      <c r="BP4" s="1533">
        <v>2016</v>
      </c>
      <c r="BQ4" s="1533">
        <v>2017</v>
      </c>
      <c r="BR4" s="1533">
        <v>2018</v>
      </c>
      <c r="BS4" s="1533">
        <v>2019</v>
      </c>
      <c r="BT4" s="1533">
        <v>2020</v>
      </c>
      <c r="BU4" s="1870">
        <v>2021</v>
      </c>
      <c r="BV4" s="1870">
        <v>2022</v>
      </c>
      <c r="BW4" s="1533">
        <v>2023</v>
      </c>
      <c r="BX4" s="1533">
        <v>2024</v>
      </c>
    </row>
    <row r="5" spans="2:76" ht="15.75" thickBot="1">
      <c r="C5" s="2672" t="s">
        <v>866</v>
      </c>
      <c r="D5" s="2673"/>
      <c r="E5" s="267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1534"/>
      <c r="AG5" s="1534"/>
      <c r="AH5" s="1534"/>
      <c r="AI5" s="1534"/>
      <c r="AJ5" s="1534"/>
      <c r="AK5" s="1534"/>
      <c r="AL5" s="1534"/>
      <c r="AM5" s="1534"/>
      <c r="AN5" s="1534"/>
      <c r="AO5" s="1534"/>
      <c r="AP5" s="1534"/>
      <c r="AQ5" s="1534"/>
      <c r="AR5" s="1534"/>
      <c r="AS5" s="1534"/>
      <c r="AT5" s="1534"/>
      <c r="AU5" s="1534"/>
      <c r="AV5" s="1534"/>
      <c r="AW5" s="1534"/>
      <c r="AX5" s="1535"/>
      <c r="AY5" s="1536">
        <f>SUM(AY6,AY12,AY15,AY17)</f>
        <v>-69.304157975339095</v>
      </c>
      <c r="AZ5" s="1536">
        <f t="shared" ref="AZ5:BH5" si="0">SUM(AZ6,AZ12,AZ15,AZ17)</f>
        <v>-65.982157377442462</v>
      </c>
      <c r="BA5" s="1536">
        <f t="shared" si="0"/>
        <v>-64.592864935525043</v>
      </c>
      <c r="BB5" s="1536">
        <f t="shared" si="0"/>
        <v>-64.208118488847859</v>
      </c>
      <c r="BC5" s="1536">
        <f t="shared" si="0"/>
        <v>-62.825612227275528</v>
      </c>
      <c r="BD5" s="1536">
        <f t="shared" si="0"/>
        <v>-58.805678364515344</v>
      </c>
      <c r="BE5" s="1536">
        <f t="shared" si="0"/>
        <v>-56.440626566905088</v>
      </c>
      <c r="BF5" s="1536">
        <f t="shared" si="0"/>
        <v>-57.097826494608277</v>
      </c>
      <c r="BG5" s="1536">
        <f t="shared" si="0"/>
        <v>-54.154637477347705</v>
      </c>
      <c r="BH5" s="1536">
        <f t="shared" si="0"/>
        <v>-53.878078100795079</v>
      </c>
      <c r="BI5" s="1536">
        <f>SUM(BI6,BI12,BI15,BI17)</f>
        <v>-52.340594626794783</v>
      </c>
      <c r="BK5" s="2672" t="s">
        <v>4</v>
      </c>
      <c r="BL5" s="2673"/>
      <c r="BM5" s="2674"/>
      <c r="BN5" s="1536">
        <f t="shared" ref="BN5:BX6" si="1">AY5</f>
        <v>-69.304157975339095</v>
      </c>
      <c r="BO5" s="1536">
        <f t="shared" si="1"/>
        <v>-65.982157377442462</v>
      </c>
      <c r="BP5" s="1536">
        <f t="shared" si="1"/>
        <v>-64.592864935525043</v>
      </c>
      <c r="BQ5" s="1536">
        <f t="shared" si="1"/>
        <v>-64.208118488847859</v>
      </c>
      <c r="BR5" s="1536">
        <f t="shared" si="1"/>
        <v>-62.825612227275528</v>
      </c>
      <c r="BS5" s="1536">
        <f t="shared" si="1"/>
        <v>-58.805678364515344</v>
      </c>
      <c r="BT5" s="1536">
        <f t="shared" si="1"/>
        <v>-56.440626566905088</v>
      </c>
      <c r="BU5" s="1536">
        <f t="shared" si="1"/>
        <v>-57.097826494608277</v>
      </c>
      <c r="BV5" s="1536">
        <f t="shared" si="1"/>
        <v>-54.154637477347705</v>
      </c>
      <c r="BW5" s="1536">
        <f t="shared" si="1"/>
        <v>-53.878078100795079</v>
      </c>
      <c r="BX5" s="1536">
        <f t="shared" si="1"/>
        <v>-52.340594626794783</v>
      </c>
    </row>
    <row r="6" spans="2:76" ht="15.75" thickTop="1">
      <c r="C6" s="2680" t="s">
        <v>833</v>
      </c>
      <c r="D6" s="2680"/>
      <c r="E6" s="2681"/>
      <c r="F6" s="1537"/>
      <c r="G6" s="1537"/>
      <c r="H6" s="1537"/>
      <c r="I6" s="1537"/>
      <c r="J6" s="1537"/>
      <c r="K6" s="1537"/>
      <c r="L6" s="1537"/>
      <c r="M6" s="1537"/>
      <c r="N6" s="1537"/>
      <c r="O6" s="1537"/>
      <c r="P6" s="1537"/>
      <c r="Q6" s="1537"/>
      <c r="R6" s="1537"/>
      <c r="S6" s="1537"/>
      <c r="T6" s="1537"/>
      <c r="U6" s="1537"/>
      <c r="V6" s="1537"/>
      <c r="W6" s="1537"/>
      <c r="X6" s="1537"/>
      <c r="Y6" s="1537"/>
      <c r="Z6" s="1537"/>
      <c r="AA6" s="1537"/>
      <c r="AB6" s="1537"/>
      <c r="AC6" s="1537"/>
      <c r="AD6" s="1537"/>
      <c r="AE6" s="1537"/>
      <c r="AF6" s="1537"/>
      <c r="AG6" s="1537"/>
      <c r="AH6" s="1537"/>
      <c r="AI6" s="1537"/>
      <c r="AJ6" s="1537"/>
      <c r="AK6" s="1537"/>
      <c r="AL6" s="1537"/>
      <c r="AM6" s="1537"/>
      <c r="AN6" s="1537"/>
      <c r="AO6" s="1537"/>
      <c r="AP6" s="1537"/>
      <c r="AQ6" s="1537"/>
      <c r="AR6" s="1537"/>
      <c r="AS6" s="1537"/>
      <c r="AT6" s="1537"/>
      <c r="AU6" s="1537"/>
      <c r="AV6" s="1537"/>
      <c r="AW6" s="1537"/>
      <c r="AX6" s="1538"/>
      <c r="AY6" s="1539">
        <f>SUM(AY7:AY9)</f>
        <v>-61.211571666916527</v>
      </c>
      <c r="AZ6" s="1539">
        <f t="shared" ref="AZ6:BH6" si="2">SUM(AZ7:AZ9)</f>
        <v>-57.537763464512871</v>
      </c>
      <c r="BA6" s="1539">
        <f t="shared" si="2"/>
        <v>-55.840275797004757</v>
      </c>
      <c r="BB6" s="1539">
        <f t="shared" si="2"/>
        <v>-55.664123387643215</v>
      </c>
      <c r="BC6" s="1539">
        <f t="shared" si="2"/>
        <v>-54.373818387208999</v>
      </c>
      <c r="BD6" s="1539">
        <f t="shared" si="2"/>
        <v>-49.928475565896996</v>
      </c>
      <c r="BE6" s="1539">
        <f t="shared" si="2"/>
        <v>-47.491231910884139</v>
      </c>
      <c r="BF6" s="1539">
        <f t="shared" si="2"/>
        <v>-48.348208171097312</v>
      </c>
      <c r="BG6" s="1539">
        <f t="shared" si="2"/>
        <v>-45.778917804041448</v>
      </c>
      <c r="BH6" s="1539">
        <f t="shared" si="2"/>
        <v>-45.240805209878012</v>
      </c>
      <c r="BI6" s="1539">
        <f t="shared" ref="BI6" si="3">SUM(BI7:BI9)</f>
        <v>-43.679162511281604</v>
      </c>
      <c r="BK6" s="2680" t="s">
        <v>958</v>
      </c>
      <c r="BL6" s="2680"/>
      <c r="BM6" s="2681"/>
      <c r="BN6" s="1541">
        <f t="shared" si="1"/>
        <v>-61.211571666916527</v>
      </c>
      <c r="BO6" s="1541">
        <f t="shared" si="1"/>
        <v>-57.537763464512871</v>
      </c>
      <c r="BP6" s="1541">
        <f t="shared" si="1"/>
        <v>-55.840275797004757</v>
      </c>
      <c r="BQ6" s="1541">
        <f t="shared" si="1"/>
        <v>-55.664123387643215</v>
      </c>
      <c r="BR6" s="1541">
        <f t="shared" si="1"/>
        <v>-54.373818387208999</v>
      </c>
      <c r="BS6" s="1541">
        <f t="shared" si="1"/>
        <v>-49.928475565896996</v>
      </c>
      <c r="BT6" s="1541">
        <f t="shared" si="1"/>
        <v>-47.491231910884139</v>
      </c>
      <c r="BU6" s="1541">
        <f t="shared" si="1"/>
        <v>-48.348208171097312</v>
      </c>
      <c r="BV6" s="1541">
        <f t="shared" si="1"/>
        <v>-45.778917804041448</v>
      </c>
      <c r="BW6" s="1541">
        <f t="shared" si="1"/>
        <v>-45.240805209878012</v>
      </c>
      <c r="BX6" s="1541">
        <f t="shared" si="1"/>
        <v>-43.679162511281604</v>
      </c>
    </row>
    <row r="7" spans="2:76" ht="16.5" customHeight="1">
      <c r="C7" s="1394"/>
      <c r="D7" s="2682" t="s">
        <v>834</v>
      </c>
      <c r="E7" s="2683"/>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1540"/>
      <c r="AP7" s="1540"/>
      <c r="AQ7" s="1540"/>
      <c r="AR7" s="1540"/>
      <c r="AS7" s="1540"/>
      <c r="AT7" s="1540"/>
      <c r="AU7" s="1540"/>
      <c r="AV7" s="1540"/>
      <c r="AW7" s="1540"/>
      <c r="AX7" s="1541"/>
      <c r="AY7" s="1542">
        <v>-1.8577076249020155</v>
      </c>
      <c r="AZ7" s="1542">
        <v>-1.842575931264546</v>
      </c>
      <c r="BA7" s="1542">
        <v>-1.5512879174972141</v>
      </c>
      <c r="BB7" s="1542">
        <v>-1.4908521714635847</v>
      </c>
      <c r="BC7" s="1542">
        <v>-1.3588617155673726</v>
      </c>
      <c r="BD7" s="1542">
        <v>-1.6380011413143989</v>
      </c>
      <c r="BE7" s="1542">
        <v>-1.5651493273592465</v>
      </c>
      <c r="BF7" s="1542">
        <v>-1.498910347893794</v>
      </c>
      <c r="BG7" s="1542">
        <v>-1.4418592810506257</v>
      </c>
      <c r="BH7" s="1542">
        <v>-1.3733572899464537</v>
      </c>
      <c r="BI7" s="1542">
        <v>-1.3247753479040802</v>
      </c>
      <c r="BK7" s="1394"/>
      <c r="BL7" s="2682" t="s">
        <v>327</v>
      </c>
      <c r="BM7" s="2683"/>
      <c r="BN7" s="1541">
        <f t="shared" ref="BN7:BX7" si="4">AY7</f>
        <v>-1.8577076249020155</v>
      </c>
      <c r="BO7" s="1541">
        <f t="shared" si="4"/>
        <v>-1.842575931264546</v>
      </c>
      <c r="BP7" s="1541">
        <f t="shared" si="4"/>
        <v>-1.5512879174972141</v>
      </c>
      <c r="BQ7" s="1541">
        <f t="shared" si="4"/>
        <v>-1.4908521714635847</v>
      </c>
      <c r="BR7" s="1541">
        <f t="shared" si="4"/>
        <v>-1.3588617155673726</v>
      </c>
      <c r="BS7" s="1541">
        <f t="shared" si="4"/>
        <v>-1.6380011413143989</v>
      </c>
      <c r="BT7" s="1541">
        <f t="shared" si="4"/>
        <v>-1.5651493273592465</v>
      </c>
      <c r="BU7" s="1541">
        <f t="shared" si="4"/>
        <v>-1.498910347893794</v>
      </c>
      <c r="BV7" s="1541">
        <f t="shared" si="4"/>
        <v>-1.4418592810506257</v>
      </c>
      <c r="BW7" s="1541">
        <f t="shared" si="4"/>
        <v>-1.3733572899464537</v>
      </c>
      <c r="BX7" s="1541">
        <f t="shared" si="4"/>
        <v>-1.3247753479040802</v>
      </c>
    </row>
    <row r="8" spans="2:76" ht="15.75" customHeight="1">
      <c r="C8" s="1394"/>
      <c r="D8" s="2678" t="s">
        <v>835</v>
      </c>
      <c r="E8" s="2679"/>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3"/>
      <c r="AW8" s="1543"/>
      <c r="AX8" s="1542"/>
      <c r="AY8" s="1544">
        <v>3.1254169845704509</v>
      </c>
      <c r="AZ8" s="1544">
        <v>3.2943698825755039</v>
      </c>
      <c r="BA8" s="1544">
        <v>3.2590420174006911</v>
      </c>
      <c r="BB8" s="1544">
        <v>2.9490866876595327</v>
      </c>
      <c r="BC8" s="1544">
        <v>2.9142362986836901</v>
      </c>
      <c r="BD8" s="1544">
        <v>3.8318546925916399</v>
      </c>
      <c r="BE8" s="1544">
        <v>3.8469919929782623</v>
      </c>
      <c r="BF8" s="1544">
        <v>3.5986953820041983</v>
      </c>
      <c r="BG8" s="1544">
        <v>3.6235204044142955</v>
      </c>
      <c r="BH8" s="1544">
        <v>3.0031650451938723</v>
      </c>
      <c r="BI8" s="1544">
        <v>3.0224369276314285</v>
      </c>
      <c r="BK8" s="1394"/>
      <c r="BL8" s="2678" t="s">
        <v>310</v>
      </c>
      <c r="BM8" s="2679"/>
      <c r="BN8" s="1541">
        <f t="shared" ref="BN8:BN9" si="5">AY8</f>
        <v>3.1254169845704509</v>
      </c>
      <c r="BO8" s="1542">
        <f t="shared" ref="BO8:BX17" si="6">AZ8</f>
        <v>3.2943698825755039</v>
      </c>
      <c r="BP8" s="1542">
        <f t="shared" si="6"/>
        <v>3.2590420174006911</v>
      </c>
      <c r="BQ8" s="1542">
        <f t="shared" si="6"/>
        <v>2.9490866876595327</v>
      </c>
      <c r="BR8" s="1542">
        <f t="shared" si="6"/>
        <v>2.9142362986836901</v>
      </c>
      <c r="BS8" s="1542">
        <f t="shared" si="6"/>
        <v>3.8318546925916399</v>
      </c>
      <c r="BT8" s="1542">
        <f t="shared" si="6"/>
        <v>3.8469919929782623</v>
      </c>
      <c r="BU8" s="1542">
        <f t="shared" si="6"/>
        <v>3.5986953820041983</v>
      </c>
      <c r="BV8" s="1542">
        <f t="shared" si="6"/>
        <v>3.6235204044142955</v>
      </c>
      <c r="BW8" s="1542">
        <f t="shared" si="6"/>
        <v>3.0031650451938723</v>
      </c>
      <c r="BX8" s="1542">
        <f t="shared" si="6"/>
        <v>3.0224369276314285</v>
      </c>
    </row>
    <row r="9" spans="2:76" ht="15.75" customHeight="1">
      <c r="C9" s="1394"/>
      <c r="D9" s="2684" t="s">
        <v>836</v>
      </c>
      <c r="E9" s="2679"/>
      <c r="F9" s="1543"/>
      <c r="G9" s="1543"/>
      <c r="H9" s="1543"/>
      <c r="I9" s="1543"/>
      <c r="J9" s="1543"/>
      <c r="K9" s="1543"/>
      <c r="L9" s="1543"/>
      <c r="M9" s="1543"/>
      <c r="N9" s="1543"/>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3"/>
      <c r="AP9" s="1543"/>
      <c r="AQ9" s="1543"/>
      <c r="AR9" s="1543"/>
      <c r="AS9" s="1543"/>
      <c r="AT9" s="1543"/>
      <c r="AU9" s="1543"/>
      <c r="AV9" s="1543"/>
      <c r="AW9" s="1543"/>
      <c r="AX9" s="1544"/>
      <c r="AY9" s="1544">
        <v>-62.479281026584964</v>
      </c>
      <c r="AZ9" s="1544">
        <v>-58.989557415823832</v>
      </c>
      <c r="BA9" s="1544">
        <v>-57.548029896908233</v>
      </c>
      <c r="BB9" s="1544">
        <v>-57.122357903839166</v>
      </c>
      <c r="BC9" s="1544">
        <v>-55.929192970325317</v>
      </c>
      <c r="BD9" s="1544">
        <v>-52.122329117174239</v>
      </c>
      <c r="BE9" s="1544">
        <v>-49.773074576503156</v>
      </c>
      <c r="BF9" s="1544">
        <v>-50.447993205207716</v>
      </c>
      <c r="BG9" s="1544">
        <v>-47.960578927405116</v>
      </c>
      <c r="BH9" s="1544">
        <v>-46.870612965125432</v>
      </c>
      <c r="BI9" s="1544">
        <v>-45.376824091008949</v>
      </c>
      <c r="BK9" s="1394"/>
      <c r="BL9" s="2684" t="s">
        <v>407</v>
      </c>
      <c r="BM9" s="2679"/>
      <c r="BN9" s="1541">
        <f t="shared" si="5"/>
        <v>-62.479281026584964</v>
      </c>
      <c r="BO9" s="1542">
        <f t="shared" si="6"/>
        <v>-58.989557415823832</v>
      </c>
      <c r="BP9" s="1542">
        <f t="shared" si="6"/>
        <v>-57.548029896908233</v>
      </c>
      <c r="BQ9" s="1542">
        <f t="shared" si="6"/>
        <v>-57.122357903839166</v>
      </c>
      <c r="BR9" s="1542">
        <f t="shared" si="6"/>
        <v>-55.929192970325317</v>
      </c>
      <c r="BS9" s="1542">
        <f t="shared" si="6"/>
        <v>-52.122329117174239</v>
      </c>
      <c r="BT9" s="1542">
        <f t="shared" si="6"/>
        <v>-49.773074576503156</v>
      </c>
      <c r="BU9" s="1542">
        <f t="shared" si="6"/>
        <v>-50.447993205207716</v>
      </c>
      <c r="BV9" s="1542">
        <f t="shared" si="6"/>
        <v>-47.960578927405116</v>
      </c>
      <c r="BW9" s="1542">
        <f t="shared" si="6"/>
        <v>-46.870612965125432</v>
      </c>
      <c r="BX9" s="1542">
        <f t="shared" si="6"/>
        <v>-45.376824091008949</v>
      </c>
    </row>
    <row r="10" spans="2:76" ht="14.25" customHeight="1">
      <c r="C10" s="1394"/>
      <c r="D10" s="1395"/>
      <c r="E10" s="1396" t="s">
        <v>837</v>
      </c>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545"/>
      <c r="AM10" s="1545"/>
      <c r="AN10" s="1545"/>
      <c r="AO10" s="1545"/>
      <c r="AP10" s="1545"/>
      <c r="AQ10" s="1545"/>
      <c r="AR10" s="1545"/>
      <c r="AS10" s="1545"/>
      <c r="AT10" s="1545"/>
      <c r="AU10" s="1545"/>
      <c r="AV10" s="1545"/>
      <c r="AW10" s="1545"/>
      <c r="AX10" s="1546"/>
      <c r="AY10" s="1542">
        <f>AY9-AY11</f>
        <v>-60.091528430708692</v>
      </c>
      <c r="AZ10" s="1542">
        <f t="shared" ref="AZ10:BF10" si="7">AZ9-AZ11</f>
        <v>-56.412608495668252</v>
      </c>
      <c r="BA10" s="1542">
        <f t="shared" si="7"/>
        <v>-54.568734879956523</v>
      </c>
      <c r="BB10" s="1542">
        <f t="shared" si="7"/>
        <v>-53.704730780895488</v>
      </c>
      <c r="BC10" s="1542">
        <f t="shared" si="7"/>
        <v>-52.250317114881192</v>
      </c>
      <c r="BD10" s="1542">
        <f t="shared" si="7"/>
        <v>-48.446661345047758</v>
      </c>
      <c r="BE10" s="1542">
        <f t="shared" si="7"/>
        <v>-46.74853832206751</v>
      </c>
      <c r="BF10" s="1542">
        <f t="shared" si="7"/>
        <v>-46.281201802724347</v>
      </c>
      <c r="BG10" s="1542">
        <f t="shared" ref="BG10:BH10" si="8">BG9-BG11</f>
        <v>-44.109723495285969</v>
      </c>
      <c r="BH10" s="1542">
        <f t="shared" si="8"/>
        <v>-43.453003265753594</v>
      </c>
      <c r="BI10" s="1542">
        <f t="shared" ref="BI10" si="9">BI9-BI11</f>
        <v>-42.14886756756956</v>
      </c>
      <c r="BK10" s="1394"/>
      <c r="BL10" s="1395"/>
      <c r="BM10" s="1396" t="s">
        <v>408</v>
      </c>
      <c r="BN10" s="1542">
        <f t="shared" ref="BN10:BN17" si="10">AY10</f>
        <v>-60.091528430708692</v>
      </c>
      <c r="BO10" s="1542">
        <f t="shared" si="6"/>
        <v>-56.412608495668252</v>
      </c>
      <c r="BP10" s="1542">
        <f t="shared" si="6"/>
        <v>-54.568734879956523</v>
      </c>
      <c r="BQ10" s="1542">
        <f t="shared" si="6"/>
        <v>-53.704730780895488</v>
      </c>
      <c r="BR10" s="1542">
        <f t="shared" si="6"/>
        <v>-52.250317114881192</v>
      </c>
      <c r="BS10" s="1542">
        <f t="shared" si="6"/>
        <v>-48.446661345047758</v>
      </c>
      <c r="BT10" s="1542">
        <f t="shared" si="6"/>
        <v>-46.74853832206751</v>
      </c>
      <c r="BU10" s="1542">
        <f t="shared" si="6"/>
        <v>-46.281201802724347</v>
      </c>
      <c r="BV10" s="1542">
        <f t="shared" si="6"/>
        <v>-44.109723495285969</v>
      </c>
      <c r="BW10" s="1542">
        <f t="shared" si="6"/>
        <v>-43.453003265753594</v>
      </c>
      <c r="BX10" s="1542">
        <f t="shared" si="6"/>
        <v>-42.14886756756956</v>
      </c>
    </row>
    <row r="11" spans="2:76" ht="15.75">
      <c r="C11" s="1394"/>
      <c r="D11" s="1395"/>
      <c r="E11" s="1397" t="s">
        <v>838</v>
      </c>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547"/>
      <c r="AM11" s="1547"/>
      <c r="AN11" s="1547"/>
      <c r="AO11" s="1547"/>
      <c r="AP11" s="1547"/>
      <c r="AQ11" s="1547"/>
      <c r="AR11" s="1547"/>
      <c r="AS11" s="1547"/>
      <c r="AT11" s="1547"/>
      <c r="AU11" s="1547"/>
      <c r="AV11" s="1547"/>
      <c r="AW11" s="1547"/>
      <c r="AX11" s="1546"/>
      <c r="AY11" s="1542">
        <v>-2.3877525958762682</v>
      </c>
      <c r="AZ11" s="1542">
        <v>-2.5769489201555791</v>
      </c>
      <c r="BA11" s="1542">
        <v>-2.9792950169517116</v>
      </c>
      <c r="BB11" s="1542">
        <v>-3.4176271229436797</v>
      </c>
      <c r="BC11" s="1542">
        <v>-3.6788758554441232</v>
      </c>
      <c r="BD11" s="1542">
        <v>-3.6756677721264834</v>
      </c>
      <c r="BE11" s="1542">
        <v>-3.0245362544356476</v>
      </c>
      <c r="BF11" s="1542">
        <v>-4.166791402483371</v>
      </c>
      <c r="BG11" s="1542">
        <v>-3.8508554321191468</v>
      </c>
      <c r="BH11" s="1542">
        <v>-3.4176096993718392</v>
      </c>
      <c r="BI11" s="1542">
        <v>-3.2279565234393908</v>
      </c>
      <c r="BK11" s="1394"/>
      <c r="BL11" s="1395"/>
      <c r="BM11" s="1397" t="s">
        <v>409</v>
      </c>
      <c r="BN11" s="1542">
        <f t="shared" si="10"/>
        <v>-2.3877525958762682</v>
      </c>
      <c r="BO11" s="1542">
        <f t="shared" si="6"/>
        <v>-2.5769489201555791</v>
      </c>
      <c r="BP11" s="1542">
        <f t="shared" si="6"/>
        <v>-2.9792950169517116</v>
      </c>
      <c r="BQ11" s="1542">
        <f t="shared" si="6"/>
        <v>-3.4176271229436797</v>
      </c>
      <c r="BR11" s="1542">
        <f t="shared" si="6"/>
        <v>-3.6788758554441232</v>
      </c>
      <c r="BS11" s="1542">
        <f t="shared" si="6"/>
        <v>-3.6756677721264834</v>
      </c>
      <c r="BT11" s="1542">
        <f t="shared" si="6"/>
        <v>-3.0245362544356476</v>
      </c>
      <c r="BU11" s="1542">
        <f t="shared" si="6"/>
        <v>-4.166791402483371</v>
      </c>
      <c r="BV11" s="1542">
        <f t="shared" si="6"/>
        <v>-3.8508554321191468</v>
      </c>
      <c r="BW11" s="1542">
        <f t="shared" si="6"/>
        <v>-3.4176096993718392</v>
      </c>
      <c r="BX11" s="1542">
        <f t="shared" si="6"/>
        <v>-3.2279565234393908</v>
      </c>
    </row>
    <row r="12" spans="2:76">
      <c r="C12" s="2669" t="s">
        <v>839</v>
      </c>
      <c r="D12" s="2670"/>
      <c r="E12" s="2671"/>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1548"/>
      <c r="AN12" s="1548"/>
      <c r="AO12" s="1548"/>
      <c r="AP12" s="1548"/>
      <c r="AQ12" s="1548"/>
      <c r="AR12" s="1548"/>
      <c r="AS12" s="1548"/>
      <c r="AT12" s="1548"/>
      <c r="AU12" s="1548"/>
      <c r="AV12" s="1548"/>
      <c r="AW12" s="1548"/>
      <c r="AX12" s="1546"/>
      <c r="AY12" s="1542">
        <f>SUM(AY13:AY14)</f>
        <v>-5.9186749938270964</v>
      </c>
      <c r="AZ12" s="1542">
        <f t="shared" ref="AZ12:BH12" si="11">SUM(AZ13:AZ14)</f>
        <v>-6.3036791494556512</v>
      </c>
      <c r="BA12" s="1542">
        <f t="shared" si="11"/>
        <v>-6.6318247188713952</v>
      </c>
      <c r="BB12" s="1542">
        <f t="shared" si="11"/>
        <v>-6.4455764500421022</v>
      </c>
      <c r="BC12" s="1542">
        <f t="shared" si="11"/>
        <v>-6.3935962142944431</v>
      </c>
      <c r="BD12" s="1542">
        <f t="shared" si="11"/>
        <v>-6.8235907290831754</v>
      </c>
      <c r="BE12" s="1542">
        <f t="shared" si="11"/>
        <v>-6.9532392647533108</v>
      </c>
      <c r="BF12" s="1542">
        <f t="shared" si="11"/>
        <v>-6.8324945571269087</v>
      </c>
      <c r="BG12" s="1542">
        <f t="shared" si="11"/>
        <v>-6.5294164987149337</v>
      </c>
      <c r="BH12" s="1542">
        <f t="shared" si="11"/>
        <v>-6.8651050509936731</v>
      </c>
      <c r="BI12" s="1542">
        <f t="shared" ref="BI12" si="12">SUM(BI13:BI14)</f>
        <v>-6.9384830985829167</v>
      </c>
      <c r="BK12" s="2669" t="s">
        <v>1003</v>
      </c>
      <c r="BL12" s="2670"/>
      <c r="BM12" s="2671"/>
      <c r="BN12" s="1542">
        <f t="shared" ref="BN12" si="13">AY12</f>
        <v>-5.9186749938270964</v>
      </c>
      <c r="BO12" s="1542">
        <f t="shared" ref="BO12" si="14">AZ12</f>
        <v>-6.3036791494556512</v>
      </c>
      <c r="BP12" s="1542">
        <f t="shared" ref="BP12" si="15">BA12</f>
        <v>-6.6318247188713952</v>
      </c>
      <c r="BQ12" s="1542">
        <f t="shared" ref="BQ12" si="16">BB12</f>
        <v>-6.4455764500421022</v>
      </c>
      <c r="BR12" s="1542">
        <f t="shared" ref="BR12" si="17">BC12</f>
        <v>-6.3935962142944431</v>
      </c>
      <c r="BS12" s="1542">
        <f t="shared" ref="BS12" si="18">BD12</f>
        <v>-6.8235907290831754</v>
      </c>
      <c r="BT12" s="1542">
        <f t="shared" ref="BT12" si="19">BE12</f>
        <v>-6.9532392647533108</v>
      </c>
      <c r="BU12" s="1542">
        <f t="shared" ref="BU12" si="20">BF12</f>
        <v>-6.8324945571269087</v>
      </c>
      <c r="BV12" s="1542">
        <f t="shared" ref="BV12" si="21">BG12</f>
        <v>-6.5294164987149337</v>
      </c>
      <c r="BW12" s="1542">
        <f t="shared" ref="BW12:BX12" si="22">BH12</f>
        <v>-6.8651050509936731</v>
      </c>
      <c r="BX12" s="1542">
        <f t="shared" si="22"/>
        <v>-6.9384830985829167</v>
      </c>
    </row>
    <row r="13" spans="2:76" ht="15.75">
      <c r="C13" s="1398"/>
      <c r="D13" s="2678" t="s">
        <v>840</v>
      </c>
      <c r="E13" s="267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c r="AM13" s="1549"/>
      <c r="AN13" s="1549"/>
      <c r="AO13" s="1549"/>
      <c r="AP13" s="1549"/>
      <c r="AQ13" s="1549"/>
      <c r="AR13" s="1549"/>
      <c r="AS13" s="1549"/>
      <c r="AT13" s="1549"/>
      <c r="AU13" s="1549"/>
      <c r="AV13" s="1549"/>
      <c r="AW13" s="1549"/>
      <c r="AX13" s="1542"/>
      <c r="AY13" s="1542">
        <v>-5.116464268067249</v>
      </c>
      <c r="AZ13" s="1542">
        <v>-5.3971987731474949</v>
      </c>
      <c r="BA13" s="1542">
        <v>-5.656405059067513</v>
      </c>
      <c r="BB13" s="1542">
        <v>-5.3853133226490097</v>
      </c>
      <c r="BC13" s="1542">
        <v>-5.3470220366257504</v>
      </c>
      <c r="BD13" s="1542">
        <v>-5.6985578133238901</v>
      </c>
      <c r="BE13" s="1542">
        <v>-5.7536051560618411</v>
      </c>
      <c r="BF13" s="1542">
        <v>-5.6176943134514783</v>
      </c>
      <c r="BG13" s="1542">
        <v>-5.3679837918559423</v>
      </c>
      <c r="BH13" s="1542">
        <v>-5.6761042250033702</v>
      </c>
      <c r="BI13" s="1542">
        <v>-5.7951129093914027</v>
      </c>
      <c r="BK13" s="1398"/>
      <c r="BL13" s="2678" t="s">
        <v>410</v>
      </c>
      <c r="BM13" s="2679"/>
      <c r="BN13" s="1542">
        <f t="shared" si="10"/>
        <v>-5.116464268067249</v>
      </c>
      <c r="BO13" s="1542">
        <f t="shared" si="6"/>
        <v>-5.3971987731474949</v>
      </c>
      <c r="BP13" s="1542">
        <f t="shared" si="6"/>
        <v>-5.656405059067513</v>
      </c>
      <c r="BQ13" s="1542">
        <f t="shared" si="6"/>
        <v>-5.3853133226490097</v>
      </c>
      <c r="BR13" s="1542">
        <f t="shared" si="6"/>
        <v>-5.3470220366257504</v>
      </c>
      <c r="BS13" s="1542">
        <f t="shared" si="6"/>
        <v>-5.6985578133238901</v>
      </c>
      <c r="BT13" s="1542">
        <f t="shared" si="6"/>
        <v>-5.7536051560618411</v>
      </c>
      <c r="BU13" s="1542">
        <f t="shared" si="6"/>
        <v>-5.6176943134514783</v>
      </c>
      <c r="BV13" s="1542">
        <f t="shared" si="6"/>
        <v>-5.3679837918559423</v>
      </c>
      <c r="BW13" s="1542">
        <f t="shared" si="6"/>
        <v>-5.6761042250033702</v>
      </c>
      <c r="BX13" s="1542">
        <f t="shared" si="6"/>
        <v>-5.7951129093914027</v>
      </c>
    </row>
    <row r="14" spans="2:76" ht="15.75">
      <c r="C14" s="1394"/>
      <c r="D14" s="2684" t="s">
        <v>841</v>
      </c>
      <c r="E14" s="2685"/>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550"/>
      <c r="AM14" s="1550"/>
      <c r="AN14" s="1550"/>
      <c r="AO14" s="1550"/>
      <c r="AP14" s="1550"/>
      <c r="AQ14" s="1550"/>
      <c r="AR14" s="1550"/>
      <c r="AS14" s="1550"/>
      <c r="AT14" s="1550"/>
      <c r="AU14" s="1550"/>
      <c r="AV14" s="1550"/>
      <c r="AW14" s="1550"/>
      <c r="AX14" s="1551"/>
      <c r="AY14" s="1551">
        <v>-0.80221072575984731</v>
      </c>
      <c r="AZ14" s="1551">
        <v>-0.90648037630815659</v>
      </c>
      <c r="BA14" s="1551">
        <v>-0.97541965980388223</v>
      </c>
      <c r="BB14" s="1551">
        <v>-1.0602631273930925</v>
      </c>
      <c r="BC14" s="1551">
        <v>-1.046574177668693</v>
      </c>
      <c r="BD14" s="1551">
        <v>-1.1250329157592858</v>
      </c>
      <c r="BE14" s="1551">
        <v>-1.1996341086914699</v>
      </c>
      <c r="BF14" s="1551">
        <v>-1.2148002436754302</v>
      </c>
      <c r="BG14" s="1551">
        <v>-1.1614327068589911</v>
      </c>
      <c r="BH14" s="1551">
        <v>-1.1890008259903031</v>
      </c>
      <c r="BI14" s="1551">
        <v>-1.1433701891915142</v>
      </c>
      <c r="BK14" s="1394"/>
      <c r="BL14" s="2684" t="s">
        <v>411</v>
      </c>
      <c r="BM14" s="2685"/>
      <c r="BN14" s="1542">
        <f t="shared" si="10"/>
        <v>-0.80221072575984731</v>
      </c>
      <c r="BO14" s="1542">
        <f t="shared" si="6"/>
        <v>-0.90648037630815659</v>
      </c>
      <c r="BP14" s="1542">
        <f t="shared" si="6"/>
        <v>-0.97541965980388223</v>
      </c>
      <c r="BQ14" s="1542">
        <f t="shared" si="6"/>
        <v>-1.0602631273930925</v>
      </c>
      <c r="BR14" s="1542">
        <f t="shared" si="6"/>
        <v>-1.046574177668693</v>
      </c>
      <c r="BS14" s="1542">
        <f t="shared" si="6"/>
        <v>-1.1250329157592858</v>
      </c>
      <c r="BT14" s="1542">
        <f t="shared" si="6"/>
        <v>-1.1996341086914699</v>
      </c>
      <c r="BU14" s="1542">
        <f t="shared" si="6"/>
        <v>-1.2148002436754302</v>
      </c>
      <c r="BV14" s="1542">
        <f t="shared" si="6"/>
        <v>-1.1614327068589911</v>
      </c>
      <c r="BW14" s="1542">
        <f t="shared" si="6"/>
        <v>-1.1890008259903031</v>
      </c>
      <c r="BX14" s="1542">
        <f t="shared" si="6"/>
        <v>-1.1433701891915142</v>
      </c>
    </row>
    <row r="15" spans="2:76">
      <c r="C15" s="2669" t="s">
        <v>842</v>
      </c>
      <c r="D15" s="2670"/>
      <c r="E15" s="2671"/>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550"/>
      <c r="AM15" s="1550"/>
      <c r="AN15" s="1550"/>
      <c r="AO15" s="1550"/>
      <c r="AP15" s="1550"/>
      <c r="AQ15" s="1550"/>
      <c r="AR15" s="1550"/>
      <c r="AS15" s="1550"/>
      <c r="AT15" s="1550"/>
      <c r="AU15" s="1550"/>
      <c r="AV15" s="1550"/>
      <c r="AW15" s="1550"/>
      <c r="AX15" s="1551"/>
      <c r="AY15" s="1551">
        <f>AY16</f>
        <v>-1.8182735315604637</v>
      </c>
      <c r="AZ15" s="1551">
        <f t="shared" ref="AZ15:BG15" si="23">AZ16</f>
        <v>-1.7884373335635171</v>
      </c>
      <c r="BA15" s="1551">
        <f t="shared" si="23"/>
        <v>-1.7708778689979179</v>
      </c>
      <c r="BB15" s="1551">
        <f t="shared" si="23"/>
        <v>-1.7512699453517344</v>
      </c>
      <c r="BC15" s="1551">
        <f t="shared" si="23"/>
        <v>-1.7132910246114734</v>
      </c>
      <c r="BD15" s="1551">
        <f t="shared" si="23"/>
        <v>-1.6938052688341176</v>
      </c>
      <c r="BE15" s="1551">
        <f t="shared" si="23"/>
        <v>-1.6489924417550519</v>
      </c>
      <c r="BF15" s="1551">
        <f t="shared" si="23"/>
        <v>-1.6081374422136043</v>
      </c>
      <c r="BG15" s="1551">
        <f t="shared" si="23"/>
        <v>-1.5286812731444304</v>
      </c>
      <c r="BH15" s="1551">
        <f>BH16</f>
        <v>-1.469372696120262</v>
      </c>
      <c r="BI15" s="1551">
        <f>BI16</f>
        <v>-1.3998763189976322</v>
      </c>
      <c r="BK15" s="2669" t="s">
        <v>964</v>
      </c>
      <c r="BL15" s="2670"/>
      <c r="BM15" s="2671"/>
      <c r="BN15" s="1542">
        <f t="shared" ref="BN15" si="24">AY15</f>
        <v>-1.8182735315604637</v>
      </c>
      <c r="BO15" s="1542">
        <f t="shared" ref="BO15" si="25">AZ15</f>
        <v>-1.7884373335635171</v>
      </c>
      <c r="BP15" s="1542">
        <f t="shared" ref="BP15" si="26">BA15</f>
        <v>-1.7708778689979179</v>
      </c>
      <c r="BQ15" s="1542">
        <f t="shared" ref="BQ15" si="27">BB15</f>
        <v>-1.7512699453517344</v>
      </c>
      <c r="BR15" s="1542">
        <f t="shared" ref="BR15" si="28">BC15</f>
        <v>-1.7132910246114734</v>
      </c>
      <c r="BS15" s="1542">
        <f t="shared" ref="BS15" si="29">BD15</f>
        <v>-1.6938052688341176</v>
      </c>
      <c r="BT15" s="1542">
        <f t="shared" ref="BT15" si="30">BE15</f>
        <v>-1.6489924417550519</v>
      </c>
      <c r="BU15" s="1542">
        <f t="shared" ref="BU15" si="31">BF15</f>
        <v>-1.6081374422136043</v>
      </c>
      <c r="BV15" s="1542">
        <f t="shared" ref="BV15" si="32">BG15</f>
        <v>-1.5286812731444304</v>
      </c>
      <c r="BW15" s="1542">
        <f t="shared" ref="BW15:BX15" si="33">BH15</f>
        <v>-1.469372696120262</v>
      </c>
      <c r="BX15" s="1542">
        <f t="shared" si="33"/>
        <v>-1.3998763189976322</v>
      </c>
    </row>
    <row r="16" spans="2:76" ht="15.75">
      <c r="C16" s="1398"/>
      <c r="D16" s="2684" t="s">
        <v>843</v>
      </c>
      <c r="E16" s="2685"/>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V16" s="1552"/>
      <c r="AW16" s="1552"/>
      <c r="AX16" s="1542"/>
      <c r="AY16" s="1542">
        <v>-1.8182735315604637</v>
      </c>
      <c r="AZ16" s="1542">
        <v>-1.7884373335635171</v>
      </c>
      <c r="BA16" s="1542">
        <v>-1.7708778689979179</v>
      </c>
      <c r="BB16" s="1542">
        <v>-1.7512699453517344</v>
      </c>
      <c r="BC16" s="1542">
        <v>-1.7132910246114734</v>
      </c>
      <c r="BD16" s="1542">
        <v>-1.6938052688341176</v>
      </c>
      <c r="BE16" s="1542">
        <v>-1.6489924417550519</v>
      </c>
      <c r="BF16" s="1542">
        <v>-1.6081374422136043</v>
      </c>
      <c r="BG16" s="1542">
        <v>-1.5286812731444304</v>
      </c>
      <c r="BH16" s="1542">
        <v>-1.469372696120262</v>
      </c>
      <c r="BI16" s="1542">
        <v>-1.3998763189976322</v>
      </c>
      <c r="BK16" s="1398"/>
      <c r="BL16" s="2684" t="s">
        <v>412</v>
      </c>
      <c r="BM16" s="2685"/>
      <c r="BN16" s="1542">
        <f t="shared" si="10"/>
        <v>-1.8182735315604637</v>
      </c>
      <c r="BO16" s="1542">
        <f t="shared" si="6"/>
        <v>-1.7884373335635171</v>
      </c>
      <c r="BP16" s="1542">
        <f t="shared" si="6"/>
        <v>-1.7708778689979179</v>
      </c>
      <c r="BQ16" s="1542">
        <f t="shared" si="6"/>
        <v>-1.7512699453517344</v>
      </c>
      <c r="BR16" s="1542">
        <f t="shared" si="6"/>
        <v>-1.7132910246114734</v>
      </c>
      <c r="BS16" s="1542">
        <f t="shared" si="6"/>
        <v>-1.6938052688341176</v>
      </c>
      <c r="BT16" s="1542">
        <f t="shared" si="6"/>
        <v>-1.6489924417550519</v>
      </c>
      <c r="BU16" s="1542">
        <f t="shared" si="6"/>
        <v>-1.6081374422136043</v>
      </c>
      <c r="BV16" s="1542">
        <f t="shared" si="6"/>
        <v>-1.5286812731444304</v>
      </c>
      <c r="BW16" s="1542">
        <f t="shared" si="6"/>
        <v>-1.469372696120262</v>
      </c>
      <c r="BX16" s="1542">
        <f t="shared" si="6"/>
        <v>-1.3998763189976322</v>
      </c>
    </row>
    <row r="17" spans="3:76" ht="17.25" customHeight="1">
      <c r="C17" s="2669" t="s">
        <v>844</v>
      </c>
      <c r="D17" s="2670"/>
      <c r="E17" s="2671"/>
      <c r="AY17" s="1551">
        <f>AY18</f>
        <v>-0.35563778303501192</v>
      </c>
      <c r="AZ17" s="1551">
        <f t="shared" ref="AZ17" si="34">AZ18</f>
        <v>-0.35227742991040945</v>
      </c>
      <c r="BA17" s="1551">
        <f t="shared" ref="BA17" si="35">BA18</f>
        <v>-0.34988655065098129</v>
      </c>
      <c r="BB17" s="1551">
        <f t="shared" ref="BB17" si="36">BB18</f>
        <v>-0.34714870581079998</v>
      </c>
      <c r="BC17" s="1551">
        <f t="shared" ref="BC17" si="37">BC18</f>
        <v>-0.34490660116061833</v>
      </c>
      <c r="BD17" s="1551">
        <f t="shared" ref="BD17" si="38">BD18</f>
        <v>-0.35980680070106152</v>
      </c>
      <c r="BE17" s="1551">
        <f t="shared" ref="BE17" si="39">BE18</f>
        <v>-0.34716294951258342</v>
      </c>
      <c r="BF17" s="1551">
        <f t="shared" ref="BF17" si="40">BF18</f>
        <v>-0.30898632417045807</v>
      </c>
      <c r="BG17" s="1551">
        <f t="shared" ref="BG17" si="41">BG18</f>
        <v>-0.31762190144689756</v>
      </c>
      <c r="BH17" s="1551">
        <f t="shared" ref="BH17:BI17" si="42">BH18</f>
        <v>-0.30279514380313666</v>
      </c>
      <c r="BI17" s="1551">
        <f t="shared" si="42"/>
        <v>-0.32307269793262761</v>
      </c>
      <c r="BK17" s="2669" t="s">
        <v>1004</v>
      </c>
      <c r="BL17" s="2670"/>
      <c r="BM17" s="2671"/>
      <c r="BN17" s="1542">
        <f t="shared" si="10"/>
        <v>-0.35563778303501192</v>
      </c>
      <c r="BO17" s="1542">
        <f t="shared" si="6"/>
        <v>-0.35227742991040945</v>
      </c>
      <c r="BP17" s="1542">
        <f t="shared" si="6"/>
        <v>-0.34988655065098129</v>
      </c>
      <c r="BQ17" s="1542">
        <f t="shared" si="6"/>
        <v>-0.34714870581079998</v>
      </c>
      <c r="BR17" s="1542">
        <f t="shared" si="6"/>
        <v>-0.34490660116061833</v>
      </c>
      <c r="BS17" s="1542">
        <f t="shared" si="6"/>
        <v>-0.35980680070106152</v>
      </c>
      <c r="BT17" s="1542">
        <f t="shared" si="6"/>
        <v>-0.34716294951258342</v>
      </c>
      <c r="BU17" s="1542">
        <f t="shared" si="6"/>
        <v>-0.30898632417045807</v>
      </c>
      <c r="BV17" s="1542">
        <f t="shared" si="6"/>
        <v>-0.31762190144689756</v>
      </c>
      <c r="BW17" s="1542">
        <f t="shared" si="6"/>
        <v>-0.30279514380313666</v>
      </c>
      <c r="BX17" s="1542">
        <f t="shared" si="6"/>
        <v>-0.32307269793262761</v>
      </c>
    </row>
    <row r="18" spans="3:76" ht="15.75">
      <c r="C18" s="1399"/>
      <c r="D18" s="2678" t="s">
        <v>845</v>
      </c>
      <c r="E18" s="2679"/>
      <c r="AY18" s="1542">
        <v>-0.35563778303501192</v>
      </c>
      <c r="AZ18" s="1542">
        <v>-0.35227742991040945</v>
      </c>
      <c r="BA18" s="1542">
        <v>-0.34988655065098129</v>
      </c>
      <c r="BB18" s="1542">
        <v>-0.34714870581079998</v>
      </c>
      <c r="BC18" s="1542">
        <v>-0.34490660116061833</v>
      </c>
      <c r="BD18" s="1542">
        <v>-0.35980680070106152</v>
      </c>
      <c r="BE18" s="1542">
        <v>-0.34716294951258342</v>
      </c>
      <c r="BF18" s="1542">
        <v>-0.30898632417045807</v>
      </c>
      <c r="BG18" s="1542">
        <v>-0.31762190144689756</v>
      </c>
      <c r="BH18" s="1542">
        <v>-0.30279514380313666</v>
      </c>
      <c r="BI18" s="1542">
        <v>-0.32307269793262761</v>
      </c>
      <c r="BK18" s="1399"/>
      <c r="BL18" s="2678" t="s">
        <v>961</v>
      </c>
      <c r="BM18" s="2679"/>
      <c r="BN18" s="1542">
        <f t="shared" ref="BN18" si="43">AY18</f>
        <v>-0.35563778303501192</v>
      </c>
      <c r="BO18" s="1542">
        <f t="shared" ref="BO18" si="44">AZ18</f>
        <v>-0.35227742991040945</v>
      </c>
      <c r="BP18" s="1542">
        <f t="shared" ref="BP18" si="45">BA18</f>
        <v>-0.34988655065098129</v>
      </c>
      <c r="BQ18" s="1542">
        <f t="shared" ref="BQ18" si="46">BB18</f>
        <v>-0.34714870581079998</v>
      </c>
      <c r="BR18" s="1542">
        <f t="shared" ref="BR18" si="47">BC18</f>
        <v>-0.34490660116061833</v>
      </c>
      <c r="BS18" s="1542">
        <f t="shared" ref="BS18" si="48">BD18</f>
        <v>-0.35980680070106152</v>
      </c>
      <c r="BT18" s="1542">
        <f t="shared" ref="BT18" si="49">BE18</f>
        <v>-0.34716294951258342</v>
      </c>
      <c r="BU18" s="1542">
        <f t="shared" ref="BU18" si="50">BF18</f>
        <v>-0.30898632417045807</v>
      </c>
      <c r="BV18" s="1542">
        <f t="shared" ref="BV18" si="51">BG18</f>
        <v>-0.31762190144689756</v>
      </c>
      <c r="BW18" s="1542">
        <f t="shared" ref="BW18:BX18" si="52">BH18</f>
        <v>-0.30279514380313666</v>
      </c>
      <c r="BX18" s="1542">
        <f t="shared" si="52"/>
        <v>-0.32307269793262761</v>
      </c>
    </row>
    <row r="19" spans="3:76" ht="17.25" customHeight="1">
      <c r="C19" s="2" t="s">
        <v>867</v>
      </c>
      <c r="BG19" s="4"/>
      <c r="BK19" s="2" t="s">
        <v>414</v>
      </c>
    </row>
    <row r="20" spans="3:76" ht="18" customHeight="1">
      <c r="C20" s="2">
        <v>1</v>
      </c>
      <c r="E20" s="1553" t="s">
        <v>960</v>
      </c>
      <c r="BF20" s="1554"/>
      <c r="BK20" s="2">
        <v>1</v>
      </c>
      <c r="BM20" s="2" t="s">
        <v>987</v>
      </c>
    </row>
    <row r="21" spans="3:76" ht="18" customHeight="1">
      <c r="E21" s="1553" t="s">
        <v>988</v>
      </c>
      <c r="BM21" s="2" t="s">
        <v>652</v>
      </c>
    </row>
    <row r="22" spans="3:76" ht="18" customHeight="1">
      <c r="C22" s="2">
        <v>2</v>
      </c>
      <c r="D22" s="2555"/>
      <c r="E22" s="1553" t="s">
        <v>959</v>
      </c>
      <c r="BK22" s="2">
        <v>2</v>
      </c>
      <c r="BM22" s="1555" t="s">
        <v>398</v>
      </c>
    </row>
    <row r="25" spans="3:76">
      <c r="E25" s="97"/>
      <c r="F25" s="81"/>
      <c r="G25" s="81"/>
      <c r="H25" s="81"/>
      <c r="I25" s="2687" t="s">
        <v>416</v>
      </c>
      <c r="J25" s="2687"/>
      <c r="K25" s="2687"/>
    </row>
    <row r="26" spans="3:76" ht="15.75" customHeight="1"/>
    <row r="27" spans="3:76" ht="15.75" customHeight="1"/>
    <row r="28" spans="3:76" ht="15.75" customHeight="1"/>
    <row r="29" spans="3:76" ht="15.75" customHeight="1"/>
    <row r="30" spans="3:76" ht="31.5" customHeight="1"/>
    <row r="31" spans="3:76" ht="15" customHeight="1"/>
    <row r="32" spans="3:76" ht="15.75" customHeight="1"/>
    <row r="33" ht="15.75" customHeight="1"/>
    <row r="35" ht="15.75" customHeight="1"/>
    <row r="37" ht="15.75" customHeight="1"/>
  </sheetData>
  <mergeCells count="28">
    <mergeCell ref="BL14:BM14"/>
    <mergeCell ref="BJ1:BM1"/>
    <mergeCell ref="I25:K25"/>
    <mergeCell ref="BK5:BM5"/>
    <mergeCell ref="BK4:BM4"/>
    <mergeCell ref="BK17:BM17"/>
    <mergeCell ref="BK15:BM15"/>
    <mergeCell ref="BL16:BM16"/>
    <mergeCell ref="BK6:BM6"/>
    <mergeCell ref="BL7:BM7"/>
    <mergeCell ref="BL8:BM8"/>
    <mergeCell ref="BL9:BM9"/>
    <mergeCell ref="C17:E17"/>
    <mergeCell ref="C5:E5"/>
    <mergeCell ref="C4:E4"/>
    <mergeCell ref="BL18:BM18"/>
    <mergeCell ref="C6:E6"/>
    <mergeCell ref="D7:E7"/>
    <mergeCell ref="D8:E8"/>
    <mergeCell ref="D9:E9"/>
    <mergeCell ref="D14:E14"/>
    <mergeCell ref="C12:E12"/>
    <mergeCell ref="D13:E13"/>
    <mergeCell ref="C15:E15"/>
    <mergeCell ref="D16:E16"/>
    <mergeCell ref="D18:E18"/>
    <mergeCell ref="BK12:BM12"/>
    <mergeCell ref="BL13:BM13"/>
  </mergeCells>
  <phoneticPr fontId="10"/>
  <pageMargins left="0.31496062992125984" right="0.11811023622047245" top="0.74803149606299213" bottom="0.74803149606299213" header="0.31496062992125984" footer="0.31496062992125984"/>
  <pageSetup paperSize="9" scale="65" orientation="landscape" r:id="rId1"/>
  <colBreaks count="1" manualBreakCount="1">
    <brk id="61" max="3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904BB-C780-4166-A414-6A3CB38D5BF3}">
  <dimension ref="A1:CA191"/>
  <sheetViews>
    <sheetView zoomScaleNormal="100" workbookViewId="0">
      <pane xSplit="22" ySplit="4" topLeftCell="W5" activePane="bottomRight" state="frozen"/>
      <selection pane="topRight" activeCell="W1" sqref="W1"/>
      <selection pane="bottomLeft" activeCell="A5" sqref="A5"/>
      <selection pane="bottomRight"/>
    </sheetView>
  </sheetViews>
  <sheetFormatPr defaultColWidth="9" defaultRowHeight="15"/>
  <cols>
    <col min="1" max="1" width="2.625" style="29" customWidth="1"/>
    <col min="2" max="19" width="1.625" style="23" hidden="1" customWidth="1"/>
    <col min="20" max="21" width="1.625" style="23" customWidth="1"/>
    <col min="22" max="22" width="53.625" style="23" customWidth="1"/>
    <col min="23" max="23" width="2.5" style="29" customWidth="1"/>
    <col min="24" max="25" width="2.5" style="23" customWidth="1"/>
    <col min="26" max="26" width="64.875" style="23" customWidth="1"/>
    <col min="27" max="61" width="9.625" style="23" customWidth="1"/>
    <col min="62" max="62" width="33.125" style="23" bestFit="1" customWidth="1"/>
    <col min="63" max="63" width="35" style="23" customWidth="1"/>
    <col min="64" max="16384" width="9" style="23"/>
  </cols>
  <sheetData>
    <row r="1" spans="1:65" ht="50.25" customHeight="1">
      <c r="B1" s="29"/>
      <c r="C1" s="29"/>
      <c r="D1" s="29"/>
      <c r="E1" s="29"/>
      <c r="F1" s="29"/>
      <c r="G1" s="29"/>
      <c r="H1" s="29"/>
      <c r="I1" s="29"/>
      <c r="J1" s="29"/>
      <c r="K1" s="29"/>
      <c r="L1" s="29"/>
      <c r="M1" s="29"/>
      <c r="N1" s="29"/>
      <c r="O1" s="29"/>
      <c r="P1" s="29"/>
      <c r="Q1" s="29"/>
      <c r="R1" s="29"/>
      <c r="T1" s="2689" t="s">
        <v>965</v>
      </c>
      <c r="U1" s="2690"/>
      <c r="V1" s="2690"/>
      <c r="X1" s="2691" t="s">
        <v>944</v>
      </c>
      <c r="Y1" s="2690"/>
      <c r="Z1" s="2690"/>
      <c r="AA1" s="29"/>
      <c r="AB1" s="29"/>
      <c r="AC1" s="29"/>
      <c r="AD1" s="29"/>
      <c r="AE1" s="29"/>
      <c r="AF1" s="29"/>
      <c r="AG1" s="29"/>
      <c r="AH1" s="29"/>
      <c r="AI1" s="29"/>
      <c r="AJ1" s="29"/>
      <c r="AK1" s="29"/>
      <c r="AL1" s="29"/>
    </row>
    <row r="2" spans="1:65" ht="8.25" customHeight="1">
      <c r="B2" s="29"/>
      <c r="C2" s="29"/>
      <c r="D2" s="29"/>
      <c r="E2" s="29"/>
      <c r="F2" s="29"/>
      <c r="G2" s="29"/>
      <c r="H2" s="29"/>
      <c r="I2" s="29"/>
      <c r="J2" s="29"/>
      <c r="K2" s="29"/>
      <c r="L2" s="29"/>
      <c r="M2" s="29"/>
      <c r="N2" s="29"/>
      <c r="O2" s="29"/>
      <c r="P2" s="29"/>
      <c r="Q2" s="29"/>
      <c r="R2" s="29"/>
      <c r="T2" s="30"/>
      <c r="U2" s="30"/>
      <c r="V2" s="30"/>
      <c r="X2" s="30"/>
      <c r="Y2" s="24"/>
      <c r="Z2" s="30"/>
      <c r="AA2" s="29"/>
      <c r="AB2" s="29"/>
      <c r="AC2" s="29"/>
      <c r="AD2" s="29"/>
      <c r="AE2" s="29"/>
      <c r="AF2" s="29"/>
      <c r="AG2" s="29"/>
      <c r="AH2" s="29"/>
      <c r="AI2" s="29"/>
      <c r="AJ2" s="29"/>
      <c r="AK2" s="29"/>
      <c r="AL2" s="29"/>
    </row>
    <row r="3" spans="1:65" s="29" customFormat="1" ht="21" thickBot="1">
      <c r="A3" s="31"/>
      <c r="T3" s="32" t="str">
        <f>'0.Contents'!$B$2</f>
        <v>＜報告値＞</v>
      </c>
      <c r="X3" s="33" t="str">
        <f>'0.Contents'!$D$2</f>
        <v>&lt;Reported Value&gt;</v>
      </c>
      <c r="Y3" s="23"/>
      <c r="Z3" s="23"/>
      <c r="BK3" s="23"/>
    </row>
    <row r="4" spans="1:65" ht="19.5" thickBot="1">
      <c r="T4" s="23" t="s">
        <v>1078</v>
      </c>
      <c r="X4" s="23" t="s">
        <v>945</v>
      </c>
      <c r="AA4" s="1103">
        <v>1990</v>
      </c>
      <c r="AB4" s="37">
        <f t="shared" ref="AB4:BI4" si="0">AA4+1</f>
        <v>1991</v>
      </c>
      <c r="AC4" s="37">
        <f t="shared" si="0"/>
        <v>1992</v>
      </c>
      <c r="AD4" s="37">
        <f t="shared" si="0"/>
        <v>1993</v>
      </c>
      <c r="AE4" s="37">
        <f t="shared" si="0"/>
        <v>1994</v>
      </c>
      <c r="AF4" s="37">
        <f t="shared" si="0"/>
        <v>1995</v>
      </c>
      <c r="AG4" s="37">
        <f t="shared" si="0"/>
        <v>1996</v>
      </c>
      <c r="AH4" s="37">
        <f t="shared" si="0"/>
        <v>1997</v>
      </c>
      <c r="AI4" s="37">
        <f t="shared" si="0"/>
        <v>1998</v>
      </c>
      <c r="AJ4" s="37">
        <f t="shared" si="0"/>
        <v>1999</v>
      </c>
      <c r="AK4" s="37">
        <f t="shared" si="0"/>
        <v>2000</v>
      </c>
      <c r="AL4" s="37">
        <f t="shared" si="0"/>
        <v>2001</v>
      </c>
      <c r="AM4" s="37">
        <f t="shared" si="0"/>
        <v>2002</v>
      </c>
      <c r="AN4" s="37">
        <f t="shared" si="0"/>
        <v>2003</v>
      </c>
      <c r="AO4" s="37">
        <f t="shared" si="0"/>
        <v>2004</v>
      </c>
      <c r="AP4" s="37">
        <f t="shared" si="0"/>
        <v>2005</v>
      </c>
      <c r="AQ4" s="37">
        <f t="shared" si="0"/>
        <v>2006</v>
      </c>
      <c r="AR4" s="37">
        <f t="shared" si="0"/>
        <v>2007</v>
      </c>
      <c r="AS4" s="37">
        <f t="shared" si="0"/>
        <v>2008</v>
      </c>
      <c r="AT4" s="37">
        <f t="shared" si="0"/>
        <v>2009</v>
      </c>
      <c r="AU4" s="37">
        <f t="shared" si="0"/>
        <v>2010</v>
      </c>
      <c r="AV4" s="37">
        <f t="shared" si="0"/>
        <v>2011</v>
      </c>
      <c r="AW4" s="37">
        <f t="shared" si="0"/>
        <v>2012</v>
      </c>
      <c r="AX4" s="37">
        <f t="shared" si="0"/>
        <v>2013</v>
      </c>
      <c r="AY4" s="37">
        <f t="shared" si="0"/>
        <v>2014</v>
      </c>
      <c r="AZ4" s="37">
        <f t="shared" si="0"/>
        <v>2015</v>
      </c>
      <c r="BA4" s="37">
        <f t="shared" si="0"/>
        <v>2016</v>
      </c>
      <c r="BB4" s="37">
        <f t="shared" si="0"/>
        <v>2017</v>
      </c>
      <c r="BC4" s="37">
        <f t="shared" si="0"/>
        <v>2018</v>
      </c>
      <c r="BD4" s="37">
        <f t="shared" si="0"/>
        <v>2019</v>
      </c>
      <c r="BE4" s="37">
        <f t="shared" si="0"/>
        <v>2020</v>
      </c>
      <c r="BF4" s="37">
        <f t="shared" si="0"/>
        <v>2021</v>
      </c>
      <c r="BG4" s="1090">
        <f t="shared" si="0"/>
        <v>2022</v>
      </c>
      <c r="BH4" s="1090">
        <f t="shared" si="0"/>
        <v>2023</v>
      </c>
      <c r="BI4" s="38">
        <f t="shared" si="0"/>
        <v>2024</v>
      </c>
      <c r="BJ4" s="1103" t="s">
        <v>18</v>
      </c>
      <c r="BK4" s="38" t="s">
        <v>2</v>
      </c>
    </row>
    <row r="5" spans="1:65" ht="24" thickBot="1">
      <c r="T5" s="666" t="s">
        <v>737</v>
      </c>
      <c r="X5" s="666" t="s">
        <v>737</v>
      </c>
    </row>
    <row r="6" spans="1:65" ht="15.75" thickBot="1">
      <c r="T6" s="34" t="s">
        <v>148</v>
      </c>
      <c r="U6" s="35"/>
      <c r="V6" s="974"/>
      <c r="X6" s="34" t="s">
        <v>797</v>
      </c>
      <c r="Y6" s="35"/>
      <c r="Z6" s="974"/>
      <c r="AA6" s="36">
        <v>1990</v>
      </c>
      <c r="AB6" s="37">
        <f t="shared" ref="AB6:BI6" si="1">AA6+1</f>
        <v>1991</v>
      </c>
      <c r="AC6" s="37">
        <f t="shared" si="1"/>
        <v>1992</v>
      </c>
      <c r="AD6" s="37">
        <f t="shared" si="1"/>
        <v>1993</v>
      </c>
      <c r="AE6" s="37">
        <f t="shared" si="1"/>
        <v>1994</v>
      </c>
      <c r="AF6" s="37">
        <f t="shared" si="1"/>
        <v>1995</v>
      </c>
      <c r="AG6" s="37">
        <f t="shared" si="1"/>
        <v>1996</v>
      </c>
      <c r="AH6" s="37">
        <f t="shared" si="1"/>
        <v>1997</v>
      </c>
      <c r="AI6" s="37">
        <f t="shared" si="1"/>
        <v>1998</v>
      </c>
      <c r="AJ6" s="37">
        <f t="shared" si="1"/>
        <v>1999</v>
      </c>
      <c r="AK6" s="37">
        <f t="shared" si="1"/>
        <v>2000</v>
      </c>
      <c r="AL6" s="37">
        <f t="shared" si="1"/>
        <v>2001</v>
      </c>
      <c r="AM6" s="37">
        <f t="shared" si="1"/>
        <v>2002</v>
      </c>
      <c r="AN6" s="37">
        <f t="shared" si="1"/>
        <v>2003</v>
      </c>
      <c r="AO6" s="37">
        <f t="shared" si="1"/>
        <v>2004</v>
      </c>
      <c r="AP6" s="37">
        <f t="shared" si="1"/>
        <v>2005</v>
      </c>
      <c r="AQ6" s="37">
        <f t="shared" si="1"/>
        <v>2006</v>
      </c>
      <c r="AR6" s="37">
        <f t="shared" si="1"/>
        <v>2007</v>
      </c>
      <c r="AS6" s="37">
        <f t="shared" si="1"/>
        <v>2008</v>
      </c>
      <c r="AT6" s="37">
        <f t="shared" si="1"/>
        <v>2009</v>
      </c>
      <c r="AU6" s="37">
        <f t="shared" si="1"/>
        <v>2010</v>
      </c>
      <c r="AV6" s="37">
        <f t="shared" si="1"/>
        <v>2011</v>
      </c>
      <c r="AW6" s="37">
        <f t="shared" si="1"/>
        <v>2012</v>
      </c>
      <c r="AX6" s="37">
        <f t="shared" si="1"/>
        <v>2013</v>
      </c>
      <c r="AY6" s="37">
        <f t="shared" si="1"/>
        <v>2014</v>
      </c>
      <c r="AZ6" s="37">
        <f t="shared" si="1"/>
        <v>2015</v>
      </c>
      <c r="BA6" s="37">
        <f t="shared" si="1"/>
        <v>2016</v>
      </c>
      <c r="BB6" s="37">
        <f t="shared" si="1"/>
        <v>2017</v>
      </c>
      <c r="BC6" s="37">
        <f t="shared" si="1"/>
        <v>2018</v>
      </c>
      <c r="BD6" s="37">
        <f t="shared" si="1"/>
        <v>2019</v>
      </c>
      <c r="BE6" s="37">
        <f t="shared" si="1"/>
        <v>2020</v>
      </c>
      <c r="BF6" s="37">
        <f t="shared" si="1"/>
        <v>2021</v>
      </c>
      <c r="BG6" s="1090">
        <f t="shared" si="1"/>
        <v>2022</v>
      </c>
      <c r="BH6" s="1090">
        <f t="shared" si="1"/>
        <v>2023</v>
      </c>
      <c r="BI6" s="1090">
        <f t="shared" si="1"/>
        <v>2024</v>
      </c>
      <c r="BJ6" s="1103" t="s">
        <v>18</v>
      </c>
      <c r="BK6" s="38" t="s">
        <v>2</v>
      </c>
    </row>
    <row r="7" spans="1:65" ht="15" customHeight="1">
      <c r="T7" s="39" t="s">
        <v>368</v>
      </c>
      <c r="U7" s="40"/>
      <c r="V7" s="1063"/>
      <c r="X7" s="39" t="s">
        <v>340</v>
      </c>
      <c r="Y7" s="40"/>
      <c r="Z7" s="1063"/>
      <c r="AA7" s="1077">
        <v>1077488.1009373679</v>
      </c>
      <c r="AB7" s="1077">
        <v>1088011.2522305618</v>
      </c>
      <c r="AC7" s="1077">
        <v>1096234.6097236781</v>
      </c>
      <c r="AD7" s="1077">
        <v>1091304.0989243842</v>
      </c>
      <c r="AE7" s="1077">
        <v>1141556.6408942151</v>
      </c>
      <c r="AF7" s="1077">
        <v>1153095.855665043</v>
      </c>
      <c r="AG7" s="1077">
        <v>1164798.8768358575</v>
      </c>
      <c r="AH7" s="1077">
        <v>1158911.0324027829</v>
      </c>
      <c r="AI7" s="1077">
        <v>1125389.1035454914</v>
      </c>
      <c r="AJ7" s="1077">
        <v>1161994.378700953</v>
      </c>
      <c r="AK7" s="1077">
        <v>1183661.0575022749</v>
      </c>
      <c r="AL7" s="1077">
        <v>1171612.3958822531</v>
      </c>
      <c r="AM7" s="1077">
        <v>1203970.8627496341</v>
      </c>
      <c r="AN7" s="1077">
        <v>1212890.3084963465</v>
      </c>
      <c r="AO7" s="1077">
        <v>1208667.5255129028</v>
      </c>
      <c r="AP7" s="1077">
        <v>1215313.9437925483</v>
      </c>
      <c r="AQ7" s="1077">
        <v>1192720.5443613005</v>
      </c>
      <c r="AR7" s="1077">
        <v>1228586.2267102411</v>
      </c>
      <c r="AS7" s="1077">
        <v>1161429.5932768809</v>
      </c>
      <c r="AT7" s="1077">
        <v>1100841.9418676835</v>
      </c>
      <c r="AU7" s="1077">
        <v>1150590.7102282508</v>
      </c>
      <c r="AV7" s="1077">
        <v>1201655.8287555899</v>
      </c>
      <c r="AW7" s="1077">
        <v>1241893.4719676843</v>
      </c>
      <c r="AX7" s="1077">
        <v>1249621.8022366089</v>
      </c>
      <c r="AY7" s="1077">
        <v>1199096.8925142135</v>
      </c>
      <c r="AZ7" s="1077">
        <v>1159943.0393630089</v>
      </c>
      <c r="BA7" s="1077">
        <v>1141085.981185108</v>
      </c>
      <c r="BB7" s="1077">
        <v>1124887.669024813</v>
      </c>
      <c r="BC7" s="1077">
        <v>1079066.0574869069</v>
      </c>
      <c r="BD7" s="1077">
        <v>1044193.0908684265</v>
      </c>
      <c r="BE7" s="1077">
        <v>983516.10160085873</v>
      </c>
      <c r="BF7" s="1077">
        <v>1002795.9103893011</v>
      </c>
      <c r="BG7" s="1077">
        <v>976751.61522907554</v>
      </c>
      <c r="BH7" s="1077">
        <v>937805.7726434744</v>
      </c>
      <c r="BI7" s="1077">
        <v>922614.49078757153</v>
      </c>
      <c r="BJ7" s="1104"/>
      <c r="BK7" s="41"/>
      <c r="BL7" s="42"/>
      <c r="BM7" s="42"/>
    </row>
    <row r="8" spans="1:65" ht="15" customHeight="1">
      <c r="T8" s="960"/>
      <c r="U8" s="43" t="s">
        <v>149</v>
      </c>
      <c r="V8" s="874"/>
      <c r="X8" s="960"/>
      <c r="Y8" s="43" t="s">
        <v>301</v>
      </c>
      <c r="Z8" s="874"/>
      <c r="AA8" s="1078">
        <f t="shared" ref="AA8:BH8" si="2">SUM(AA9:AA11)</f>
        <v>368154.75401354872</v>
      </c>
      <c r="AB8" s="44">
        <f t="shared" si="2"/>
        <v>369052.60646549327</v>
      </c>
      <c r="AC8" s="44">
        <f t="shared" si="2"/>
        <v>373948.08609343361</v>
      </c>
      <c r="AD8" s="44">
        <f t="shared" si="2"/>
        <v>356664.31364855793</v>
      </c>
      <c r="AE8" s="44">
        <f t="shared" si="2"/>
        <v>391064.49794261344</v>
      </c>
      <c r="AF8" s="44">
        <f t="shared" si="2"/>
        <v>378494.82238386228</v>
      </c>
      <c r="AG8" s="44">
        <f t="shared" si="2"/>
        <v>381041.30482143216</v>
      </c>
      <c r="AH8" s="44">
        <f t="shared" si="2"/>
        <v>376926.81035408116</v>
      </c>
      <c r="AI8" s="44">
        <f t="shared" si="2"/>
        <v>364476.74287572445</v>
      </c>
      <c r="AJ8" s="44">
        <f t="shared" si="2"/>
        <v>386458.84901483741</v>
      </c>
      <c r="AK8" s="44">
        <f t="shared" si="2"/>
        <v>395020.27288425702</v>
      </c>
      <c r="AL8" s="44">
        <f t="shared" si="2"/>
        <v>386078.53070974036</v>
      </c>
      <c r="AM8" s="44">
        <f t="shared" si="2"/>
        <v>412958.91430158389</v>
      </c>
      <c r="AN8" s="44">
        <f t="shared" si="2"/>
        <v>432045.55449933553</v>
      </c>
      <c r="AO8" s="44">
        <f t="shared" si="2"/>
        <v>429711.22177604015</v>
      </c>
      <c r="AP8" s="44">
        <f t="shared" si="2"/>
        <v>449108.18484795897</v>
      </c>
      <c r="AQ8" s="44">
        <f t="shared" si="2"/>
        <v>440121.90602617554</v>
      </c>
      <c r="AR8" s="44">
        <f t="shared" si="2"/>
        <v>490338.73594374023</v>
      </c>
      <c r="AS8" s="44">
        <f t="shared" si="2"/>
        <v>471135.00680808624</v>
      </c>
      <c r="AT8" s="44">
        <f t="shared" si="2"/>
        <v>440861.17424213269</v>
      </c>
      <c r="AU8" s="44">
        <f t="shared" si="2"/>
        <v>473254.04593381792</v>
      </c>
      <c r="AV8" s="44">
        <f t="shared" si="2"/>
        <v>534215.16276070708</v>
      </c>
      <c r="AW8" s="44">
        <f t="shared" si="2"/>
        <v>580917.99072199513</v>
      </c>
      <c r="AX8" s="44">
        <f t="shared" si="2"/>
        <v>582892.32720275258</v>
      </c>
      <c r="AY8" s="44">
        <f t="shared" si="2"/>
        <v>552289.43955476058</v>
      </c>
      <c r="AZ8" s="44">
        <f t="shared" si="2"/>
        <v>526733.94737361034</v>
      </c>
      <c r="BA8" s="44">
        <f t="shared" si="2"/>
        <v>521677.36793332576</v>
      </c>
      <c r="BB8" s="44">
        <f t="shared" si="2"/>
        <v>507788.60710189102</v>
      </c>
      <c r="BC8" s="44">
        <f t="shared" si="2"/>
        <v>469735.44738913345</v>
      </c>
      <c r="BD8" s="44">
        <f t="shared" si="2"/>
        <v>447698.13901956152</v>
      </c>
      <c r="BE8" s="44">
        <f t="shared" si="2"/>
        <v>436109.92761692585</v>
      </c>
      <c r="BF8" s="44">
        <f t="shared" si="2"/>
        <v>442453.34908677638</v>
      </c>
      <c r="BG8" s="1091">
        <f t="shared" si="2"/>
        <v>434493.35672408191</v>
      </c>
      <c r="BH8" s="1091">
        <f t="shared" si="2"/>
        <v>408444.60949935793</v>
      </c>
      <c r="BI8" s="1091">
        <f t="shared" ref="BI8" si="3">SUM(BI9:BI11)</f>
        <v>404752.86865906848</v>
      </c>
      <c r="BJ8" s="1105"/>
      <c r="BK8" s="45"/>
      <c r="BL8" s="42"/>
      <c r="BM8" s="42"/>
    </row>
    <row r="9" spans="1:65" ht="15" customHeight="1">
      <c r="T9" s="960"/>
      <c r="U9" s="55"/>
      <c r="V9" s="2069" t="s">
        <v>672</v>
      </c>
      <c r="X9" s="960"/>
      <c r="Y9" s="55"/>
      <c r="Z9" s="2068" t="s">
        <v>747</v>
      </c>
      <c r="AA9" s="2067">
        <v>303054.87210074643</v>
      </c>
      <c r="AB9" s="2066">
        <v>305126.70787288714</v>
      </c>
      <c r="AC9" s="2066">
        <v>311886.4974208551</v>
      </c>
      <c r="AD9" s="2066">
        <v>292340.10853621602</v>
      </c>
      <c r="AE9" s="2066">
        <v>330213.28443706722</v>
      </c>
      <c r="AF9" s="2066">
        <v>317587.27973080409</v>
      </c>
      <c r="AG9" s="2066">
        <v>319160.72729042079</v>
      </c>
      <c r="AH9" s="2066">
        <v>312836.11923061335</v>
      </c>
      <c r="AI9" s="2066">
        <v>302942.95227697113</v>
      </c>
      <c r="AJ9" s="2066">
        <v>322518.16819218459</v>
      </c>
      <c r="AK9" s="2066">
        <v>330117.86832985864</v>
      </c>
      <c r="AL9" s="2066">
        <v>323028.71012264234</v>
      </c>
      <c r="AM9" s="2066">
        <v>350095.46367214661</v>
      </c>
      <c r="AN9" s="2066">
        <v>367664.92807158909</v>
      </c>
      <c r="AO9" s="2066">
        <v>362723.91370396194</v>
      </c>
      <c r="AP9" s="2066">
        <v>378044.38137751952</v>
      </c>
      <c r="AQ9" s="2066">
        <v>369049.9621389088</v>
      </c>
      <c r="AR9" s="2066">
        <v>419683.91897696641</v>
      </c>
      <c r="AS9" s="2066">
        <v>402635.43745786522</v>
      </c>
      <c r="AT9" s="2066">
        <v>373132.81906483817</v>
      </c>
      <c r="AU9" s="2066">
        <v>404239.21192822978</v>
      </c>
      <c r="AV9" s="2066">
        <v>468951.90161533607</v>
      </c>
      <c r="AW9" s="2066">
        <v>516376.51918468764</v>
      </c>
      <c r="AX9" s="2066">
        <v>521862.25020713633</v>
      </c>
      <c r="AY9" s="2066">
        <v>493351.20278089278</v>
      </c>
      <c r="AZ9" s="2066">
        <v>468473.9026708249</v>
      </c>
      <c r="BA9" s="2066">
        <v>466818.26295714034</v>
      </c>
      <c r="BB9" s="2066">
        <v>454754.63768891216</v>
      </c>
      <c r="BC9" s="2066">
        <v>414810.76159913954</v>
      </c>
      <c r="BD9" s="2066">
        <v>395962.55986437213</v>
      </c>
      <c r="BE9" s="2066">
        <v>392293.09638901299</v>
      </c>
      <c r="BF9" s="2066">
        <v>395403.24997409864</v>
      </c>
      <c r="BG9" s="2065">
        <v>387427.73043163109</v>
      </c>
      <c r="BH9" s="2065">
        <v>365039.07652920409</v>
      </c>
      <c r="BI9" s="2065">
        <v>361983.29172735283</v>
      </c>
      <c r="BJ9" s="2074"/>
      <c r="BK9" s="46"/>
      <c r="BL9" s="42"/>
      <c r="BM9" s="42"/>
    </row>
    <row r="10" spans="1:65" ht="15" customHeight="1">
      <c r="T10" s="960"/>
      <c r="U10" s="55"/>
      <c r="V10" s="2064" t="s">
        <v>673</v>
      </c>
      <c r="X10" s="960"/>
      <c r="Y10" s="55"/>
      <c r="Z10" s="2064" t="s">
        <v>748</v>
      </c>
      <c r="AA10" s="2063">
        <v>36020.347431859664</v>
      </c>
      <c r="AB10" s="2062">
        <v>36763.04614945416</v>
      </c>
      <c r="AC10" s="2062">
        <v>37429.715715412327</v>
      </c>
      <c r="AD10" s="2062">
        <v>39853.54637236234</v>
      </c>
      <c r="AE10" s="2062">
        <v>39953.055244687559</v>
      </c>
      <c r="AF10" s="2062">
        <v>40673.264596817658</v>
      </c>
      <c r="AG10" s="2062">
        <v>42417.024805728142</v>
      </c>
      <c r="AH10" s="2062">
        <v>45600.715851024666</v>
      </c>
      <c r="AI10" s="2062">
        <v>44897.393556342569</v>
      </c>
      <c r="AJ10" s="2062">
        <v>46170.347569703656</v>
      </c>
      <c r="AK10" s="2062">
        <v>46502.009059776785</v>
      </c>
      <c r="AL10" s="2062">
        <v>45230.269679707133</v>
      </c>
      <c r="AM10" s="2062">
        <v>44914.540440979617</v>
      </c>
      <c r="AN10" s="2062">
        <v>47304.961681247456</v>
      </c>
      <c r="AO10" s="2062">
        <v>49089.001489167429</v>
      </c>
      <c r="AP10" s="2062">
        <v>50330.220276339591</v>
      </c>
      <c r="AQ10" s="2062">
        <v>50377.509678562383</v>
      </c>
      <c r="AR10" s="2062">
        <v>49223.044444331746</v>
      </c>
      <c r="AS10" s="2062">
        <v>47286.106893316988</v>
      </c>
      <c r="AT10" s="2062">
        <v>46609.147807566558</v>
      </c>
      <c r="AU10" s="2062">
        <v>47120.225945933817</v>
      </c>
      <c r="AV10" s="2062">
        <v>43900.247037043417</v>
      </c>
      <c r="AW10" s="2062">
        <v>42732.413034772231</v>
      </c>
      <c r="AX10" s="2062">
        <v>42356.110439025528</v>
      </c>
      <c r="AY10" s="2062">
        <v>40514.502824187992</v>
      </c>
      <c r="AZ10" s="2062">
        <v>41088.091653346914</v>
      </c>
      <c r="BA10" s="2062">
        <v>37017.442398492407</v>
      </c>
      <c r="BB10" s="2062">
        <v>36198.288154887799</v>
      </c>
      <c r="BC10" s="2062">
        <v>37028.93445642908</v>
      </c>
      <c r="BD10" s="2062">
        <v>35339.875523974741</v>
      </c>
      <c r="BE10" s="2062">
        <v>28917.619301149869</v>
      </c>
      <c r="BF10" s="2062">
        <v>30678.056068923346</v>
      </c>
      <c r="BG10" s="2061">
        <v>31115.781267789727</v>
      </c>
      <c r="BH10" s="2061">
        <v>29191.064562434181</v>
      </c>
      <c r="BI10" s="2061">
        <v>28092.95374630492</v>
      </c>
      <c r="BJ10" s="2072" t="s">
        <v>765</v>
      </c>
      <c r="BK10" s="53" t="s">
        <v>309</v>
      </c>
      <c r="BL10" s="42"/>
      <c r="BM10" s="42"/>
    </row>
    <row r="11" spans="1:65" ht="15" customHeight="1">
      <c r="T11" s="960"/>
      <c r="U11" s="55"/>
      <c r="V11" s="2073" t="s">
        <v>674</v>
      </c>
      <c r="X11" s="960"/>
      <c r="Y11" s="55"/>
      <c r="Z11" s="2059" t="s">
        <v>749</v>
      </c>
      <c r="AA11" s="2058">
        <v>29079.534480942661</v>
      </c>
      <c r="AB11" s="2057">
        <v>27162.852443151973</v>
      </c>
      <c r="AC11" s="2057">
        <v>24631.87295716615</v>
      </c>
      <c r="AD11" s="2057">
        <v>24470.658739979575</v>
      </c>
      <c r="AE11" s="2057">
        <v>20898.158260858676</v>
      </c>
      <c r="AF11" s="2057">
        <v>20234.278056240528</v>
      </c>
      <c r="AG11" s="2057">
        <v>19463.552725283243</v>
      </c>
      <c r="AH11" s="2057">
        <v>18489.97527244316</v>
      </c>
      <c r="AI11" s="2057">
        <v>16636.397042410754</v>
      </c>
      <c r="AJ11" s="2057">
        <v>17770.333252949149</v>
      </c>
      <c r="AK11" s="2057">
        <v>18400.395494621611</v>
      </c>
      <c r="AL11" s="2057">
        <v>17819.550907390891</v>
      </c>
      <c r="AM11" s="2057">
        <v>17948.910188457696</v>
      </c>
      <c r="AN11" s="2057">
        <v>17075.664746498973</v>
      </c>
      <c r="AO11" s="2057">
        <v>17898.306582910765</v>
      </c>
      <c r="AP11" s="2057">
        <v>20733.583194099821</v>
      </c>
      <c r="AQ11" s="2057">
        <v>20694.434208704319</v>
      </c>
      <c r="AR11" s="2057">
        <v>21431.772522442097</v>
      </c>
      <c r="AS11" s="2057">
        <v>21213.462456904083</v>
      </c>
      <c r="AT11" s="2057">
        <v>21119.207369727974</v>
      </c>
      <c r="AU11" s="2057">
        <v>21894.608059654282</v>
      </c>
      <c r="AV11" s="2057">
        <v>21363.014108327599</v>
      </c>
      <c r="AW11" s="2057">
        <v>21809.058502535252</v>
      </c>
      <c r="AX11" s="2057">
        <v>18673.966556590793</v>
      </c>
      <c r="AY11" s="2057">
        <v>18423.733949679779</v>
      </c>
      <c r="AZ11" s="2057">
        <v>17171.953049438504</v>
      </c>
      <c r="BA11" s="2057">
        <v>17841.662577692983</v>
      </c>
      <c r="BB11" s="2057">
        <v>16835.681258091045</v>
      </c>
      <c r="BC11" s="2057">
        <v>17895.751333564811</v>
      </c>
      <c r="BD11" s="2057">
        <v>16395.703631214627</v>
      </c>
      <c r="BE11" s="2057">
        <v>14899.211926762988</v>
      </c>
      <c r="BF11" s="2057">
        <v>16372.043043754402</v>
      </c>
      <c r="BG11" s="2056">
        <v>15949.845024661125</v>
      </c>
      <c r="BH11" s="2056">
        <v>14214.468407719685</v>
      </c>
      <c r="BI11" s="2056">
        <v>14676.623185410757</v>
      </c>
      <c r="BJ11" s="2070" t="s">
        <v>765</v>
      </c>
      <c r="BK11" s="54" t="s">
        <v>309</v>
      </c>
      <c r="BL11" s="42"/>
      <c r="BM11" s="42"/>
    </row>
    <row r="12" spans="1:65" ht="15" customHeight="1">
      <c r="A12" s="2142"/>
      <c r="T12" s="960"/>
      <c r="U12" s="43" t="s">
        <v>332</v>
      </c>
      <c r="V12" s="1064"/>
      <c r="X12" s="960"/>
      <c r="Y12" s="43" t="s">
        <v>302</v>
      </c>
      <c r="Z12" s="1064"/>
      <c r="AA12" s="535">
        <f t="shared" ref="AA12:BH12" si="4">SUM(AA13:AA19)</f>
        <v>349272.75114398909</v>
      </c>
      <c r="AB12" s="47">
        <f t="shared" si="4"/>
        <v>345880.90856342984</v>
      </c>
      <c r="AC12" s="47">
        <f t="shared" si="4"/>
        <v>340216.74984274432</v>
      </c>
      <c r="AD12" s="47">
        <f t="shared" si="4"/>
        <v>341729.30913800158</v>
      </c>
      <c r="AE12" s="47">
        <f t="shared" si="4"/>
        <v>349845.9932069339</v>
      </c>
      <c r="AF12" s="47">
        <f t="shared" si="4"/>
        <v>356718.98181043164</v>
      </c>
      <c r="AG12" s="47">
        <f t="shared" si="4"/>
        <v>360217.29576054431</v>
      </c>
      <c r="AH12" s="47">
        <f t="shared" si="4"/>
        <v>355823.87760552095</v>
      </c>
      <c r="AI12" s="47">
        <f t="shared" si="4"/>
        <v>331294.30628461088</v>
      </c>
      <c r="AJ12" s="47">
        <f t="shared" si="4"/>
        <v>336011.46478564432</v>
      </c>
      <c r="AK12" s="47">
        <f t="shared" si="4"/>
        <v>345660.99465351657</v>
      </c>
      <c r="AL12" s="47">
        <f t="shared" si="4"/>
        <v>339754.00423251314</v>
      </c>
      <c r="AM12" s="47">
        <f t="shared" si="4"/>
        <v>345127.63363914995</v>
      </c>
      <c r="AN12" s="47">
        <f t="shared" si="4"/>
        <v>342866.72700995678</v>
      </c>
      <c r="AO12" s="47">
        <f t="shared" si="4"/>
        <v>342144.0900811078</v>
      </c>
      <c r="AP12" s="47">
        <f t="shared" si="4"/>
        <v>332513.09051863168</v>
      </c>
      <c r="AQ12" s="47">
        <f t="shared" si="4"/>
        <v>330047.25435594434</v>
      </c>
      <c r="AR12" s="47">
        <f t="shared" si="4"/>
        <v>328061.14137404429</v>
      </c>
      <c r="AS12" s="47">
        <f t="shared" si="4"/>
        <v>299308.79038842919</v>
      </c>
      <c r="AT12" s="47">
        <f t="shared" si="4"/>
        <v>282426.06878306245</v>
      </c>
      <c r="AU12" s="47">
        <f t="shared" si="4"/>
        <v>298950.77780431061</v>
      </c>
      <c r="AV12" s="47">
        <f t="shared" si="4"/>
        <v>298055.05710915732</v>
      </c>
      <c r="AW12" s="47">
        <f t="shared" si="4"/>
        <v>297657.34700169793</v>
      </c>
      <c r="AX12" s="47">
        <f t="shared" si="4"/>
        <v>302737.49541511986</v>
      </c>
      <c r="AY12" s="47">
        <f t="shared" si="4"/>
        <v>295233.74756714841</v>
      </c>
      <c r="AZ12" s="47">
        <f t="shared" si="4"/>
        <v>285819.80537115328</v>
      </c>
      <c r="BA12" s="47">
        <f t="shared" si="4"/>
        <v>272181.74579870817</v>
      </c>
      <c r="BB12" s="47">
        <f t="shared" si="4"/>
        <v>268381.37370868737</v>
      </c>
      <c r="BC12" s="47">
        <f t="shared" si="4"/>
        <v>265288.87347940181</v>
      </c>
      <c r="BD12" s="47">
        <f t="shared" si="4"/>
        <v>257661.49397406701</v>
      </c>
      <c r="BE12" s="47">
        <f t="shared" si="4"/>
        <v>230880.39592557284</v>
      </c>
      <c r="BF12" s="47">
        <f t="shared" si="4"/>
        <v>247733.02174431077</v>
      </c>
      <c r="BG12" s="1092">
        <f t="shared" si="4"/>
        <v>229739.94420034459</v>
      </c>
      <c r="BH12" s="1092">
        <f t="shared" si="4"/>
        <v>224027.24285721171</v>
      </c>
      <c r="BI12" s="1092">
        <f t="shared" ref="BI12" si="5">SUM(BI13:BI19)</f>
        <v>218205.68484641987</v>
      </c>
      <c r="BJ12" s="1342" t="s">
        <v>766</v>
      </c>
      <c r="BK12" s="48" t="s">
        <v>1006</v>
      </c>
      <c r="BL12" s="42"/>
      <c r="BM12" s="42"/>
    </row>
    <row r="13" spans="1:65" ht="15" customHeight="1">
      <c r="T13" s="960"/>
      <c r="U13" s="55"/>
      <c r="V13" s="1065" t="s">
        <v>675</v>
      </c>
      <c r="X13" s="960"/>
      <c r="Y13" s="55"/>
      <c r="Z13" s="2068" t="s">
        <v>750</v>
      </c>
      <c r="AA13" s="2067">
        <v>150630.76560996307</v>
      </c>
      <c r="AB13" s="2066">
        <v>146151.92731986524</v>
      </c>
      <c r="AC13" s="2066">
        <v>139367.7790718184</v>
      </c>
      <c r="AD13" s="2066">
        <v>139234.78800335506</v>
      </c>
      <c r="AE13" s="2066">
        <v>141473.35762214559</v>
      </c>
      <c r="AF13" s="2066">
        <v>143008.5764581348</v>
      </c>
      <c r="AG13" s="2066">
        <v>145534.58686852778</v>
      </c>
      <c r="AH13" s="2066">
        <v>147943.76752502655</v>
      </c>
      <c r="AI13" s="2066">
        <v>140082.6524591934</v>
      </c>
      <c r="AJ13" s="2066">
        <v>144164.33634012446</v>
      </c>
      <c r="AK13" s="2066">
        <v>151988.70460757962</v>
      </c>
      <c r="AL13" s="2066">
        <v>149392.61581766338</v>
      </c>
      <c r="AM13" s="2066">
        <v>155226.54418463752</v>
      </c>
      <c r="AN13" s="2066">
        <v>156657.10555515555</v>
      </c>
      <c r="AO13" s="2066">
        <v>157405.87389919622</v>
      </c>
      <c r="AP13" s="2066">
        <v>153979.3242585694</v>
      </c>
      <c r="AQ13" s="2066">
        <v>155994.74283172705</v>
      </c>
      <c r="AR13" s="2066">
        <v>160208.43066596519</v>
      </c>
      <c r="AS13" s="2066">
        <v>144678.08324312005</v>
      </c>
      <c r="AT13" s="2066">
        <v>135557.86738646202</v>
      </c>
      <c r="AU13" s="2066">
        <v>153049.90563943266</v>
      </c>
      <c r="AV13" s="2066">
        <v>148797.08235163329</v>
      </c>
      <c r="AW13" s="2066">
        <v>151184.54987242111</v>
      </c>
      <c r="AX13" s="2066">
        <v>157467.07813166885</v>
      </c>
      <c r="AY13" s="2066">
        <v>154977.44828054876</v>
      </c>
      <c r="AZ13" s="2066">
        <v>148743.18413530121</v>
      </c>
      <c r="BA13" s="2066">
        <v>142618.75881906843</v>
      </c>
      <c r="BB13" s="2066">
        <v>139615.43512774908</v>
      </c>
      <c r="BC13" s="2066">
        <v>136061.41967835926</v>
      </c>
      <c r="BD13" s="2066">
        <v>134014.42867481426</v>
      </c>
      <c r="BE13" s="2066">
        <v>111880.82546923013</v>
      </c>
      <c r="BF13" s="2066">
        <v>124672.6143213695</v>
      </c>
      <c r="BG13" s="2065">
        <v>114068.48225970339</v>
      </c>
      <c r="BH13" s="2065">
        <v>112788.10901388354</v>
      </c>
      <c r="BI13" s="2065">
        <v>108727.37468912244</v>
      </c>
      <c r="BJ13" s="1343" t="s">
        <v>765</v>
      </c>
      <c r="BK13" s="58" t="s">
        <v>309</v>
      </c>
      <c r="BL13" s="42"/>
      <c r="BM13" s="42"/>
    </row>
    <row r="14" spans="1:65" ht="15" customHeight="1">
      <c r="T14" s="960"/>
      <c r="U14" s="55"/>
      <c r="V14" s="2064" t="s">
        <v>676</v>
      </c>
      <c r="X14" s="960"/>
      <c r="Y14" s="55"/>
      <c r="Z14" s="2064" t="s">
        <v>751</v>
      </c>
      <c r="AA14" s="2063">
        <v>8449.8337025498349</v>
      </c>
      <c r="AB14" s="2062">
        <v>8314.4030286011439</v>
      </c>
      <c r="AC14" s="2062">
        <v>8321.7736059443578</v>
      </c>
      <c r="AD14" s="2062">
        <v>7978.8509009207792</v>
      </c>
      <c r="AE14" s="2062">
        <v>7757.7924493295932</v>
      </c>
      <c r="AF14" s="2062">
        <v>7404.5895052454152</v>
      </c>
      <c r="AG14" s="2062">
        <v>6708.1816011152387</v>
      </c>
      <c r="AH14" s="2062">
        <v>6894.8410456320835</v>
      </c>
      <c r="AI14" s="2062">
        <v>6709.7653249580744</v>
      </c>
      <c r="AJ14" s="2062">
        <v>6635.9127379548727</v>
      </c>
      <c r="AK14" s="2062">
        <v>6338.239880396367</v>
      </c>
      <c r="AL14" s="2062">
        <v>6356.152040684874</v>
      </c>
      <c r="AM14" s="2062">
        <v>6291.6673058910837</v>
      </c>
      <c r="AN14" s="2062">
        <v>6300.1271469506073</v>
      </c>
      <c r="AO14" s="2062">
        <v>6185.6678098828852</v>
      </c>
      <c r="AP14" s="2062">
        <v>5711.1217256492064</v>
      </c>
      <c r="AQ14" s="2062">
        <v>5648.198886553183</v>
      </c>
      <c r="AR14" s="2062">
        <v>5041.573691966868</v>
      </c>
      <c r="AS14" s="2062">
        <v>4793.134204919912</v>
      </c>
      <c r="AT14" s="2062">
        <v>4069.3652263816857</v>
      </c>
      <c r="AU14" s="2062">
        <v>3979.9856255130221</v>
      </c>
      <c r="AV14" s="2062">
        <v>3853.2441394934126</v>
      </c>
      <c r="AW14" s="2062">
        <v>4009.1223126167488</v>
      </c>
      <c r="AX14" s="2062">
        <v>3760.4955919546715</v>
      </c>
      <c r="AY14" s="2062">
        <v>3654.6575920022574</v>
      </c>
      <c r="AZ14" s="2062">
        <v>3257.4212499983573</v>
      </c>
      <c r="BA14" s="2062">
        <v>3524.7066593099344</v>
      </c>
      <c r="BB14" s="2062">
        <v>3153.998130828501</v>
      </c>
      <c r="BC14" s="2062">
        <v>3306.1416676646131</v>
      </c>
      <c r="BD14" s="2062">
        <v>2892.3814349869099</v>
      </c>
      <c r="BE14" s="2062">
        <v>2778.3313422340443</v>
      </c>
      <c r="BF14" s="2062">
        <v>3048.4168498167342</v>
      </c>
      <c r="BG14" s="2061">
        <v>2934.410283921578</v>
      </c>
      <c r="BH14" s="2061">
        <v>2880.5455569184478</v>
      </c>
      <c r="BI14" s="2061">
        <v>2706.7354866044602</v>
      </c>
      <c r="BJ14" s="2072" t="s">
        <v>765</v>
      </c>
      <c r="BK14" s="53" t="s">
        <v>309</v>
      </c>
      <c r="BL14" s="42"/>
      <c r="BM14" s="42"/>
    </row>
    <row r="15" spans="1:65" ht="15" customHeight="1">
      <c r="T15" s="960"/>
      <c r="U15" s="55"/>
      <c r="V15" s="2064" t="s">
        <v>677</v>
      </c>
      <c r="X15" s="960"/>
      <c r="Y15" s="55"/>
      <c r="Z15" s="2064" t="s">
        <v>752</v>
      </c>
      <c r="AA15" s="2063">
        <v>58040.737015850282</v>
      </c>
      <c r="AB15" s="2062">
        <v>59095.032259988191</v>
      </c>
      <c r="AC15" s="2062">
        <v>59364.581313420676</v>
      </c>
      <c r="AD15" s="2062">
        <v>60069.764356288331</v>
      </c>
      <c r="AE15" s="2062">
        <v>62985.34249194005</v>
      </c>
      <c r="AF15" s="2062">
        <v>64342.528028317429</v>
      </c>
      <c r="AG15" s="2062">
        <v>66522.69259734459</v>
      </c>
      <c r="AH15" s="2062">
        <v>65140.414038702649</v>
      </c>
      <c r="AI15" s="2062">
        <v>55325.092504692308</v>
      </c>
      <c r="AJ15" s="2062">
        <v>55935.096341987504</v>
      </c>
      <c r="AK15" s="2062">
        <v>59522.902153287927</v>
      </c>
      <c r="AL15" s="2062">
        <v>57851.837100386605</v>
      </c>
      <c r="AM15" s="2062">
        <v>57353.500233653875</v>
      </c>
      <c r="AN15" s="2062">
        <v>55576.576703495455</v>
      </c>
      <c r="AO15" s="2062">
        <v>56115.653723442425</v>
      </c>
      <c r="AP15" s="2062">
        <v>54958.755681384675</v>
      </c>
      <c r="AQ15" s="2062">
        <v>54066.028208126561</v>
      </c>
      <c r="AR15" s="2062">
        <v>54597.212930247886</v>
      </c>
      <c r="AS15" s="2062">
        <v>50532.606276132959</v>
      </c>
      <c r="AT15" s="2062">
        <v>49541.110369780399</v>
      </c>
      <c r="AU15" s="2062">
        <v>50124.611442455149</v>
      </c>
      <c r="AV15" s="2062">
        <v>49500.78871967797</v>
      </c>
      <c r="AW15" s="2062">
        <v>47336.906600457187</v>
      </c>
      <c r="AX15" s="2062">
        <v>48274.362237830836</v>
      </c>
      <c r="AY15" s="2062">
        <v>46597.095636106569</v>
      </c>
      <c r="AZ15" s="2062">
        <v>45587.280734555003</v>
      </c>
      <c r="BA15" s="2062">
        <v>42343.191177242355</v>
      </c>
      <c r="BB15" s="2062">
        <v>42973.847771281427</v>
      </c>
      <c r="BC15" s="2062">
        <v>42295.240498909661</v>
      </c>
      <c r="BD15" s="2062">
        <v>42207.118207265026</v>
      </c>
      <c r="BE15" s="2062">
        <v>39603.344437454034</v>
      </c>
      <c r="BF15" s="2062">
        <v>42705.441391677297</v>
      </c>
      <c r="BG15" s="2061">
        <v>41071.655785462215</v>
      </c>
      <c r="BH15" s="2061">
        <v>40215.108109210356</v>
      </c>
      <c r="BI15" s="2061">
        <v>39408.511778171873</v>
      </c>
      <c r="BJ15" s="2072" t="s">
        <v>765</v>
      </c>
      <c r="BK15" s="53" t="s">
        <v>309</v>
      </c>
      <c r="BL15" s="42"/>
      <c r="BM15" s="42"/>
    </row>
    <row r="16" spans="1:65" ht="15" customHeight="1">
      <c r="T16" s="960"/>
      <c r="U16" s="55"/>
      <c r="V16" s="2064" t="s">
        <v>678</v>
      </c>
      <c r="X16" s="960"/>
      <c r="Y16" s="55"/>
      <c r="Z16" s="2064" t="s">
        <v>753</v>
      </c>
      <c r="AA16" s="2063">
        <v>27113.16935669733</v>
      </c>
      <c r="AB16" s="2062">
        <v>27517.471295009262</v>
      </c>
      <c r="AC16" s="2062">
        <v>27399.09441116716</v>
      </c>
      <c r="AD16" s="2062">
        <v>28259.25107683834</v>
      </c>
      <c r="AE16" s="2062">
        <v>29504.131886149342</v>
      </c>
      <c r="AF16" s="2062">
        <v>31436.173722202428</v>
      </c>
      <c r="AG16" s="2062">
        <v>31401.243421602685</v>
      </c>
      <c r="AH16" s="2062">
        <v>31308.185978499623</v>
      </c>
      <c r="AI16" s="2062">
        <v>30452.569743652883</v>
      </c>
      <c r="AJ16" s="2062">
        <v>30926.074910599556</v>
      </c>
      <c r="AK16" s="2062">
        <v>31679.140838705895</v>
      </c>
      <c r="AL16" s="2062">
        <v>31263.160926398217</v>
      </c>
      <c r="AM16" s="2062">
        <v>30971.872792460312</v>
      </c>
      <c r="AN16" s="2062">
        <v>30582.764996864677</v>
      </c>
      <c r="AO16" s="2062">
        <v>30857.004362138519</v>
      </c>
      <c r="AP16" s="2062">
        <v>29738.202659163322</v>
      </c>
      <c r="AQ16" s="2062">
        <v>28099.361454254875</v>
      </c>
      <c r="AR16" s="2062">
        <v>26855.018216857534</v>
      </c>
      <c r="AS16" s="2062">
        <v>24985.005128852965</v>
      </c>
      <c r="AT16" s="2062">
        <v>23473.602955255075</v>
      </c>
      <c r="AU16" s="2062">
        <v>22643.415939960611</v>
      </c>
      <c r="AV16" s="2062">
        <v>23319.490100930125</v>
      </c>
      <c r="AW16" s="2062">
        <v>23810.164600442255</v>
      </c>
      <c r="AX16" s="2062">
        <v>23833.467355773035</v>
      </c>
      <c r="AY16" s="2062">
        <v>22901.78781737508</v>
      </c>
      <c r="AZ16" s="2062">
        <v>23309.790042012955</v>
      </c>
      <c r="BA16" s="2062">
        <v>20856.074832084156</v>
      </c>
      <c r="BB16" s="2062">
        <v>20523.029066340718</v>
      </c>
      <c r="BC16" s="2062">
        <v>20440.784886336809</v>
      </c>
      <c r="BD16" s="2062">
        <v>18995.962598188267</v>
      </c>
      <c r="BE16" s="2062">
        <v>17853.43615471691</v>
      </c>
      <c r="BF16" s="2062">
        <v>17755.780605135813</v>
      </c>
      <c r="BG16" s="2061">
        <v>15808.171815814645</v>
      </c>
      <c r="BH16" s="2061">
        <v>15349.818956270785</v>
      </c>
      <c r="BI16" s="2061">
        <v>15244.09920216801</v>
      </c>
      <c r="BJ16" s="2072" t="s">
        <v>765</v>
      </c>
      <c r="BK16" s="53" t="s">
        <v>309</v>
      </c>
      <c r="BL16" s="42"/>
      <c r="BM16" s="42"/>
    </row>
    <row r="17" spans="1:65" ht="15" customHeight="1">
      <c r="T17" s="960"/>
      <c r="U17" s="55"/>
      <c r="V17" s="2064" t="s">
        <v>679</v>
      </c>
      <c r="X17" s="960"/>
      <c r="Y17" s="55"/>
      <c r="Z17" s="2064" t="s">
        <v>754</v>
      </c>
      <c r="AA17" s="2063">
        <v>7690.9630646007645</v>
      </c>
      <c r="AB17" s="2062">
        <v>8126.8474442887837</v>
      </c>
      <c r="AC17" s="2062">
        <v>8628.7333286529283</v>
      </c>
      <c r="AD17" s="2062">
        <v>9128.3739238667731</v>
      </c>
      <c r="AE17" s="2062">
        <v>9351.5049054387055</v>
      </c>
      <c r="AF17" s="2062">
        <v>10188.105681702718</v>
      </c>
      <c r="AG17" s="2062">
        <v>10014.301727681912</v>
      </c>
      <c r="AH17" s="2062">
        <v>10399.510388619678</v>
      </c>
      <c r="AI17" s="2062">
        <v>11151.694964399006</v>
      </c>
      <c r="AJ17" s="2062">
        <v>11612.904035328515</v>
      </c>
      <c r="AK17" s="2062">
        <v>11523.808436269494</v>
      </c>
      <c r="AL17" s="2062">
        <v>11938.83331778486</v>
      </c>
      <c r="AM17" s="2062">
        <v>12402.079528041475</v>
      </c>
      <c r="AN17" s="2062">
        <v>12058.291437206924</v>
      </c>
      <c r="AO17" s="2062">
        <v>12475.374891820749</v>
      </c>
      <c r="AP17" s="2062">
        <v>12232.855659573805</v>
      </c>
      <c r="AQ17" s="2062">
        <v>11913.119803729</v>
      </c>
      <c r="AR17" s="2062">
        <v>10870.056768069049</v>
      </c>
      <c r="AS17" s="2062">
        <v>10064.796889139021</v>
      </c>
      <c r="AT17" s="2062">
        <v>9914.2890637613855</v>
      </c>
      <c r="AU17" s="2062">
        <v>9873.2121073337948</v>
      </c>
      <c r="AV17" s="2062">
        <v>10843.908489738682</v>
      </c>
      <c r="AW17" s="2062">
        <v>10577.954842534335</v>
      </c>
      <c r="AX17" s="2062">
        <v>9856.647091031009</v>
      </c>
      <c r="AY17" s="2062">
        <v>9605.2514691777506</v>
      </c>
      <c r="AZ17" s="2062">
        <v>8563.897653421649</v>
      </c>
      <c r="BA17" s="2062">
        <v>8556.7494515289054</v>
      </c>
      <c r="BB17" s="2062">
        <v>8070.9425543306706</v>
      </c>
      <c r="BC17" s="2062">
        <v>8896.8526930938242</v>
      </c>
      <c r="BD17" s="2062">
        <v>7854.7006435635449</v>
      </c>
      <c r="BE17" s="2062">
        <v>8104.8860479806954</v>
      </c>
      <c r="BF17" s="2062">
        <v>8303.9993441151055</v>
      </c>
      <c r="BG17" s="2061">
        <v>7822.8664872954869</v>
      </c>
      <c r="BH17" s="2061">
        <v>7772.5911121107592</v>
      </c>
      <c r="BI17" s="2061">
        <v>8121.5275319386892</v>
      </c>
      <c r="BJ17" s="2072"/>
      <c r="BK17" s="53"/>
      <c r="BL17" s="42"/>
      <c r="BM17" s="42"/>
    </row>
    <row r="18" spans="1:65" ht="15" customHeight="1">
      <c r="T18" s="960"/>
      <c r="U18" s="55"/>
      <c r="V18" s="2064" t="s">
        <v>680</v>
      </c>
      <c r="X18" s="960"/>
      <c r="Y18" s="55"/>
      <c r="Z18" s="2064" t="s">
        <v>796</v>
      </c>
      <c r="AA18" s="2063">
        <v>43691.234986893251</v>
      </c>
      <c r="AB18" s="2062">
        <v>44296.377579311826</v>
      </c>
      <c r="AC18" s="2062">
        <v>44754.830575914028</v>
      </c>
      <c r="AD18" s="2062">
        <v>45361.702308467342</v>
      </c>
      <c r="AE18" s="2062">
        <v>46074.134059544456</v>
      </c>
      <c r="AF18" s="2062">
        <v>46519.35013346441</v>
      </c>
      <c r="AG18" s="2062">
        <v>46417.502322414206</v>
      </c>
      <c r="AH18" s="2062">
        <v>45416.835139214978</v>
      </c>
      <c r="AI18" s="2062">
        <v>40598.647340585318</v>
      </c>
      <c r="AJ18" s="2062">
        <v>40261.193937263568</v>
      </c>
      <c r="AK18" s="2062">
        <v>40089.00410011514</v>
      </c>
      <c r="AL18" s="2062">
        <v>38842.625634231423</v>
      </c>
      <c r="AM18" s="2062">
        <v>38423.715051002277</v>
      </c>
      <c r="AN18" s="2062">
        <v>38309.841546016854</v>
      </c>
      <c r="AO18" s="2062">
        <v>36334.768108604156</v>
      </c>
      <c r="AP18" s="2062">
        <v>35261.388175716762</v>
      </c>
      <c r="AQ18" s="2062">
        <v>35339.162022604287</v>
      </c>
      <c r="AR18" s="2062">
        <v>34204.812422548799</v>
      </c>
      <c r="AS18" s="2062">
        <v>32499.89292074522</v>
      </c>
      <c r="AT18" s="2062">
        <v>28922.395814571355</v>
      </c>
      <c r="AU18" s="2062">
        <v>28396.162807448174</v>
      </c>
      <c r="AV18" s="2062">
        <v>28289.63628628086</v>
      </c>
      <c r="AW18" s="2062">
        <v>28511.76909522769</v>
      </c>
      <c r="AX18" s="2062">
        <v>29433.094037687944</v>
      </c>
      <c r="AY18" s="2062">
        <v>28564.884043483595</v>
      </c>
      <c r="AZ18" s="2062">
        <v>27643.829884823208</v>
      </c>
      <c r="BA18" s="2062">
        <v>26626.844597918305</v>
      </c>
      <c r="BB18" s="2062">
        <v>26479.907281342363</v>
      </c>
      <c r="BC18" s="2062">
        <v>26514.366315534076</v>
      </c>
      <c r="BD18" s="2062">
        <v>25326.360978480876</v>
      </c>
      <c r="BE18" s="2062">
        <v>24567.744031659899</v>
      </c>
      <c r="BF18" s="2062">
        <v>24433.447045246376</v>
      </c>
      <c r="BG18" s="2061">
        <v>21683.5803151197</v>
      </c>
      <c r="BH18" s="2061">
        <v>20780.554569813463</v>
      </c>
      <c r="BI18" s="2061">
        <v>20143.040617841682</v>
      </c>
      <c r="BJ18" s="2072" t="s">
        <v>765</v>
      </c>
      <c r="BK18" s="53" t="s">
        <v>309</v>
      </c>
      <c r="BL18" s="42"/>
      <c r="BM18" s="42"/>
    </row>
    <row r="19" spans="1:65" ht="15" customHeight="1">
      <c r="A19" s="2142"/>
      <c r="T19" s="960"/>
      <c r="U19" s="55"/>
      <c r="V19" s="2071" t="s">
        <v>681</v>
      </c>
      <c r="X19" s="960"/>
      <c r="Y19" s="55"/>
      <c r="Z19" s="2059" t="s">
        <v>755</v>
      </c>
      <c r="AA19" s="2058">
        <v>53656.047407434562</v>
      </c>
      <c r="AB19" s="2057">
        <v>52378.849636365456</v>
      </c>
      <c r="AC19" s="2057">
        <v>52379.957535826747</v>
      </c>
      <c r="AD19" s="2057">
        <v>51696.578568264966</v>
      </c>
      <c r="AE19" s="2057">
        <v>52699.729792386104</v>
      </c>
      <c r="AF19" s="2057">
        <v>53819.658281364398</v>
      </c>
      <c r="AG19" s="2057">
        <v>53618.787221857921</v>
      </c>
      <c r="AH19" s="2057">
        <v>48720.323489825416</v>
      </c>
      <c r="AI19" s="2057">
        <v>46973.883947129892</v>
      </c>
      <c r="AJ19" s="2057">
        <v>46475.946482385829</v>
      </c>
      <c r="AK19" s="2057">
        <v>44519.194637162094</v>
      </c>
      <c r="AL19" s="2057">
        <v>44108.779395363745</v>
      </c>
      <c r="AM19" s="2057">
        <v>44458.254543463423</v>
      </c>
      <c r="AN19" s="2057">
        <v>43382.019624266708</v>
      </c>
      <c r="AO19" s="2057">
        <v>42769.747286022881</v>
      </c>
      <c r="AP19" s="2057">
        <v>40631.442358574539</v>
      </c>
      <c r="AQ19" s="2057">
        <v>38986.641148949384</v>
      </c>
      <c r="AR19" s="2057">
        <v>36284.036678389028</v>
      </c>
      <c r="AS19" s="2057">
        <v>31755.271725519055</v>
      </c>
      <c r="AT19" s="2057">
        <v>30947.437966850532</v>
      </c>
      <c r="AU19" s="2057">
        <v>30883.484242167193</v>
      </c>
      <c r="AV19" s="2057">
        <v>33450.907021402963</v>
      </c>
      <c r="AW19" s="2057">
        <v>32226.879677998575</v>
      </c>
      <c r="AX19" s="2057">
        <v>30112.35096917352</v>
      </c>
      <c r="AY19" s="2057">
        <v>28932.622728454444</v>
      </c>
      <c r="AZ19" s="2057">
        <v>28714.40167104088</v>
      </c>
      <c r="BA19" s="2057">
        <v>27655.420261556086</v>
      </c>
      <c r="BB19" s="2057">
        <v>27564.213776814606</v>
      </c>
      <c r="BC19" s="2057">
        <v>27774.067739503589</v>
      </c>
      <c r="BD19" s="2057">
        <v>26370.541436768111</v>
      </c>
      <c r="BE19" s="2057">
        <v>26091.82844229713</v>
      </c>
      <c r="BF19" s="2057">
        <v>26813.322186949958</v>
      </c>
      <c r="BG19" s="2056">
        <v>26350.777253027558</v>
      </c>
      <c r="BH19" s="2056">
        <v>24240.515539004373</v>
      </c>
      <c r="BI19" s="2056">
        <v>23854.395540572725</v>
      </c>
      <c r="BJ19" s="2070" t="s">
        <v>765</v>
      </c>
      <c r="BK19" s="54" t="s">
        <v>309</v>
      </c>
      <c r="BL19" s="42"/>
      <c r="BM19" s="42"/>
    </row>
    <row r="20" spans="1:65" ht="15" customHeight="1">
      <c r="T20" s="960"/>
      <c r="U20" s="43" t="s">
        <v>150</v>
      </c>
      <c r="V20" s="1064"/>
      <c r="X20" s="960"/>
      <c r="Y20" s="43" t="s">
        <v>303</v>
      </c>
      <c r="Z20" s="1064"/>
      <c r="AA20" s="535">
        <v>202140.11534103067</v>
      </c>
      <c r="AB20" s="47">
        <v>213934.08222977704</v>
      </c>
      <c r="AC20" s="47">
        <v>220526.06623127253</v>
      </c>
      <c r="AD20" s="47">
        <v>224286.24647361104</v>
      </c>
      <c r="AE20" s="47">
        <v>233490.66505129787</v>
      </c>
      <c r="AF20" s="47">
        <v>242797.01264033676</v>
      </c>
      <c r="AG20" s="47">
        <v>249560.89382832177</v>
      </c>
      <c r="AH20" s="47">
        <v>251337.87863106074</v>
      </c>
      <c r="AI20" s="47">
        <v>249460.66525977172</v>
      </c>
      <c r="AJ20" s="47">
        <v>253558.61703050177</v>
      </c>
      <c r="AK20" s="47">
        <v>253090.58953046464</v>
      </c>
      <c r="AL20" s="47">
        <v>257239.62102595167</v>
      </c>
      <c r="AM20" s="47">
        <v>253573.25023016124</v>
      </c>
      <c r="AN20" s="47">
        <v>249533.22677876052</v>
      </c>
      <c r="AO20" s="47">
        <v>243582.04554075835</v>
      </c>
      <c r="AP20" s="47">
        <v>238065.17075890163</v>
      </c>
      <c r="AQ20" s="47">
        <v>235338.10885729676</v>
      </c>
      <c r="AR20" s="47">
        <v>232541.02855571153</v>
      </c>
      <c r="AS20" s="47">
        <v>224864.80483726814</v>
      </c>
      <c r="AT20" s="47">
        <v>220571.99294293008</v>
      </c>
      <c r="AU20" s="47">
        <v>221659.63918176299</v>
      </c>
      <c r="AV20" s="47">
        <v>217137.95480887167</v>
      </c>
      <c r="AW20" s="47">
        <v>218004.14655659714</v>
      </c>
      <c r="AX20" s="47">
        <v>215114.76391054285</v>
      </c>
      <c r="AY20" s="47">
        <v>210151.21560145743</v>
      </c>
      <c r="AZ20" s="47">
        <v>208875.29650901878</v>
      </c>
      <c r="BA20" s="47">
        <v>207070.62397475174</v>
      </c>
      <c r="BB20" s="47">
        <v>205309.26673985663</v>
      </c>
      <c r="BC20" s="47">
        <v>202862.77697767393</v>
      </c>
      <c r="BD20" s="47">
        <v>198762.81533240573</v>
      </c>
      <c r="BE20" s="47">
        <v>176575.50910079174</v>
      </c>
      <c r="BF20" s="47">
        <v>178044.15437886587</v>
      </c>
      <c r="BG20" s="1092">
        <v>184649.19108826329</v>
      </c>
      <c r="BH20" s="1092">
        <v>183561.62039654396</v>
      </c>
      <c r="BI20" s="1092">
        <v>180630.41859440986</v>
      </c>
      <c r="BJ20" s="1106"/>
      <c r="BK20" s="48"/>
      <c r="BL20" s="42"/>
      <c r="BM20" s="42"/>
    </row>
    <row r="21" spans="1:65" ht="15" customHeight="1">
      <c r="A21" s="2142"/>
      <c r="T21" s="960"/>
      <c r="U21" s="55"/>
      <c r="V21" s="2069" t="s">
        <v>682</v>
      </c>
      <c r="X21" s="960"/>
      <c r="Y21" s="55"/>
      <c r="Z21" s="2068" t="s">
        <v>756</v>
      </c>
      <c r="AA21" s="2067">
        <v>7162.4137346729703</v>
      </c>
      <c r="AB21" s="2066">
        <v>7762.9604814168806</v>
      </c>
      <c r="AC21" s="2066">
        <v>8291.4720276213466</v>
      </c>
      <c r="AD21" s="2066">
        <v>8688.7643217319237</v>
      </c>
      <c r="AE21" s="2066">
        <v>9153.1617710055089</v>
      </c>
      <c r="AF21" s="2066">
        <v>10278.290579645151</v>
      </c>
      <c r="AG21" s="2066">
        <v>10086.072696871748</v>
      </c>
      <c r="AH21" s="2066">
        <v>10744.189447108491</v>
      </c>
      <c r="AI21" s="2066">
        <v>10709.474289425118</v>
      </c>
      <c r="AJ21" s="2066">
        <v>10531.51751020182</v>
      </c>
      <c r="AK21" s="2066">
        <v>10677.130984677187</v>
      </c>
      <c r="AL21" s="2066">
        <v>10724.198612064285</v>
      </c>
      <c r="AM21" s="2066">
        <v>10933.837362880102</v>
      </c>
      <c r="AN21" s="2066">
        <v>11063.17716772301</v>
      </c>
      <c r="AO21" s="2066">
        <v>10663.394897683746</v>
      </c>
      <c r="AP21" s="2066">
        <v>10798.818155679724</v>
      </c>
      <c r="AQ21" s="2066">
        <v>11178.230718591558</v>
      </c>
      <c r="AR21" s="2066">
        <v>10875.772003646296</v>
      </c>
      <c r="AS21" s="2066">
        <v>10277.138151555278</v>
      </c>
      <c r="AT21" s="2066">
        <v>9781.3172932625148</v>
      </c>
      <c r="AU21" s="2066">
        <v>9192.9735720128101</v>
      </c>
      <c r="AV21" s="2066">
        <v>9001.1970499937906</v>
      </c>
      <c r="AW21" s="2066">
        <v>9523.5394943963129</v>
      </c>
      <c r="AX21" s="2066">
        <v>10149.054986645211</v>
      </c>
      <c r="AY21" s="2066">
        <v>10173.09098063461</v>
      </c>
      <c r="AZ21" s="2066">
        <v>10066.904845201447</v>
      </c>
      <c r="BA21" s="2066">
        <v>10186.863626035054</v>
      </c>
      <c r="BB21" s="2066">
        <v>10399.46119476998</v>
      </c>
      <c r="BC21" s="2066">
        <v>10536.957247686007</v>
      </c>
      <c r="BD21" s="2066">
        <v>10487.593100724322</v>
      </c>
      <c r="BE21" s="2066">
        <v>5237.7937012617331</v>
      </c>
      <c r="BF21" s="2066">
        <v>6818.8242979666511</v>
      </c>
      <c r="BG21" s="2065">
        <v>9704.8711491614522</v>
      </c>
      <c r="BH21" s="2065">
        <v>10190.152703036492</v>
      </c>
      <c r="BI21" s="2065">
        <v>10302.907617998679</v>
      </c>
      <c r="BJ21" s="1109"/>
      <c r="BK21" s="58"/>
      <c r="BL21" s="42"/>
      <c r="BM21" s="42"/>
    </row>
    <row r="22" spans="1:65" ht="15" customHeight="1">
      <c r="A22" s="2142"/>
      <c r="T22" s="960"/>
      <c r="U22" s="55"/>
      <c r="V22" s="2064" t="s">
        <v>683</v>
      </c>
      <c r="X22" s="960"/>
      <c r="Y22" s="55"/>
      <c r="Z22" s="2064" t="s">
        <v>757</v>
      </c>
      <c r="AA22" s="2063">
        <v>180367.41777436962</v>
      </c>
      <c r="AB22" s="2062">
        <v>190960.38547227939</v>
      </c>
      <c r="AC22" s="2062">
        <v>197255.97552357099</v>
      </c>
      <c r="AD22" s="2062">
        <v>200822.70853634132</v>
      </c>
      <c r="AE22" s="2062">
        <v>209292.03805293719</v>
      </c>
      <c r="AF22" s="2062">
        <v>217027.51069559573</v>
      </c>
      <c r="AG22" s="2062">
        <v>223096.31510490453</v>
      </c>
      <c r="AH22" s="2062">
        <v>223144.43942259185</v>
      </c>
      <c r="AI22" s="2062">
        <v>223092.04555054998</v>
      </c>
      <c r="AJ22" s="2062">
        <v>227489.00426497147</v>
      </c>
      <c r="AK22" s="2062">
        <v>226690.22062252247</v>
      </c>
      <c r="AL22" s="2062">
        <v>231269.08667851595</v>
      </c>
      <c r="AM22" s="2062">
        <v>227281.02151383689</v>
      </c>
      <c r="AN22" s="2062">
        <v>223604.30895809902</v>
      </c>
      <c r="AO22" s="2062">
        <v>219246.82206863727</v>
      </c>
      <c r="AP22" s="2062">
        <v>213605.13339448045</v>
      </c>
      <c r="AQ22" s="2062">
        <v>210798.4253166928</v>
      </c>
      <c r="AR22" s="2062">
        <v>208846.93045477523</v>
      </c>
      <c r="AS22" s="2062">
        <v>202674.06912879273</v>
      </c>
      <c r="AT22" s="2062">
        <v>199739.39560174476</v>
      </c>
      <c r="AU22" s="2062">
        <v>201148.41583993961</v>
      </c>
      <c r="AV22" s="2062">
        <v>197148.11980228606</v>
      </c>
      <c r="AW22" s="2062">
        <v>197158.14924598054</v>
      </c>
      <c r="AX22" s="2062">
        <v>193437.47224580304</v>
      </c>
      <c r="AY22" s="2062">
        <v>188541.68763817949</v>
      </c>
      <c r="AZ22" s="2062">
        <v>187640.93616353188</v>
      </c>
      <c r="BA22" s="2062">
        <v>185726.4169416902</v>
      </c>
      <c r="BB22" s="2062">
        <v>183859.60249031606</v>
      </c>
      <c r="BC22" s="2062">
        <v>181297.02156952952</v>
      </c>
      <c r="BD22" s="2062">
        <v>177368.50123225566</v>
      </c>
      <c r="BE22" s="2062">
        <v>160907.16186403763</v>
      </c>
      <c r="BF22" s="2062">
        <v>160348.60642450341</v>
      </c>
      <c r="BG22" s="2061">
        <v>163922.98859318675</v>
      </c>
      <c r="BH22" s="2061">
        <v>163031.1628584429</v>
      </c>
      <c r="BI22" s="2061">
        <v>160161.85920235232</v>
      </c>
      <c r="BJ22" s="1108" t="s">
        <v>436</v>
      </c>
      <c r="BK22" s="53" t="s">
        <v>1014</v>
      </c>
      <c r="BL22" s="42"/>
      <c r="BM22" s="42"/>
    </row>
    <row r="23" spans="1:65" ht="15" customHeight="1">
      <c r="A23" s="2142"/>
      <c r="T23" s="960"/>
      <c r="U23" s="55"/>
      <c r="V23" s="2064" t="s">
        <v>684</v>
      </c>
      <c r="X23" s="960"/>
      <c r="Y23" s="55"/>
      <c r="Z23" s="2064" t="s">
        <v>758</v>
      </c>
      <c r="AA23" s="2063">
        <v>935.4023703910384</v>
      </c>
      <c r="AB23" s="2062">
        <v>924.73711416675837</v>
      </c>
      <c r="AC23" s="2062">
        <v>900.22486958611023</v>
      </c>
      <c r="AD23" s="2062">
        <v>851.02964741526978</v>
      </c>
      <c r="AE23" s="2062">
        <v>843.00028797963614</v>
      </c>
      <c r="AF23" s="2062">
        <v>822.17533400256741</v>
      </c>
      <c r="AG23" s="2062">
        <v>810.87375714092957</v>
      </c>
      <c r="AH23" s="2062">
        <v>782.43829381819467</v>
      </c>
      <c r="AI23" s="2062">
        <v>776.13000214239332</v>
      </c>
      <c r="AJ23" s="2062">
        <v>731.20540326174444</v>
      </c>
      <c r="AK23" s="2062">
        <v>711.403495518819</v>
      </c>
      <c r="AL23" s="2062">
        <v>681.64268984165449</v>
      </c>
      <c r="AM23" s="2062">
        <v>670.21021158376595</v>
      </c>
      <c r="AN23" s="2062">
        <v>632.22569392365551</v>
      </c>
      <c r="AO23" s="2062">
        <v>651.56287742535312</v>
      </c>
      <c r="AP23" s="2062">
        <v>647.0677978049041</v>
      </c>
      <c r="AQ23" s="2062">
        <v>622.91564507416251</v>
      </c>
      <c r="AR23" s="2062">
        <v>626.90617424157449</v>
      </c>
      <c r="AS23" s="2062">
        <v>603.68456239706109</v>
      </c>
      <c r="AT23" s="2062">
        <v>589.72112820930715</v>
      </c>
      <c r="AU23" s="2062">
        <v>573.57841434281033</v>
      </c>
      <c r="AV23" s="2062">
        <v>554.49699583701715</v>
      </c>
      <c r="AW23" s="2062">
        <v>553.71830274521631</v>
      </c>
      <c r="AX23" s="2062">
        <v>539.51131813857171</v>
      </c>
      <c r="AY23" s="2062">
        <v>524.14696338831527</v>
      </c>
      <c r="AZ23" s="2062">
        <v>522.77335686342576</v>
      </c>
      <c r="BA23" s="2062">
        <v>498.77630803433271</v>
      </c>
      <c r="BB23" s="2062">
        <v>519.72696757269421</v>
      </c>
      <c r="BC23" s="2062">
        <v>491.55360405416951</v>
      </c>
      <c r="BD23" s="2062">
        <v>490.15918575036449</v>
      </c>
      <c r="BE23" s="2062">
        <v>467.99467910242254</v>
      </c>
      <c r="BF23" s="2062">
        <v>449.74321764674232</v>
      </c>
      <c r="BG23" s="2061">
        <v>454.79951770855882</v>
      </c>
      <c r="BH23" s="2061">
        <v>448.61544786665542</v>
      </c>
      <c r="BI23" s="2061">
        <v>448.5918766471259</v>
      </c>
      <c r="BJ23" s="1108"/>
      <c r="BK23" s="53"/>
      <c r="BL23" s="42"/>
      <c r="BM23" s="42"/>
    </row>
    <row r="24" spans="1:65" ht="15" customHeight="1">
      <c r="A24" s="2142"/>
      <c r="T24" s="960"/>
      <c r="U24" s="55"/>
      <c r="V24" s="2060" t="s">
        <v>685</v>
      </c>
      <c r="X24" s="960"/>
      <c r="Y24" s="55"/>
      <c r="Z24" s="2059" t="s">
        <v>759</v>
      </c>
      <c r="AA24" s="2058">
        <v>13674.881461597057</v>
      </c>
      <c r="AB24" s="2057">
        <v>14285.999161914011</v>
      </c>
      <c r="AC24" s="2057">
        <v>14078.393810494077</v>
      </c>
      <c r="AD24" s="2057">
        <v>13923.743968122528</v>
      </c>
      <c r="AE24" s="2057">
        <v>14202.464939375535</v>
      </c>
      <c r="AF24" s="2057">
        <v>14669.036031093345</v>
      </c>
      <c r="AG24" s="2057">
        <v>15567.632269404563</v>
      </c>
      <c r="AH24" s="2057">
        <v>16666.811467542233</v>
      </c>
      <c r="AI24" s="2057">
        <v>14883.015417654216</v>
      </c>
      <c r="AJ24" s="2057">
        <v>14806.889852066743</v>
      </c>
      <c r="AK24" s="2057">
        <v>15011.83442774618</v>
      </c>
      <c r="AL24" s="2057">
        <v>14564.693045529775</v>
      </c>
      <c r="AM24" s="2057">
        <v>14688.181141860496</v>
      </c>
      <c r="AN24" s="2057">
        <v>14233.514959014825</v>
      </c>
      <c r="AO24" s="2057">
        <v>13020.265697011992</v>
      </c>
      <c r="AP24" s="2057">
        <v>13014.151410936556</v>
      </c>
      <c r="AQ24" s="2057">
        <v>12738.537176938236</v>
      </c>
      <c r="AR24" s="2057">
        <v>12191.41992304845</v>
      </c>
      <c r="AS24" s="2057">
        <v>11309.91299452308</v>
      </c>
      <c r="AT24" s="2057">
        <v>10461.558919713474</v>
      </c>
      <c r="AU24" s="2057">
        <v>10744.671355467766</v>
      </c>
      <c r="AV24" s="2057">
        <v>10434.140960754787</v>
      </c>
      <c r="AW24" s="2057">
        <v>10768.73951347507</v>
      </c>
      <c r="AX24" s="2057">
        <v>10988.725359956039</v>
      </c>
      <c r="AY24" s="2057">
        <v>10912.290019255028</v>
      </c>
      <c r="AZ24" s="2057">
        <v>10644.68214342204</v>
      </c>
      <c r="BA24" s="2057">
        <v>10658.567098992145</v>
      </c>
      <c r="BB24" s="2057">
        <v>10530.476087197907</v>
      </c>
      <c r="BC24" s="2057">
        <v>10537.244556404226</v>
      </c>
      <c r="BD24" s="2057">
        <v>10416.561813675389</v>
      </c>
      <c r="BE24" s="2057">
        <v>9962.5588563899564</v>
      </c>
      <c r="BF24" s="2057">
        <v>10426.980438749082</v>
      </c>
      <c r="BG24" s="2056">
        <v>10566.531828206535</v>
      </c>
      <c r="BH24" s="2056">
        <v>9891.6893871979228</v>
      </c>
      <c r="BI24" s="2056">
        <v>9717.0598974117383</v>
      </c>
      <c r="BJ24" s="2055" t="s">
        <v>438</v>
      </c>
      <c r="BK24" s="54" t="s">
        <v>1014</v>
      </c>
      <c r="BL24" s="42"/>
      <c r="BM24" s="42"/>
    </row>
    <row r="25" spans="1:65" ht="15" customHeight="1">
      <c r="A25" s="2142"/>
      <c r="T25" s="960"/>
      <c r="U25" s="43" t="s">
        <v>334</v>
      </c>
      <c r="V25" s="1064"/>
      <c r="X25" s="960"/>
      <c r="Y25" s="43" t="s">
        <v>979</v>
      </c>
      <c r="Z25" s="1064"/>
      <c r="AA25" s="1079">
        <v>157920.4804387996</v>
      </c>
      <c r="AB25" s="1079">
        <v>159143.65497186169</v>
      </c>
      <c r="AC25" s="1079">
        <v>161543.70755622763</v>
      </c>
      <c r="AD25" s="1079">
        <v>168624.22966421375</v>
      </c>
      <c r="AE25" s="1079">
        <v>167155.48469336992</v>
      </c>
      <c r="AF25" s="1079">
        <v>175085.03883041235</v>
      </c>
      <c r="AG25" s="1079">
        <v>173979.38242555916</v>
      </c>
      <c r="AH25" s="1079">
        <v>174822.46581212018</v>
      </c>
      <c r="AI25" s="1079">
        <v>180157.38912538422</v>
      </c>
      <c r="AJ25" s="1079">
        <v>185965.44786996962</v>
      </c>
      <c r="AK25" s="1079">
        <v>189889.20043403679</v>
      </c>
      <c r="AL25" s="1079">
        <v>188540.23991404782</v>
      </c>
      <c r="AM25" s="1079">
        <v>192311.06457873905</v>
      </c>
      <c r="AN25" s="1079">
        <v>188444.80020829357</v>
      </c>
      <c r="AO25" s="1079">
        <v>193230.1681149966</v>
      </c>
      <c r="AP25" s="1079">
        <v>195627.49766705613</v>
      </c>
      <c r="AQ25" s="1079">
        <v>187213.27512188381</v>
      </c>
      <c r="AR25" s="1079">
        <v>177645.32083674497</v>
      </c>
      <c r="AS25" s="1079">
        <v>166120.99124309747</v>
      </c>
      <c r="AT25" s="1079">
        <v>156982.70589955844</v>
      </c>
      <c r="AU25" s="1079">
        <v>156726.24730835931</v>
      </c>
      <c r="AV25" s="1079">
        <v>152247.65407685383</v>
      </c>
      <c r="AW25" s="1079">
        <v>145313.98768739399</v>
      </c>
      <c r="AX25" s="1079">
        <v>148877.21570819363</v>
      </c>
      <c r="AY25" s="1079">
        <v>141422.48979084703</v>
      </c>
      <c r="AZ25" s="1079">
        <v>138513.99010922652</v>
      </c>
      <c r="BA25" s="1079">
        <v>140156.24347832237</v>
      </c>
      <c r="BB25" s="1079">
        <v>143408.42147437792</v>
      </c>
      <c r="BC25" s="1079">
        <v>141178.95964069772</v>
      </c>
      <c r="BD25" s="1079">
        <v>140070.64254239219</v>
      </c>
      <c r="BE25" s="1079">
        <v>139950.26895756825</v>
      </c>
      <c r="BF25" s="1079">
        <v>134565.38517934814</v>
      </c>
      <c r="BG25" s="1079">
        <v>127869.12321638566</v>
      </c>
      <c r="BH25" s="1079">
        <v>121772.29989036074</v>
      </c>
      <c r="BI25" s="1079">
        <v>119025.51868767338</v>
      </c>
      <c r="BJ25" s="1106"/>
      <c r="BK25" s="48"/>
      <c r="BL25" s="42"/>
      <c r="BM25" s="42"/>
    </row>
    <row r="26" spans="1:65" ht="15" customHeight="1">
      <c r="T26" s="960"/>
      <c r="U26" s="55"/>
      <c r="V26" s="1065" t="s">
        <v>686</v>
      </c>
      <c r="X26" s="960"/>
      <c r="Y26" s="55"/>
      <c r="Z26" s="2068" t="s">
        <v>798</v>
      </c>
      <c r="AA26" s="2067">
        <v>79336.950967406607</v>
      </c>
      <c r="AB26" s="2066">
        <v>78919.047337336335</v>
      </c>
      <c r="AC26" s="2066">
        <v>78351.032736805209</v>
      </c>
      <c r="AD26" s="2066">
        <v>82549.10365622105</v>
      </c>
      <c r="AE26" s="2066">
        <v>83964.765415167363</v>
      </c>
      <c r="AF26" s="2066">
        <v>88506.77866323851</v>
      </c>
      <c r="AG26" s="2066">
        <v>84186.148752103254</v>
      </c>
      <c r="AH26" s="2066">
        <v>88401.252653285686</v>
      </c>
      <c r="AI26" s="2066">
        <v>93733.64656968214</v>
      </c>
      <c r="AJ26" s="2066">
        <v>98214.400130311944</v>
      </c>
      <c r="AK26" s="2066">
        <v>98457.06652366092</v>
      </c>
      <c r="AL26" s="2066">
        <v>99947.677703443173</v>
      </c>
      <c r="AM26" s="2066">
        <v>101673.35279460334</v>
      </c>
      <c r="AN26" s="2066">
        <v>101259.71121513206</v>
      </c>
      <c r="AO26" s="2066">
        <v>105602.84182094468</v>
      </c>
      <c r="AP26" s="2066">
        <v>106175.28023594375</v>
      </c>
      <c r="AQ26" s="2066">
        <v>103086.41259170404</v>
      </c>
      <c r="AR26" s="2066">
        <v>94119.748848056013</v>
      </c>
      <c r="AS26" s="2066">
        <v>88954.535475396304</v>
      </c>
      <c r="AT26" s="2066">
        <v>77014.530858206868</v>
      </c>
      <c r="AU26" s="2066">
        <v>75233.835975116264</v>
      </c>
      <c r="AV26" s="2066">
        <v>73710.102684846468</v>
      </c>
      <c r="AW26" s="2066">
        <v>66998.491762075719</v>
      </c>
      <c r="AX26" s="2066">
        <v>74298.73063982476</v>
      </c>
      <c r="AY26" s="2066">
        <v>69369.998611413903</v>
      </c>
      <c r="AZ26" s="2066">
        <v>67265.420021876038</v>
      </c>
      <c r="BA26" s="2066">
        <v>67691.045668576495</v>
      </c>
      <c r="BB26" s="2066">
        <v>68487.180502453979</v>
      </c>
      <c r="BC26" s="2066">
        <v>74743.639916715809</v>
      </c>
      <c r="BD26" s="2066">
        <v>70734.193894354976</v>
      </c>
      <c r="BE26" s="2066">
        <v>67484.763684961959</v>
      </c>
      <c r="BF26" s="2066">
        <v>68297.114674641212</v>
      </c>
      <c r="BG26" s="2065">
        <v>63131.862384315609</v>
      </c>
      <c r="BH26" s="2065">
        <v>61175.515856811631</v>
      </c>
      <c r="BI26" s="2065">
        <v>59023.210605384324</v>
      </c>
      <c r="BJ26" s="1343" t="s">
        <v>765</v>
      </c>
      <c r="BK26" s="58" t="s">
        <v>309</v>
      </c>
      <c r="BL26" s="42"/>
      <c r="BM26" s="42"/>
    </row>
    <row r="27" spans="1:65" ht="15" customHeight="1">
      <c r="T27" s="960"/>
      <c r="U27" s="55"/>
      <c r="V27" s="2064" t="s">
        <v>687</v>
      </c>
      <c r="X27" s="960"/>
      <c r="Y27" s="55"/>
      <c r="Z27" s="2064" t="s">
        <v>760</v>
      </c>
      <c r="AA27" s="2063">
        <v>57641.317970258868</v>
      </c>
      <c r="AB27" s="2062">
        <v>58746.470364734734</v>
      </c>
      <c r="AC27" s="2062">
        <v>61632.759714404514</v>
      </c>
      <c r="AD27" s="2062">
        <v>65041.547090991138</v>
      </c>
      <c r="AE27" s="2062">
        <v>63237.705685533001</v>
      </c>
      <c r="AF27" s="2062">
        <v>66855.178480565446</v>
      </c>
      <c r="AG27" s="2062">
        <v>69238.673616428743</v>
      </c>
      <c r="AH27" s="2062">
        <v>66093.601030790393</v>
      </c>
      <c r="AI27" s="2062">
        <v>66140.823619089206</v>
      </c>
      <c r="AJ27" s="2062">
        <v>67947.123494421292</v>
      </c>
      <c r="AK27" s="2062">
        <v>71579.163510903949</v>
      </c>
      <c r="AL27" s="2062">
        <v>67909.8901060309</v>
      </c>
      <c r="AM27" s="2062">
        <v>70696.406697816114</v>
      </c>
      <c r="AN27" s="2062">
        <v>67277.029709190567</v>
      </c>
      <c r="AO27" s="2062">
        <v>67389.414618959228</v>
      </c>
      <c r="AP27" s="2062">
        <v>69776.512138104401</v>
      </c>
      <c r="AQ27" s="2062">
        <v>65514.185818467937</v>
      </c>
      <c r="AR27" s="2062">
        <v>64821.415471119006</v>
      </c>
      <c r="AS27" s="2062">
        <v>61147.467202351996</v>
      </c>
      <c r="AT27" s="2062">
        <v>60811.269880985754</v>
      </c>
      <c r="AU27" s="2062">
        <v>63692.722254178952</v>
      </c>
      <c r="AV27" s="2062">
        <v>62032.294686300651</v>
      </c>
      <c r="AW27" s="2062">
        <v>62129.078465793762</v>
      </c>
      <c r="AX27" s="2062">
        <v>59806.323872862733</v>
      </c>
      <c r="AY27" s="2062">
        <v>57511.917026449679</v>
      </c>
      <c r="AZ27" s="2062">
        <v>54967.428627944377</v>
      </c>
      <c r="BA27" s="2062">
        <v>55250.705317687782</v>
      </c>
      <c r="BB27" s="2062">
        <v>58787.879612925317</v>
      </c>
      <c r="BC27" s="2062">
        <v>51716.529045493677</v>
      </c>
      <c r="BD27" s="2062">
        <v>52927.635387281924</v>
      </c>
      <c r="BE27" s="2062">
        <v>55360.455795757967</v>
      </c>
      <c r="BF27" s="2062">
        <v>51139.706045456041</v>
      </c>
      <c r="BG27" s="2061">
        <v>49612.33695452645</v>
      </c>
      <c r="BH27" s="2061">
        <v>46199.575130266174</v>
      </c>
      <c r="BI27" s="2061">
        <v>45734.582443632629</v>
      </c>
      <c r="BJ27" s="1108"/>
      <c r="BK27" s="53"/>
      <c r="BL27" s="42"/>
      <c r="BM27" s="42"/>
    </row>
    <row r="28" spans="1:65" ht="15" customHeight="1" thickBot="1">
      <c r="A28" s="2142"/>
      <c r="T28" s="960"/>
      <c r="U28" s="55"/>
      <c r="V28" s="2060" t="s">
        <v>688</v>
      </c>
      <c r="X28" s="1269"/>
      <c r="Y28" s="2294"/>
      <c r="Z28" s="2295" t="s">
        <v>980</v>
      </c>
      <c r="AA28" s="2296">
        <v>20942.211501134112</v>
      </c>
      <c r="AB28" s="2297">
        <v>21478.137269790641</v>
      </c>
      <c r="AC28" s="2297">
        <v>21559.915105017895</v>
      </c>
      <c r="AD28" s="2297">
        <v>21033.578917001578</v>
      </c>
      <c r="AE28" s="2297">
        <v>19953.013592669537</v>
      </c>
      <c r="AF28" s="2297">
        <v>19723.081686608399</v>
      </c>
      <c r="AG28" s="2297">
        <v>20554.56005702716</v>
      </c>
      <c r="AH28" s="2297">
        <v>20327.612128044097</v>
      </c>
      <c r="AI28" s="2297">
        <v>20282.918936612878</v>
      </c>
      <c r="AJ28" s="2297">
        <v>19803.92424523638</v>
      </c>
      <c r="AK28" s="2297">
        <v>19852.970399471931</v>
      </c>
      <c r="AL28" s="2297">
        <v>20682.672104573747</v>
      </c>
      <c r="AM28" s="2297">
        <v>19941.305086319597</v>
      </c>
      <c r="AN28" s="2297">
        <v>19908.05928397095</v>
      </c>
      <c r="AO28" s="2297">
        <v>20237.911675092673</v>
      </c>
      <c r="AP28" s="2297">
        <v>19675.705293007974</v>
      </c>
      <c r="AQ28" s="2297">
        <v>18612.676711711825</v>
      </c>
      <c r="AR28" s="2297">
        <v>18704.156517569976</v>
      </c>
      <c r="AS28" s="2297">
        <v>16018.988565349171</v>
      </c>
      <c r="AT28" s="2297">
        <v>19156.905160365804</v>
      </c>
      <c r="AU28" s="2297">
        <v>17799.689079064079</v>
      </c>
      <c r="AV28" s="2297">
        <v>16505.256705706706</v>
      </c>
      <c r="AW28" s="2297">
        <v>16186.417459524509</v>
      </c>
      <c r="AX28" s="2297">
        <v>14772.161195506151</v>
      </c>
      <c r="AY28" s="2297">
        <v>14540.574152983456</v>
      </c>
      <c r="AZ28" s="2297">
        <v>16281.141459406103</v>
      </c>
      <c r="BA28" s="2297">
        <v>17214.492492058089</v>
      </c>
      <c r="BB28" s="2297">
        <v>16133.361358998613</v>
      </c>
      <c r="BC28" s="2297">
        <v>14718.790678488243</v>
      </c>
      <c r="BD28" s="2297">
        <v>16408.813260755302</v>
      </c>
      <c r="BE28" s="2297">
        <v>17105.049476848315</v>
      </c>
      <c r="BF28" s="2297">
        <v>15128.564459250894</v>
      </c>
      <c r="BG28" s="2298">
        <v>15124.923877543588</v>
      </c>
      <c r="BH28" s="2298">
        <v>14397.208903282932</v>
      </c>
      <c r="BI28" s="2298">
        <v>14267.725638656433</v>
      </c>
      <c r="BJ28" s="1110"/>
      <c r="BK28" s="62"/>
      <c r="BL28" s="42"/>
      <c r="BM28" s="42"/>
    </row>
    <row r="29" spans="1:65" ht="15" customHeight="1" thickBot="1">
      <c r="T29" s="39" t="s">
        <v>369</v>
      </c>
      <c r="U29" s="49"/>
      <c r="V29" s="1066"/>
      <c r="X29" s="71" t="s">
        <v>308</v>
      </c>
      <c r="Y29" s="2293"/>
      <c r="Z29" s="2054"/>
      <c r="AA29" s="2053">
        <v>202.72285482882239</v>
      </c>
      <c r="AB29" s="2052">
        <v>218.50608024518368</v>
      </c>
      <c r="AC29" s="2052">
        <v>210.14458848593259</v>
      </c>
      <c r="AD29" s="2052">
        <v>215.58831043862921</v>
      </c>
      <c r="AE29" s="2052">
        <v>236.61162680889748</v>
      </c>
      <c r="AF29" s="2052">
        <v>526.44129915563587</v>
      </c>
      <c r="AG29" s="2052">
        <v>576.21910161581957</v>
      </c>
      <c r="AH29" s="2052">
        <v>587.91711809195635</v>
      </c>
      <c r="AI29" s="2052">
        <v>508.69782632981946</v>
      </c>
      <c r="AJ29" s="2052">
        <v>551.7995360053792</v>
      </c>
      <c r="AK29" s="2052">
        <v>527.25391565688074</v>
      </c>
      <c r="AL29" s="2052">
        <v>564.22571906362589</v>
      </c>
      <c r="AM29" s="2052">
        <v>544.91038238393355</v>
      </c>
      <c r="AN29" s="2052">
        <v>525.52950315381634</v>
      </c>
      <c r="AO29" s="2052">
        <v>499.28187812142323</v>
      </c>
      <c r="AP29" s="2052">
        <v>531.98536431599553</v>
      </c>
      <c r="AQ29" s="2052">
        <v>580.08425778946469</v>
      </c>
      <c r="AR29" s="2052">
        <v>644.02664424886245</v>
      </c>
      <c r="AS29" s="2052">
        <v>592.6430261248131</v>
      </c>
      <c r="AT29" s="2052">
        <v>527.23038990473628</v>
      </c>
      <c r="AU29" s="2052">
        <v>499.87031048436074</v>
      </c>
      <c r="AV29" s="2052">
        <v>502.8624047469209</v>
      </c>
      <c r="AW29" s="2052">
        <v>514.80838462414954</v>
      </c>
      <c r="AX29" s="2052">
        <v>461.56340913357639</v>
      </c>
      <c r="AY29" s="2052">
        <v>470.07403455972462</v>
      </c>
      <c r="AZ29" s="2052">
        <v>445.70528622436433</v>
      </c>
      <c r="BA29" s="2052">
        <v>479.21730893602131</v>
      </c>
      <c r="BB29" s="2052">
        <v>459.13778534966406</v>
      </c>
      <c r="BC29" s="2052">
        <v>446.84373331101244</v>
      </c>
      <c r="BD29" s="2052">
        <v>404.41012535168483</v>
      </c>
      <c r="BE29" s="2052">
        <v>408.34472492056648</v>
      </c>
      <c r="BF29" s="2052">
        <v>373.64110448559467</v>
      </c>
      <c r="BG29" s="2051">
        <v>349.0003413598713</v>
      </c>
      <c r="BH29" s="2051">
        <v>335.78100779050959</v>
      </c>
      <c r="BI29" s="2051">
        <v>320.59592303687327</v>
      </c>
      <c r="BJ29" s="2050"/>
      <c r="BK29" s="2049"/>
      <c r="BL29" s="42"/>
      <c r="BM29" s="42"/>
    </row>
    <row r="30" spans="1:65" ht="15" customHeight="1">
      <c r="T30" s="39" t="s">
        <v>320</v>
      </c>
      <c r="U30" s="50"/>
      <c r="V30" s="1067"/>
      <c r="X30" s="39" t="s">
        <v>321</v>
      </c>
      <c r="Y30" s="50"/>
      <c r="Z30" s="1067"/>
      <c r="AA30" s="1080">
        <f t="shared" ref="AA30:BH30" si="6">SUM(AA31,AA32,AA33:AA35)</f>
        <v>65161.974696369703</v>
      </c>
      <c r="AB30" s="51">
        <f t="shared" si="6"/>
        <v>66471.388275116173</v>
      </c>
      <c r="AC30" s="51">
        <f t="shared" si="6"/>
        <v>66456.264105329625</v>
      </c>
      <c r="AD30" s="51">
        <f t="shared" si="6"/>
        <v>65168.815521459022</v>
      </c>
      <c r="AE30" s="51">
        <f t="shared" si="6"/>
        <v>66870.061190482127</v>
      </c>
      <c r="AF30" s="51">
        <f t="shared" si="6"/>
        <v>67174.267126252569</v>
      </c>
      <c r="AG30" s="51">
        <f t="shared" si="6"/>
        <v>67764.445656733864</v>
      </c>
      <c r="AH30" s="51">
        <f t="shared" si="6"/>
        <v>65252.665238911643</v>
      </c>
      <c r="AI30" s="51">
        <f t="shared" si="6"/>
        <v>59203.979890111194</v>
      </c>
      <c r="AJ30" s="51">
        <f t="shared" si="6"/>
        <v>59575.490944651632</v>
      </c>
      <c r="AK30" s="51">
        <f t="shared" si="6"/>
        <v>60102.180649636743</v>
      </c>
      <c r="AL30" s="51">
        <f t="shared" si="6"/>
        <v>58847.526939695279</v>
      </c>
      <c r="AM30" s="51">
        <f t="shared" si="6"/>
        <v>56522.277226371567</v>
      </c>
      <c r="AN30" s="51">
        <f t="shared" si="6"/>
        <v>55923.111386561621</v>
      </c>
      <c r="AO30" s="51">
        <f t="shared" si="6"/>
        <v>55911.205737508433</v>
      </c>
      <c r="AP30" s="51">
        <f t="shared" si="6"/>
        <v>57016.496081314624</v>
      </c>
      <c r="AQ30" s="51">
        <f t="shared" si="6"/>
        <v>57281.219123138188</v>
      </c>
      <c r="AR30" s="51">
        <f t="shared" si="6"/>
        <v>56472.712349126843</v>
      </c>
      <c r="AS30" s="51">
        <f t="shared" si="6"/>
        <v>52122.09051595832</v>
      </c>
      <c r="AT30" s="51">
        <f t="shared" si="6"/>
        <v>46692.721261168597</v>
      </c>
      <c r="AU30" s="51">
        <f t="shared" si="6"/>
        <v>47815.43966327345</v>
      </c>
      <c r="AV30" s="51">
        <f t="shared" si="6"/>
        <v>47531.257883627324</v>
      </c>
      <c r="AW30" s="51">
        <f t="shared" si="6"/>
        <v>47713.631561219867</v>
      </c>
      <c r="AX30" s="51">
        <f t="shared" si="6"/>
        <v>49437.026391933105</v>
      </c>
      <c r="AY30" s="51">
        <f t="shared" si="6"/>
        <v>48899.554699718436</v>
      </c>
      <c r="AZ30" s="51">
        <f t="shared" si="6"/>
        <v>47566.905866175257</v>
      </c>
      <c r="BA30" s="51">
        <f t="shared" si="6"/>
        <v>47173.999774962293</v>
      </c>
      <c r="BB30" s="51">
        <f t="shared" si="6"/>
        <v>47935.506175996947</v>
      </c>
      <c r="BC30" s="51">
        <f t="shared" si="6"/>
        <v>47214.160883696713</v>
      </c>
      <c r="BD30" s="51">
        <f t="shared" si="6"/>
        <v>45557.070804833544</v>
      </c>
      <c r="BE30" s="51">
        <f t="shared" si="6"/>
        <v>42600.340611412328</v>
      </c>
      <c r="BF30" s="51">
        <f t="shared" si="6"/>
        <v>44059.154149683061</v>
      </c>
      <c r="BG30" s="1093">
        <f t="shared" si="6"/>
        <v>40991.606396353622</v>
      </c>
      <c r="BH30" s="1093">
        <f t="shared" si="6"/>
        <v>38431.331396325804</v>
      </c>
      <c r="BI30" s="1093">
        <f t="shared" ref="BI30" si="7">SUM(BI31,BI32,BI33:BI35)</f>
        <v>37304.739905015987</v>
      </c>
      <c r="BJ30" s="1107"/>
      <c r="BK30" s="52"/>
      <c r="BL30" s="42"/>
      <c r="BM30" s="42"/>
    </row>
    <row r="31" spans="1:65" ht="15" customHeight="1">
      <c r="T31" s="960"/>
      <c r="U31" s="56" t="s">
        <v>370</v>
      </c>
      <c r="V31" s="1069"/>
      <c r="X31" s="960"/>
      <c r="Y31" s="56" t="s">
        <v>981</v>
      </c>
      <c r="Z31" s="1069"/>
      <c r="AA31" s="1265">
        <v>48713.799951557143</v>
      </c>
      <c r="AB31" s="1265">
        <v>50055.727509006254</v>
      </c>
      <c r="AC31" s="1265">
        <v>50515.742177053216</v>
      </c>
      <c r="AD31" s="1265">
        <v>49824.560488012197</v>
      </c>
      <c r="AE31" s="1265">
        <v>50822.750362904619</v>
      </c>
      <c r="AF31" s="1265">
        <v>50688.531077973988</v>
      </c>
      <c r="AG31" s="1265">
        <v>51044.127701300742</v>
      </c>
      <c r="AH31" s="1265">
        <v>48409.229513127852</v>
      </c>
      <c r="AI31" s="1265">
        <v>43437.701232996616</v>
      </c>
      <c r="AJ31" s="1265">
        <v>43162.221354085559</v>
      </c>
      <c r="AK31" s="1265">
        <v>43487.276922285935</v>
      </c>
      <c r="AL31" s="1265">
        <v>42501.923029075173</v>
      </c>
      <c r="AM31" s="1265">
        <v>40225.138974983514</v>
      </c>
      <c r="AN31" s="1265">
        <v>40022.706637526935</v>
      </c>
      <c r="AO31" s="1265">
        <v>39745.124832842463</v>
      </c>
      <c r="AP31" s="1265">
        <v>41111.508723424922</v>
      </c>
      <c r="AQ31" s="1265">
        <v>41069.217387605189</v>
      </c>
      <c r="AR31" s="1265">
        <v>40094.300578232018</v>
      </c>
      <c r="AS31" s="1265">
        <v>37327.809573850856</v>
      </c>
      <c r="AT31" s="1265">
        <v>32651.320523922066</v>
      </c>
      <c r="AU31" s="1265">
        <v>32676.031698858231</v>
      </c>
      <c r="AV31" s="1265">
        <v>32983.411629760099</v>
      </c>
      <c r="AW31" s="1265">
        <v>33594.961899891277</v>
      </c>
      <c r="AX31" s="1265">
        <v>34930.311560817281</v>
      </c>
      <c r="AY31" s="1265">
        <v>34678.091525374628</v>
      </c>
      <c r="AZ31" s="1265">
        <v>33528.331890682399</v>
      </c>
      <c r="BA31" s="1265">
        <v>33431.599708774542</v>
      </c>
      <c r="BB31" s="1265">
        <v>33948.521332946191</v>
      </c>
      <c r="BC31" s="1265">
        <v>33571.283613378437</v>
      </c>
      <c r="BD31" s="1265">
        <v>32231.805069421283</v>
      </c>
      <c r="BE31" s="1265">
        <v>30704.63574256414</v>
      </c>
      <c r="BF31" s="1265">
        <v>31086.153924131802</v>
      </c>
      <c r="BG31" s="1265">
        <v>28926.600285414388</v>
      </c>
      <c r="BH31" s="1265">
        <v>26816.404139849979</v>
      </c>
      <c r="BI31" s="1265">
        <v>26167.198014151301</v>
      </c>
      <c r="BJ31" s="1109"/>
      <c r="BK31" s="58"/>
    </row>
    <row r="32" spans="1:65" ht="15" customHeight="1">
      <c r="T32" s="960"/>
      <c r="U32" s="66" t="s">
        <v>345</v>
      </c>
      <c r="V32" s="1068"/>
      <c r="X32" s="960"/>
      <c r="Y32" s="66" t="s">
        <v>349</v>
      </c>
      <c r="Z32" s="1068"/>
      <c r="AA32" s="1266">
        <v>6046.5321394566863</v>
      </c>
      <c r="AB32" s="1266">
        <v>6050.7391618907741</v>
      </c>
      <c r="AC32" s="1266">
        <v>5855.4155222932541</v>
      </c>
      <c r="AD32" s="1266">
        <v>5424.8104805551984</v>
      </c>
      <c r="AE32" s="1266">
        <v>5840.5414848882592</v>
      </c>
      <c r="AF32" s="1266">
        <v>6018.9490719316391</v>
      </c>
      <c r="AG32" s="1266">
        <v>6025.1120702482795</v>
      </c>
      <c r="AH32" s="1266">
        <v>6108.0440153068812</v>
      </c>
      <c r="AI32" s="1266">
        <v>5498.0254197827926</v>
      </c>
      <c r="AJ32" s="1266">
        <v>6063.1311695055556</v>
      </c>
      <c r="AK32" s="1266">
        <v>5924.2655957328298</v>
      </c>
      <c r="AL32" s="1266">
        <v>5561.4055448113222</v>
      </c>
      <c r="AM32" s="1266">
        <v>5545.3196467717898</v>
      </c>
      <c r="AN32" s="1266">
        <v>5412.6329361449652</v>
      </c>
      <c r="AO32" s="1266">
        <v>5496.3049712070424</v>
      </c>
      <c r="AP32" s="1266">
        <v>5170.4012403243996</v>
      </c>
      <c r="AQ32" s="1266">
        <v>5250.8475229868127</v>
      </c>
      <c r="AR32" s="1266">
        <v>5336.2116022462542</v>
      </c>
      <c r="AS32" s="1266">
        <v>4473.1761549145422</v>
      </c>
      <c r="AT32" s="1266">
        <v>4336.4519135445926</v>
      </c>
      <c r="AU32" s="1266">
        <v>4819.0751039190191</v>
      </c>
      <c r="AV32" s="1266">
        <v>4490.2484055430823</v>
      </c>
      <c r="AW32" s="1266">
        <v>4071.0018397573604</v>
      </c>
      <c r="AX32" s="1266">
        <v>4177.1312653515224</v>
      </c>
      <c r="AY32" s="1266">
        <v>4077.7717016032366</v>
      </c>
      <c r="AZ32" s="1266">
        <v>3967.3905253050571</v>
      </c>
      <c r="BA32" s="1266">
        <v>3618.1989803633692</v>
      </c>
      <c r="BB32" s="1266">
        <v>3808.8858414041229</v>
      </c>
      <c r="BC32" s="1266">
        <v>3555.5165291371413</v>
      </c>
      <c r="BD32" s="1266">
        <v>3709.8775602584878</v>
      </c>
      <c r="BE32" s="1266">
        <v>3075.4707525081408</v>
      </c>
      <c r="BF32" s="1266">
        <v>3752.6644970678194</v>
      </c>
      <c r="BG32" s="1266">
        <v>3420.5620198929505</v>
      </c>
      <c r="BH32" s="1266">
        <v>3182.9445219446038</v>
      </c>
      <c r="BI32" s="1266">
        <v>2856.2410576137804</v>
      </c>
      <c r="BJ32" s="1108"/>
      <c r="BK32" s="53"/>
    </row>
    <row r="33" spans="1:63" ht="15" customHeight="1">
      <c r="T33" s="1137"/>
      <c r="U33" s="66" t="s">
        <v>588</v>
      </c>
      <c r="V33" s="1068"/>
      <c r="X33" s="1137"/>
      <c r="Y33" s="66" t="s">
        <v>400</v>
      </c>
      <c r="Z33" s="1068"/>
      <c r="AA33" s="1266">
        <v>7291.915390772615</v>
      </c>
      <c r="AB33" s="1267">
        <v>7146.2683935530358</v>
      </c>
      <c r="AC33" s="1267">
        <v>6857.0325806033125</v>
      </c>
      <c r="AD33" s="1267">
        <v>6721.5437435466529</v>
      </c>
      <c r="AE33" s="1267">
        <v>6734.715549927414</v>
      </c>
      <c r="AF33" s="1267">
        <v>6934.8693436402045</v>
      </c>
      <c r="AG33" s="1267">
        <v>6961.7470675153536</v>
      </c>
      <c r="AH33" s="1267">
        <v>6933.0550566879692</v>
      </c>
      <c r="AI33" s="1267">
        <v>6645.6791620745325</v>
      </c>
      <c r="AJ33" s="1267">
        <v>6579.1671999380887</v>
      </c>
      <c r="AK33" s="1267">
        <v>6868.788005630905</v>
      </c>
      <c r="AL33" s="1267">
        <v>6905.4541855198522</v>
      </c>
      <c r="AM33" s="1267">
        <v>6769.6024972655568</v>
      </c>
      <c r="AN33" s="1267">
        <v>6541.266540862217</v>
      </c>
      <c r="AO33" s="1267">
        <v>6648.0376678722487</v>
      </c>
      <c r="AP33" s="1267">
        <v>6679.9189014638569</v>
      </c>
      <c r="AQ33" s="1267">
        <v>6738.0902715798866</v>
      </c>
      <c r="AR33" s="1267">
        <v>6842.3843609696351</v>
      </c>
      <c r="AS33" s="1267">
        <v>6418.765218714525</v>
      </c>
      <c r="AT33" s="1267">
        <v>5759.9277441809072</v>
      </c>
      <c r="AU33" s="1267">
        <v>6368.0951760737253</v>
      </c>
      <c r="AV33" s="1267">
        <v>6172.6167854647665</v>
      </c>
      <c r="AW33" s="1267">
        <v>6267.8100894465824</v>
      </c>
      <c r="AX33" s="1267">
        <v>6396.5658012495514</v>
      </c>
      <c r="AY33" s="1267">
        <v>6312.2780579273285</v>
      </c>
      <c r="AZ33" s="1267">
        <v>6098.5824787502133</v>
      </c>
      <c r="BA33" s="1267">
        <v>6021.4248259002661</v>
      </c>
      <c r="BB33" s="1267">
        <v>5934.3023872740705</v>
      </c>
      <c r="BC33" s="1267">
        <v>5810.2614054390242</v>
      </c>
      <c r="BD33" s="1267">
        <v>5488.9210124854344</v>
      </c>
      <c r="BE33" s="1267">
        <v>5051.2431344175584</v>
      </c>
      <c r="BF33" s="1267">
        <v>5424.8457868233982</v>
      </c>
      <c r="BG33" s="1268">
        <v>5037.2444969442049</v>
      </c>
      <c r="BH33" s="1268">
        <v>4873.7386187915654</v>
      </c>
      <c r="BI33" s="1268">
        <v>4770.8510795708171</v>
      </c>
      <c r="BJ33" s="1108"/>
      <c r="BK33" s="53"/>
    </row>
    <row r="34" spans="1:63" ht="15" customHeight="1">
      <c r="T34" s="1137"/>
      <c r="U34" s="66" t="s">
        <v>371</v>
      </c>
      <c r="V34" s="1068"/>
      <c r="X34" s="1137"/>
      <c r="Y34" s="66" t="s">
        <v>380</v>
      </c>
      <c r="Z34" s="1068"/>
      <c r="AA34" s="1266">
        <v>2229.3894635580186</v>
      </c>
      <c r="AB34" s="1267">
        <v>2327.9501624422396</v>
      </c>
      <c r="AC34" s="1267">
        <v>2306.6897012832596</v>
      </c>
      <c r="AD34" s="1267">
        <v>2287.8270768031239</v>
      </c>
      <c r="AE34" s="1267">
        <v>2525.3897390674924</v>
      </c>
      <c r="AF34" s="1267">
        <v>2569.9481655749473</v>
      </c>
      <c r="AG34" s="1267">
        <v>2738.9778443044843</v>
      </c>
      <c r="AH34" s="1267">
        <v>2823.9108117917494</v>
      </c>
      <c r="AI34" s="1267">
        <v>2678.6339895018541</v>
      </c>
      <c r="AJ34" s="1267">
        <v>2830.4834669800593</v>
      </c>
      <c r="AK34" s="1267">
        <v>2881.9050206567335</v>
      </c>
      <c r="AL34" s="1267">
        <v>2946.3172764320452</v>
      </c>
      <c r="AM34" s="1267">
        <v>3079.6447106412643</v>
      </c>
      <c r="AN34" s="1267">
        <v>3027.0482246271781</v>
      </c>
      <c r="AO34" s="1267">
        <v>3101.8183827581493</v>
      </c>
      <c r="AP34" s="1267">
        <v>3103.5627975551251</v>
      </c>
      <c r="AQ34" s="1267">
        <v>3273.0139117474</v>
      </c>
      <c r="AR34" s="1267">
        <v>3240.9870269759849</v>
      </c>
      <c r="AS34" s="1267">
        <v>2964.005439673017</v>
      </c>
      <c r="AT34" s="1267">
        <v>3079.3886243952734</v>
      </c>
      <c r="AU34" s="1267">
        <v>3024.1876374224835</v>
      </c>
      <c r="AV34" s="1267">
        <v>2944.2372388593758</v>
      </c>
      <c r="AW34" s="1267">
        <v>2830.9421811246493</v>
      </c>
      <c r="AX34" s="1267">
        <v>2957.2814745147498</v>
      </c>
      <c r="AY34" s="1267">
        <v>2828.1903278132422</v>
      </c>
      <c r="AZ34" s="1267">
        <v>2955.2327434375948</v>
      </c>
      <c r="BA34" s="1267">
        <v>3062.0168939241216</v>
      </c>
      <c r="BB34" s="1267">
        <v>3185.0388543725553</v>
      </c>
      <c r="BC34" s="1267">
        <v>3229.2429307421085</v>
      </c>
      <c r="BD34" s="1267">
        <v>3124.3712040283353</v>
      </c>
      <c r="BE34" s="1267">
        <v>2829.0054545224912</v>
      </c>
      <c r="BF34" s="1267">
        <v>2832.0221788600475</v>
      </c>
      <c r="BG34" s="1268">
        <v>2666.4999794924797</v>
      </c>
      <c r="BH34" s="1268">
        <v>2621.0025257856623</v>
      </c>
      <c r="BI34" s="1268">
        <v>2589.2319387210937</v>
      </c>
      <c r="BJ34" s="1108"/>
      <c r="BK34" s="53"/>
    </row>
    <row r="35" spans="1:63" ht="15" customHeight="1" thickBot="1">
      <c r="T35" s="1269"/>
      <c r="U35" s="59" t="s">
        <v>597</v>
      </c>
      <c r="V35" s="1070"/>
      <c r="X35" s="1269"/>
      <c r="Y35" s="59" t="s">
        <v>591</v>
      </c>
      <c r="Z35" s="1070"/>
      <c r="AA35" s="1270">
        <v>880.337751025236</v>
      </c>
      <c r="AB35" s="1271">
        <v>890.70304822387254</v>
      </c>
      <c r="AC35" s="1271">
        <v>921.38412409658747</v>
      </c>
      <c r="AD35" s="1271">
        <v>910.0737325418504</v>
      </c>
      <c r="AE35" s="1271">
        <v>946.66405369434369</v>
      </c>
      <c r="AF35" s="1271">
        <v>961.96946713180546</v>
      </c>
      <c r="AG35" s="1271">
        <v>994.48097336500155</v>
      </c>
      <c r="AH35" s="1271">
        <v>978.42584199719704</v>
      </c>
      <c r="AI35" s="1271">
        <v>943.94008575539249</v>
      </c>
      <c r="AJ35" s="1271">
        <v>940.48775414237036</v>
      </c>
      <c r="AK35" s="1271">
        <v>939.9451053303361</v>
      </c>
      <c r="AL35" s="1271">
        <v>932.42690385688365</v>
      </c>
      <c r="AM35" s="1271">
        <v>902.57139670944093</v>
      </c>
      <c r="AN35" s="1271">
        <v>919.45704740031942</v>
      </c>
      <c r="AO35" s="1271">
        <v>919.91988282853208</v>
      </c>
      <c r="AP35" s="1271">
        <v>951.1044185463262</v>
      </c>
      <c r="AQ35" s="1271">
        <v>950.05002921889377</v>
      </c>
      <c r="AR35" s="1271">
        <v>958.82878070295828</v>
      </c>
      <c r="AS35" s="1271">
        <v>938.3341288053698</v>
      </c>
      <c r="AT35" s="1271">
        <v>865.63245512575486</v>
      </c>
      <c r="AU35" s="1271">
        <v>928.05004699999995</v>
      </c>
      <c r="AV35" s="1271">
        <v>940.74382400000013</v>
      </c>
      <c r="AW35" s="1271">
        <v>948.91555100000005</v>
      </c>
      <c r="AX35" s="1271">
        <v>975.73629000000005</v>
      </c>
      <c r="AY35" s="1271">
        <v>1003.2230869999999</v>
      </c>
      <c r="AZ35" s="1271">
        <v>1017.3682279999998</v>
      </c>
      <c r="BA35" s="1271">
        <v>1040.759366</v>
      </c>
      <c r="BB35" s="1271">
        <v>1058.75776</v>
      </c>
      <c r="BC35" s="1271">
        <v>1047.856405</v>
      </c>
      <c r="BD35" s="1271">
        <v>1002.0959586399999</v>
      </c>
      <c r="BE35" s="1271">
        <v>939.98552740000014</v>
      </c>
      <c r="BF35" s="1271">
        <v>963.46776279999995</v>
      </c>
      <c r="BG35" s="1272">
        <v>940.69961460960008</v>
      </c>
      <c r="BH35" s="1272">
        <v>937.24158995399989</v>
      </c>
      <c r="BI35" s="1272">
        <v>921.21781495899995</v>
      </c>
      <c r="BJ35" s="1110"/>
      <c r="BK35" s="62"/>
    </row>
    <row r="36" spans="1:63" ht="15" customHeight="1">
      <c r="T36" s="39" t="s">
        <v>151</v>
      </c>
      <c r="U36" s="50"/>
      <c r="V36" s="1067"/>
      <c r="X36" s="71" t="s">
        <v>268</v>
      </c>
      <c r="Y36" s="1746"/>
      <c r="Z36" s="1747"/>
      <c r="AA36" s="1273">
        <f t="shared" ref="AA36:BH36" si="8">SUM(AA37:AA38)</f>
        <v>732.01263237142848</v>
      </c>
      <c r="AB36" s="1274">
        <f t="shared" si="8"/>
        <v>669.24675483809528</v>
      </c>
      <c r="AC36" s="1274">
        <f t="shared" si="8"/>
        <v>617.68904015238104</v>
      </c>
      <c r="AD36" s="1274">
        <f t="shared" si="8"/>
        <v>649.39861873333325</v>
      </c>
      <c r="AE36" s="1274">
        <f t="shared" si="8"/>
        <v>461.93021495238099</v>
      </c>
      <c r="AF36" s="1274">
        <f t="shared" si="8"/>
        <v>473.19245233333345</v>
      </c>
      <c r="AG36" s="1274">
        <f t="shared" si="8"/>
        <v>452.86890544761911</v>
      </c>
      <c r="AH36" s="1274">
        <f t="shared" si="8"/>
        <v>466.20345032380953</v>
      </c>
      <c r="AI36" s="1274">
        <f t="shared" si="8"/>
        <v>465.63080153333328</v>
      </c>
      <c r="AJ36" s="1274">
        <f t="shared" si="8"/>
        <v>449.73589016190482</v>
      </c>
      <c r="AK36" s="1274">
        <f t="shared" si="8"/>
        <v>500.67083900952377</v>
      </c>
      <c r="AL36" s="1274">
        <f t="shared" si="8"/>
        <v>418.82785549523805</v>
      </c>
      <c r="AM36" s="1274">
        <f t="shared" si="8"/>
        <v>439.84258287619048</v>
      </c>
      <c r="AN36" s="1274">
        <f t="shared" si="8"/>
        <v>456.54704228571433</v>
      </c>
      <c r="AO36" s="1274">
        <f t="shared" si="8"/>
        <v>429.73283707619044</v>
      </c>
      <c r="AP36" s="1274">
        <f t="shared" si="8"/>
        <v>428.08294037142866</v>
      </c>
      <c r="AQ36" s="1274">
        <f t="shared" si="8"/>
        <v>398.41545647619051</v>
      </c>
      <c r="AR36" s="1274">
        <f t="shared" si="8"/>
        <v>522.67691258095238</v>
      </c>
      <c r="AS36" s="1274">
        <f t="shared" si="8"/>
        <v>466.22188391428574</v>
      </c>
      <c r="AT36" s="1274">
        <f t="shared" si="8"/>
        <v>416.73084545714289</v>
      </c>
      <c r="AU36" s="1274">
        <f t="shared" si="8"/>
        <v>427.24741525714285</v>
      </c>
      <c r="AV36" s="1274">
        <f t="shared" si="8"/>
        <v>434.79094319047624</v>
      </c>
      <c r="AW36" s="1274">
        <f t="shared" si="8"/>
        <v>541.97401332380957</v>
      </c>
      <c r="AX36" s="1274">
        <f t="shared" si="8"/>
        <v>594.0059417809523</v>
      </c>
      <c r="AY36" s="1274">
        <f t="shared" si="8"/>
        <v>566.76543345714276</v>
      </c>
      <c r="AZ36" s="1274">
        <f t="shared" si="8"/>
        <v>473.5399851809525</v>
      </c>
      <c r="BA36" s="1274">
        <f t="shared" si="8"/>
        <v>461.20452504761903</v>
      </c>
      <c r="BB36" s="1274">
        <f t="shared" si="8"/>
        <v>432.23101732380951</v>
      </c>
      <c r="BC36" s="1274">
        <f t="shared" si="8"/>
        <v>389.240027979042</v>
      </c>
      <c r="BD36" s="1274">
        <f t="shared" si="8"/>
        <v>391.40978029566293</v>
      </c>
      <c r="BE36" s="1274">
        <f t="shared" si="8"/>
        <v>381.09888920204094</v>
      </c>
      <c r="BF36" s="1274">
        <f t="shared" si="8"/>
        <v>350.89185172380951</v>
      </c>
      <c r="BG36" s="1275">
        <f t="shared" si="8"/>
        <v>310.23521330476188</v>
      </c>
      <c r="BH36" s="1275">
        <f t="shared" si="8"/>
        <v>353.2986916868083</v>
      </c>
      <c r="BI36" s="1275">
        <f t="shared" ref="BI36" si="9">SUM(BI37:BI38)</f>
        <v>353.2986916868083</v>
      </c>
      <c r="BJ36" s="1276"/>
      <c r="BK36" s="1277"/>
    </row>
    <row r="37" spans="1:63" ht="15" customHeight="1">
      <c r="T37" s="1137"/>
      <c r="U37" s="56" t="s">
        <v>372</v>
      </c>
      <c r="V37" s="1069"/>
      <c r="X37" s="1137"/>
      <c r="Y37" s="66" t="s">
        <v>381</v>
      </c>
      <c r="Z37" s="1068"/>
      <c r="AA37" s="1278">
        <v>550.23920379999993</v>
      </c>
      <c r="AB37" s="1279">
        <v>527.37032626666667</v>
      </c>
      <c r="AC37" s="1279">
        <v>477.13732586666669</v>
      </c>
      <c r="AD37" s="1279">
        <v>481.58261873333328</v>
      </c>
      <c r="AE37" s="1279">
        <v>292.75650066666674</v>
      </c>
      <c r="AF37" s="1279">
        <v>303.52845233333341</v>
      </c>
      <c r="AG37" s="1279">
        <v>292.73561973333341</v>
      </c>
      <c r="AH37" s="1279">
        <v>303.65330746666666</v>
      </c>
      <c r="AI37" s="1279">
        <v>300.00380153333327</v>
      </c>
      <c r="AJ37" s="1279">
        <v>293.56731873333337</v>
      </c>
      <c r="AK37" s="1279">
        <v>332.90198186666657</v>
      </c>
      <c r="AL37" s="1279">
        <v>247.34728406666662</v>
      </c>
      <c r="AM37" s="1279">
        <v>269.91772573333333</v>
      </c>
      <c r="AN37" s="1279">
        <v>246.39832800000002</v>
      </c>
      <c r="AO37" s="1279">
        <v>236.30097993333328</v>
      </c>
      <c r="AP37" s="1279">
        <v>231.29451180000001</v>
      </c>
      <c r="AQ37" s="1279">
        <v>230.36059933333334</v>
      </c>
      <c r="AR37" s="1279">
        <v>325.00062686666666</v>
      </c>
      <c r="AS37" s="1279">
        <v>305.7365982</v>
      </c>
      <c r="AT37" s="1279">
        <v>270.15270260000005</v>
      </c>
      <c r="AU37" s="1279">
        <v>242.88427239999999</v>
      </c>
      <c r="AV37" s="1279">
        <v>246.77580033333334</v>
      </c>
      <c r="AW37" s="1279">
        <v>369.97487046666669</v>
      </c>
      <c r="AX37" s="1279">
        <v>379.5766560666666</v>
      </c>
      <c r="AY37" s="1279">
        <v>362.50329059999996</v>
      </c>
      <c r="AZ37" s="1279">
        <v>258.74769946666675</v>
      </c>
      <c r="BA37" s="1279">
        <v>253.01223933333333</v>
      </c>
      <c r="BB37" s="1279">
        <v>293.53987446666667</v>
      </c>
      <c r="BC37" s="1279">
        <v>236.52075113333333</v>
      </c>
      <c r="BD37" s="1279">
        <v>236.56661160000004</v>
      </c>
      <c r="BE37" s="1279">
        <v>224.16840526666667</v>
      </c>
      <c r="BF37" s="1279">
        <v>220.83570886666669</v>
      </c>
      <c r="BG37" s="1280">
        <v>203.20678473333334</v>
      </c>
      <c r="BH37" s="1280">
        <v>205.00180799999995</v>
      </c>
      <c r="BI37" s="1280">
        <v>205.00180799999995</v>
      </c>
      <c r="BJ37" s="1108"/>
      <c r="BK37" s="53"/>
    </row>
    <row r="38" spans="1:63" ht="15" customHeight="1" thickBot="1">
      <c r="T38" s="1281"/>
      <c r="U38" s="59" t="s">
        <v>589</v>
      </c>
      <c r="V38" s="1070"/>
      <c r="X38" s="1281"/>
      <c r="Y38" s="59" t="s">
        <v>382</v>
      </c>
      <c r="Z38" s="1070"/>
      <c r="AA38" s="1082">
        <v>181.77342857142855</v>
      </c>
      <c r="AB38" s="60">
        <v>141.87642857142856</v>
      </c>
      <c r="AC38" s="60">
        <v>140.5517142857143</v>
      </c>
      <c r="AD38" s="60">
        <v>167.816</v>
      </c>
      <c r="AE38" s="60">
        <v>169.17371428571428</v>
      </c>
      <c r="AF38" s="60">
        <v>169.66400000000002</v>
      </c>
      <c r="AG38" s="60">
        <v>160.13328571428571</v>
      </c>
      <c r="AH38" s="60">
        <v>162.55014285714287</v>
      </c>
      <c r="AI38" s="60">
        <v>165.62700000000001</v>
      </c>
      <c r="AJ38" s="60">
        <v>156.16857142857145</v>
      </c>
      <c r="AK38" s="61">
        <v>167.76885714285717</v>
      </c>
      <c r="AL38" s="61">
        <v>171.48057142857147</v>
      </c>
      <c r="AM38" s="61">
        <v>169.92485714285715</v>
      </c>
      <c r="AN38" s="61">
        <v>210.14871428571431</v>
      </c>
      <c r="AO38" s="61">
        <v>193.43185714285713</v>
      </c>
      <c r="AP38" s="61">
        <v>196.78842857142862</v>
      </c>
      <c r="AQ38" s="61">
        <v>168.05485714285717</v>
      </c>
      <c r="AR38" s="61">
        <v>197.67628571428571</v>
      </c>
      <c r="AS38" s="61">
        <v>160.48528571428571</v>
      </c>
      <c r="AT38" s="61">
        <v>146.57814285714286</v>
      </c>
      <c r="AU38" s="61">
        <v>184.36314285714286</v>
      </c>
      <c r="AV38" s="61">
        <v>188.01514285714288</v>
      </c>
      <c r="AW38" s="61">
        <v>171.99914285714289</v>
      </c>
      <c r="AX38" s="61">
        <v>214.42928571428573</v>
      </c>
      <c r="AY38" s="61">
        <v>204.26214285714286</v>
      </c>
      <c r="AZ38" s="61">
        <v>214.79228571428573</v>
      </c>
      <c r="BA38" s="61">
        <v>208.1922857142857</v>
      </c>
      <c r="BB38" s="61">
        <v>138.69114285714286</v>
      </c>
      <c r="BC38" s="61">
        <v>152.71927684570863</v>
      </c>
      <c r="BD38" s="61">
        <v>154.84316869566285</v>
      </c>
      <c r="BE38" s="61">
        <v>156.9304839353743</v>
      </c>
      <c r="BF38" s="61">
        <v>130.05614285714285</v>
      </c>
      <c r="BG38" s="1095">
        <v>107.02842857142856</v>
      </c>
      <c r="BH38" s="1095">
        <v>148.29688368680837</v>
      </c>
      <c r="BI38" s="1095">
        <v>148.29688368680837</v>
      </c>
      <c r="BJ38" s="1110"/>
      <c r="BK38" s="62"/>
    </row>
    <row r="39" spans="1:63" ht="15" customHeight="1">
      <c r="A39" s="2142"/>
      <c r="T39" s="39" t="s">
        <v>440</v>
      </c>
      <c r="U39" s="40"/>
      <c r="V39" s="1063"/>
      <c r="X39" s="39" t="s">
        <v>305</v>
      </c>
      <c r="Y39" s="40"/>
      <c r="Z39" s="1063"/>
      <c r="AA39" s="1083">
        <f t="shared" ref="AA39:BH39" si="10">SUM(AA40:AA47)</f>
        <v>-77636.213873495377</v>
      </c>
      <c r="AB39" s="1083">
        <f t="shared" si="10"/>
        <v>-83671.578768019303</v>
      </c>
      <c r="AC39" s="1083">
        <f t="shared" si="10"/>
        <v>-86601.417715208314</v>
      </c>
      <c r="AD39" s="1083">
        <f t="shared" si="10"/>
        <v>-88760.709689100157</v>
      </c>
      <c r="AE39" s="1083">
        <f t="shared" si="10"/>
        <v>-89554.232289989057</v>
      </c>
      <c r="AF39" s="1083">
        <f t="shared" si="10"/>
        <v>-88867.024930978747</v>
      </c>
      <c r="AG39" s="1083">
        <f t="shared" si="10"/>
        <v>-89516.632740233385</v>
      </c>
      <c r="AH39" s="1083">
        <f t="shared" si="10"/>
        <v>-90936.881077885773</v>
      </c>
      <c r="AI39" s="1083">
        <f t="shared" si="10"/>
        <v>-90146.517250062141</v>
      </c>
      <c r="AJ39" s="1083">
        <f t="shared" si="10"/>
        <v>-89982.225949953048</v>
      </c>
      <c r="AK39" s="1083">
        <f t="shared" si="10"/>
        <v>-91890.761372780195</v>
      </c>
      <c r="AL39" s="1083">
        <f t="shared" si="10"/>
        <v>-92968.392949557659</v>
      </c>
      <c r="AM39" s="1083">
        <f t="shared" si="10"/>
        <v>-94598.103645986266</v>
      </c>
      <c r="AN39" s="1083">
        <f t="shared" si="10"/>
        <v>-105052.27108732087</v>
      </c>
      <c r="AO39" s="1083">
        <f t="shared" si="10"/>
        <v>-102953.81050133913</v>
      </c>
      <c r="AP39" s="1083">
        <f t="shared" si="10"/>
        <v>-98541.510566317083</v>
      </c>
      <c r="AQ39" s="1083">
        <f t="shared" si="10"/>
        <v>-92260.998704037353</v>
      </c>
      <c r="AR39" s="1083">
        <f t="shared" si="10"/>
        <v>-87564.391013029046</v>
      </c>
      <c r="AS39" s="1083">
        <f t="shared" si="10"/>
        <v>-77699.362446973115</v>
      </c>
      <c r="AT39" s="1083">
        <f t="shared" si="10"/>
        <v>-75535.541770254014</v>
      </c>
      <c r="AU39" s="1083">
        <f t="shared" si="10"/>
        <v>-79349.501335801295</v>
      </c>
      <c r="AV39" s="1083">
        <f t="shared" si="10"/>
        <v>-78465.613465606773</v>
      </c>
      <c r="AW39" s="1083">
        <f t="shared" si="10"/>
        <v>-82423.363247637171</v>
      </c>
      <c r="AX39" s="1083">
        <f t="shared" si="10"/>
        <v>-75982.43217000943</v>
      </c>
      <c r="AY39" s="1083">
        <f t="shared" si="10"/>
        <v>-70276.983225515942</v>
      </c>
      <c r="AZ39" s="1083">
        <f t="shared" si="10"/>
        <v>-64710.983596482612</v>
      </c>
      <c r="BA39" s="1083">
        <f t="shared" si="10"/>
        <v>-60218.321357349814</v>
      </c>
      <c r="BB39" s="1083">
        <f t="shared" si="10"/>
        <v>-63559.689748272591</v>
      </c>
      <c r="BC39" s="1083">
        <f t="shared" si="10"/>
        <v>-63101.78806600516</v>
      </c>
      <c r="BD39" s="1083">
        <f t="shared" si="10"/>
        <v>-57505.488128693592</v>
      </c>
      <c r="BE39" s="1083">
        <f t="shared" si="10"/>
        <v>-59328.974093151548</v>
      </c>
      <c r="BF39" s="1083">
        <f t="shared" si="10"/>
        <v>-58394.423899479851</v>
      </c>
      <c r="BG39" s="1096">
        <f t="shared" si="10"/>
        <v>-52705.181859093114</v>
      </c>
      <c r="BH39" s="1096">
        <f t="shared" si="10"/>
        <v>-50893.80870791246</v>
      </c>
      <c r="BI39" s="1096">
        <f t="shared" ref="BI39" si="11">SUM(BI40:BI47)</f>
        <v>-50115.829180433037</v>
      </c>
      <c r="BJ39" s="1111"/>
      <c r="BK39" s="63"/>
    </row>
    <row r="40" spans="1:63" ht="15" customHeight="1">
      <c r="A40" s="2142"/>
      <c r="T40" s="960"/>
      <c r="U40" s="56" t="s">
        <v>373</v>
      </c>
      <c r="V40" s="1069"/>
      <c r="X40" s="960"/>
      <c r="Y40" s="56" t="s">
        <v>799</v>
      </c>
      <c r="Z40" s="1069"/>
      <c r="AA40" s="1084">
        <v>-97557.368509170876</v>
      </c>
      <c r="AB40" s="64">
        <v>-102540.45567008811</v>
      </c>
      <c r="AC40" s="64">
        <v>-102751.8005861486</v>
      </c>
      <c r="AD40" s="64">
        <v>-102963.65862617661</v>
      </c>
      <c r="AE40" s="64">
        <v>-103171.52152584145</v>
      </c>
      <c r="AF40" s="64">
        <v>-103379.90656316718</v>
      </c>
      <c r="AG40" s="64">
        <v>-104105.95007813298</v>
      </c>
      <c r="AH40" s="64">
        <v>-104037.61710806127</v>
      </c>
      <c r="AI40" s="64">
        <v>-103966.98727014693</v>
      </c>
      <c r="AJ40" s="64">
        <v>-103899.71221572606</v>
      </c>
      <c r="AK40" s="64">
        <v>-103829.82462801844</v>
      </c>
      <c r="AL40" s="64">
        <v>-103764.70118725378</v>
      </c>
      <c r="AM40" s="64">
        <v>-103691.51643048409</v>
      </c>
      <c r="AN40" s="64">
        <v>-111787.45942892486</v>
      </c>
      <c r="AO40" s="64">
        <v>-111822.32700651775</v>
      </c>
      <c r="AP40" s="64">
        <v>-106059.08347162501</v>
      </c>
      <c r="AQ40" s="64">
        <v>-100062.90636014116</v>
      </c>
      <c r="AR40" s="64">
        <v>-98247.319228148364</v>
      </c>
      <c r="AS40" s="64">
        <v>-93231.226731329298</v>
      </c>
      <c r="AT40" s="64">
        <v>-88922.073024591969</v>
      </c>
      <c r="AU40" s="64">
        <v>-89490.290988896057</v>
      </c>
      <c r="AV40" s="64">
        <v>-91457.423530331653</v>
      </c>
      <c r="AW40" s="64">
        <v>-91404.851303086529</v>
      </c>
      <c r="AX40" s="64">
        <v>-83597.521808194389</v>
      </c>
      <c r="AY40" s="64">
        <v>-80501.488214359211</v>
      </c>
      <c r="AZ40" s="64">
        <v>-73785.425903193493</v>
      </c>
      <c r="BA40" s="64">
        <v>-68991.760124088672</v>
      </c>
      <c r="BB40" s="64">
        <v>-70789.136278099584</v>
      </c>
      <c r="BC40" s="64">
        <v>-68977.002785234581</v>
      </c>
      <c r="BD40" s="64">
        <v>-64460.141360386464</v>
      </c>
      <c r="BE40" s="64">
        <v>-65848.956793850855</v>
      </c>
      <c r="BF40" s="64">
        <v>-63591.723926930696</v>
      </c>
      <c r="BG40" s="1097">
        <v>-59760.74391823521</v>
      </c>
      <c r="BH40" s="1097">
        <v>-57765.346373720793</v>
      </c>
      <c r="BI40" s="1097">
        <v>-57025.046389069917</v>
      </c>
      <c r="BJ40" s="1112"/>
      <c r="BK40" s="65"/>
    </row>
    <row r="41" spans="1:63" ht="15" customHeight="1">
      <c r="A41" s="2142"/>
      <c r="T41" s="960"/>
      <c r="U41" s="66" t="s">
        <v>374</v>
      </c>
      <c r="V41" s="1068"/>
      <c r="X41" s="960"/>
      <c r="Y41" s="66" t="s">
        <v>383</v>
      </c>
      <c r="Z41" s="1068"/>
      <c r="AA41" s="1085">
        <v>7286.0163016004781</v>
      </c>
      <c r="AB41" s="67">
        <v>6349.1003424259879</v>
      </c>
      <c r="AC41" s="67">
        <v>3422.2442796442951</v>
      </c>
      <c r="AD41" s="67">
        <v>2786.2242878137658</v>
      </c>
      <c r="AE41" s="67">
        <v>2979.3194591569704</v>
      </c>
      <c r="AF41" s="67">
        <v>3776.8489532990511</v>
      </c>
      <c r="AG41" s="67">
        <v>3168.3187805148923</v>
      </c>
      <c r="AH41" s="67">
        <v>3706.5572897947909</v>
      </c>
      <c r="AI41" s="67">
        <v>5534.4098802756034</v>
      </c>
      <c r="AJ41" s="67">
        <v>5265.8420434651771</v>
      </c>
      <c r="AK41" s="68">
        <v>3456.4090550124097</v>
      </c>
      <c r="AL41" s="68">
        <v>2876.397958784481</v>
      </c>
      <c r="AM41" s="67">
        <v>2509.7290717553101</v>
      </c>
      <c r="AN41" s="67">
        <v>773.6257699516882</v>
      </c>
      <c r="AO41" s="67">
        <v>3437.459846575106</v>
      </c>
      <c r="AP41" s="67">
        <v>2307.4767152342356</v>
      </c>
      <c r="AQ41" s="67">
        <v>2473.7754283153508</v>
      </c>
      <c r="AR41" s="67">
        <v>6193.0854146003012</v>
      </c>
      <c r="AS41" s="67">
        <v>11332.970105418797</v>
      </c>
      <c r="AT41" s="67">
        <v>8163.8285591820495</v>
      </c>
      <c r="AU41" s="67">
        <v>5759.9076528611649</v>
      </c>
      <c r="AV41" s="67">
        <v>6820.0872925360127</v>
      </c>
      <c r="AW41" s="67">
        <v>6100.6648070029596</v>
      </c>
      <c r="AX41" s="67">
        <v>4545.6343913391975</v>
      </c>
      <c r="AY41" s="67">
        <v>6142.8209979402</v>
      </c>
      <c r="AZ41" s="67">
        <v>5343.6650801706755</v>
      </c>
      <c r="BA41" s="67">
        <v>5710.4685381398813</v>
      </c>
      <c r="BB41" s="67">
        <v>4992.1779542561899</v>
      </c>
      <c r="BC41" s="67">
        <v>4241.6286612053364</v>
      </c>
      <c r="BD41" s="67">
        <v>4537.198724599436</v>
      </c>
      <c r="BE41" s="67">
        <v>3894.8403115560004</v>
      </c>
      <c r="BF41" s="67">
        <v>4228.4753037056835</v>
      </c>
      <c r="BG41" s="1098">
        <v>5093.0077797743979</v>
      </c>
      <c r="BH41" s="1098">
        <v>4512.9937357820763</v>
      </c>
      <c r="BI41" s="1098">
        <v>4240.9591447010225</v>
      </c>
      <c r="BJ41" s="1113"/>
      <c r="BK41" s="69"/>
    </row>
    <row r="42" spans="1:63" ht="15" customHeight="1">
      <c r="A42" s="2142"/>
      <c r="T42" s="960"/>
      <c r="U42" s="66" t="s">
        <v>375</v>
      </c>
      <c r="V42" s="1068"/>
      <c r="X42" s="960"/>
      <c r="Y42" s="66" t="s">
        <v>384</v>
      </c>
      <c r="Z42" s="1068"/>
      <c r="AA42" s="1085">
        <v>994.65261118408773</v>
      </c>
      <c r="AB42" s="67">
        <v>185.75122821482628</v>
      </c>
      <c r="AC42" s="68">
        <v>-524.48976283444972</v>
      </c>
      <c r="AD42" s="67">
        <v>-1002.7349513814726</v>
      </c>
      <c r="AE42" s="68">
        <v>-1058.5758583666361</v>
      </c>
      <c r="AF42" s="67">
        <v>-215.25303740961326</v>
      </c>
      <c r="AG42" s="67">
        <v>-461.02593724476787</v>
      </c>
      <c r="AH42" s="68">
        <v>-1149.0647694513441</v>
      </c>
      <c r="AI42" s="68">
        <v>-819.16043483025908</v>
      </c>
      <c r="AJ42" s="67">
        <v>-1253.6184448860367</v>
      </c>
      <c r="AK42" s="68">
        <v>-890.28587881330475</v>
      </c>
      <c r="AL42" s="67">
        <v>-781.11588231569101</v>
      </c>
      <c r="AM42" s="67">
        <v>-885.31586937700092</v>
      </c>
      <c r="AN42" s="67">
        <v>-1324.1149331494914</v>
      </c>
      <c r="AO42" s="67">
        <v>-1068.6600584129351</v>
      </c>
      <c r="AP42" s="67">
        <v>-868.33224260997338</v>
      </c>
      <c r="AQ42" s="67">
        <v>-183.42774376888369</v>
      </c>
      <c r="AR42" s="67">
        <v>-617.82522101346831</v>
      </c>
      <c r="AS42" s="67">
        <v>-344.78886931301588</v>
      </c>
      <c r="AT42" s="67">
        <v>412.00086949334604</v>
      </c>
      <c r="AU42" s="68">
        <v>322.72812086139811</v>
      </c>
      <c r="AV42" s="67">
        <v>653.08301407819363</v>
      </c>
      <c r="AW42" s="68">
        <v>18.683224092924604</v>
      </c>
      <c r="AX42" s="68">
        <v>104.67847589033155</v>
      </c>
      <c r="AY42" s="68">
        <v>1894.659036926314</v>
      </c>
      <c r="AZ42" s="68">
        <v>1572.9583466063877</v>
      </c>
      <c r="BA42" s="68">
        <v>1401.66708234102</v>
      </c>
      <c r="BB42" s="67">
        <v>1257.6720861765257</v>
      </c>
      <c r="BC42" s="67">
        <v>855.18803840512396</v>
      </c>
      <c r="BD42" s="67">
        <v>743.42982604816495</v>
      </c>
      <c r="BE42" s="67">
        <v>194.65205503726563</v>
      </c>
      <c r="BF42" s="67">
        <v>120.13930193402925</v>
      </c>
      <c r="BG42" s="1098">
        <v>674.19759021978064</v>
      </c>
      <c r="BH42" s="1098">
        <v>635.03735462293275</v>
      </c>
      <c r="BI42" s="1098">
        <v>577.39719134887196</v>
      </c>
      <c r="BJ42" s="1113"/>
      <c r="BK42" s="69"/>
    </row>
    <row r="43" spans="1:63" ht="15" customHeight="1">
      <c r="A43" s="2142"/>
      <c r="T43" s="960"/>
      <c r="U43" s="66" t="s">
        <v>376</v>
      </c>
      <c r="V43" s="1068"/>
      <c r="X43" s="960"/>
      <c r="Y43" s="66" t="s">
        <v>385</v>
      </c>
      <c r="Z43" s="1068"/>
      <c r="AA43" s="1086">
        <v>-450.3472647374378</v>
      </c>
      <c r="AB43" s="68">
        <v>-447.36894274732953</v>
      </c>
      <c r="AC43" s="67">
        <v>-303.08237087414545</v>
      </c>
      <c r="AD43" s="67">
        <v>-372.42687993106887</v>
      </c>
      <c r="AE43" s="67">
        <v>-371.53615748425784</v>
      </c>
      <c r="AF43" s="67">
        <v>-188.03998098554996</v>
      </c>
      <c r="AG43" s="67">
        <v>21.072955000750994</v>
      </c>
      <c r="AH43" s="67">
        <v>-330.03129893679579</v>
      </c>
      <c r="AI43" s="67">
        <v>-66.889873593428604</v>
      </c>
      <c r="AJ43" s="67">
        <v>-63.386036624690405</v>
      </c>
      <c r="AK43" s="67">
        <v>-63.949901756704151</v>
      </c>
      <c r="AL43" s="67">
        <v>-108.94661617914471</v>
      </c>
      <c r="AM43" s="68">
        <v>-300.85911391483478</v>
      </c>
      <c r="AN43" s="68">
        <v>-325.6845401677744</v>
      </c>
      <c r="AO43" s="68">
        <v>-326.20937600296145</v>
      </c>
      <c r="AP43" s="68">
        <v>-345.91901191052091</v>
      </c>
      <c r="AQ43" s="68">
        <v>-343.19131646301366</v>
      </c>
      <c r="AR43" s="68">
        <v>-312.8665782332979</v>
      </c>
      <c r="AS43" s="68">
        <v>-309.85319618655217</v>
      </c>
      <c r="AT43" s="67">
        <v>-274.21793571005452</v>
      </c>
      <c r="AU43" s="67">
        <v>-271.30710012620784</v>
      </c>
      <c r="AV43" s="68">
        <v>-313.02015858456161</v>
      </c>
      <c r="AW43" s="68">
        <v>-310.35814782118962</v>
      </c>
      <c r="AX43" s="68">
        <v>-336.03796807989994</v>
      </c>
      <c r="AY43" s="68">
        <v>-333.14811643742405</v>
      </c>
      <c r="AZ43" s="68">
        <v>-290.613194833634</v>
      </c>
      <c r="BA43" s="68">
        <v>-288.27249612328819</v>
      </c>
      <c r="BB43" s="68">
        <v>-324.75226247741119</v>
      </c>
      <c r="BC43" s="68">
        <v>-322.6048026984713</v>
      </c>
      <c r="BD43" s="68">
        <v>-326.37821983179822</v>
      </c>
      <c r="BE43" s="68">
        <v>-313.53243861727208</v>
      </c>
      <c r="BF43" s="68">
        <v>-292.06106096613462</v>
      </c>
      <c r="BG43" s="1099">
        <v>-300.61257789846587</v>
      </c>
      <c r="BH43" s="1099">
        <v>-296.82699779201181</v>
      </c>
      <c r="BI43" s="1099">
        <v>-317.07398464079921</v>
      </c>
      <c r="BJ43" s="1113"/>
      <c r="BK43" s="69"/>
    </row>
    <row r="44" spans="1:63" ht="15" customHeight="1">
      <c r="A44" s="2142"/>
      <c r="T44" s="960"/>
      <c r="U44" s="66" t="s">
        <v>377</v>
      </c>
      <c r="V44" s="1068"/>
      <c r="X44" s="960"/>
      <c r="Y44" s="66" t="s">
        <v>386</v>
      </c>
      <c r="Z44" s="1068"/>
      <c r="AA44" s="1085">
        <v>10247.841074545773</v>
      </c>
      <c r="AB44" s="67">
        <v>10538.813127858893</v>
      </c>
      <c r="AC44" s="67">
        <v>10630.144530594933</v>
      </c>
      <c r="AD44" s="67">
        <v>9236.2549913039493</v>
      </c>
      <c r="AE44" s="67">
        <v>8292.8829075066697</v>
      </c>
      <c r="AF44" s="67">
        <v>7955.0076128232686</v>
      </c>
      <c r="AG44" s="67">
        <v>7332.7818283799652</v>
      </c>
      <c r="AH44" s="67">
        <v>7059.812130855642</v>
      </c>
      <c r="AI44" s="68">
        <v>6840.4750118875581</v>
      </c>
      <c r="AJ44" s="67">
        <v>6444.3051039678357</v>
      </c>
      <c r="AK44" s="67">
        <v>6038.3288587542411</v>
      </c>
      <c r="AL44" s="67">
        <v>5678.2824161204735</v>
      </c>
      <c r="AM44" s="67">
        <v>5051.2789043536786</v>
      </c>
      <c r="AN44" s="67">
        <v>4816.6727748730682</v>
      </c>
      <c r="AO44" s="67">
        <v>4649.7680974364584</v>
      </c>
      <c r="AP44" s="67">
        <v>4734.0715540476558</v>
      </c>
      <c r="AQ44" s="67">
        <v>4491.9922501166484</v>
      </c>
      <c r="AR44" s="68">
        <v>4827.8667662197677</v>
      </c>
      <c r="AS44" s="67">
        <v>4584.4144811720917</v>
      </c>
      <c r="AT44" s="67">
        <v>4266.0694591696538</v>
      </c>
      <c r="AU44" s="67">
        <v>4025.6642139605319</v>
      </c>
      <c r="AV44" s="67">
        <v>3377.814141913098</v>
      </c>
      <c r="AW44" s="67">
        <v>3056.2734152700136</v>
      </c>
      <c r="AX44" s="67">
        <v>3097.7603497867708</v>
      </c>
      <c r="AY44" s="67">
        <v>2977.2707686306367</v>
      </c>
      <c r="AZ44" s="68">
        <v>3074.3031506635734</v>
      </c>
      <c r="BA44" s="68">
        <v>2956.6432817249056</v>
      </c>
      <c r="BB44" s="67">
        <v>2737.7255650838802</v>
      </c>
      <c r="BC44" s="67">
        <v>2768.6373873588182</v>
      </c>
      <c r="BD44" s="67">
        <v>3587.3070421954826</v>
      </c>
      <c r="BE44" s="67">
        <v>3660.3888722358761</v>
      </c>
      <c r="BF44" s="67">
        <v>3206.9316996209991</v>
      </c>
      <c r="BG44" s="1098">
        <v>3324.283361148628</v>
      </c>
      <c r="BH44" s="1098">
        <v>3147.1898998346305</v>
      </c>
      <c r="BI44" s="1098">
        <v>3308.0196323384039</v>
      </c>
      <c r="BJ44" s="1113"/>
      <c r="BK44" s="69"/>
    </row>
    <row r="45" spans="1:63" ht="15" customHeight="1">
      <c r="A45" s="2142"/>
      <c r="T45" s="960"/>
      <c r="U45" s="66" t="s">
        <v>378</v>
      </c>
      <c r="V45" s="1068"/>
      <c r="X45" s="960"/>
      <c r="Y45" s="66" t="s">
        <v>800</v>
      </c>
      <c r="Z45" s="1068"/>
      <c r="AA45" s="1085">
        <v>2247.4738799802344</v>
      </c>
      <c r="AB45" s="67">
        <v>2323.2974387848203</v>
      </c>
      <c r="AC45" s="67">
        <v>2115.2861671836786</v>
      </c>
      <c r="AD45" s="67">
        <v>2288.3859092643474</v>
      </c>
      <c r="AE45" s="67">
        <v>2153.3785701051747</v>
      </c>
      <c r="AF45" s="67">
        <v>1979.7664795571129</v>
      </c>
      <c r="AG45" s="67">
        <v>1884.8127857178349</v>
      </c>
      <c r="AH45" s="67">
        <v>2066.2407565421845</v>
      </c>
      <c r="AI45" s="67">
        <v>1826.8693736747243</v>
      </c>
      <c r="AJ45" s="67">
        <v>1867.4038596852283</v>
      </c>
      <c r="AK45" s="67">
        <v>1630.8214942112597</v>
      </c>
      <c r="AL45" s="67">
        <v>1619.6229425506499</v>
      </c>
      <c r="AM45" s="67">
        <v>1549.6222985566928</v>
      </c>
      <c r="AN45" s="67">
        <v>1419.2605278470951</v>
      </c>
      <c r="AO45" s="67">
        <v>1410.8833363145025</v>
      </c>
      <c r="AP45" s="67">
        <v>1079.0922460258728</v>
      </c>
      <c r="AQ45" s="67">
        <v>992.49147985808145</v>
      </c>
      <c r="AR45" s="67">
        <v>1057.0646795918788</v>
      </c>
      <c r="AS45" s="67">
        <v>1006.0966489224728</v>
      </c>
      <c r="AT45" s="67">
        <v>921.7521487304831</v>
      </c>
      <c r="AU45" s="67">
        <v>881.60231982311643</v>
      </c>
      <c r="AV45" s="67">
        <v>924.66558945136921</v>
      </c>
      <c r="AW45" s="67">
        <v>781.97788830596937</v>
      </c>
      <c r="AX45" s="67">
        <v>719.39322910892247</v>
      </c>
      <c r="AY45" s="67">
        <v>704.51096204686849</v>
      </c>
      <c r="AZ45" s="67">
        <v>696.81532572797346</v>
      </c>
      <c r="BA45" s="67">
        <v>685.27330045533324</v>
      </c>
      <c r="BB45" s="67">
        <v>634.95164315338513</v>
      </c>
      <c r="BC45" s="67">
        <v>625.24407188906969</v>
      </c>
      <c r="BD45" s="67">
        <v>648.72450111684975</v>
      </c>
      <c r="BE45" s="67">
        <v>620.55957194947428</v>
      </c>
      <c r="BF45" s="67">
        <v>542.73244658377962</v>
      </c>
      <c r="BG45" s="1098">
        <v>513.8360678931565</v>
      </c>
      <c r="BH45" s="1098">
        <v>649.26309648528877</v>
      </c>
      <c r="BI45" s="1098">
        <v>646.38556203055327</v>
      </c>
      <c r="BJ45" s="1113"/>
      <c r="BK45" s="69"/>
    </row>
    <row r="46" spans="1:63" ht="15" customHeight="1">
      <c r="A46" s="2142"/>
      <c r="T46" s="960"/>
      <c r="U46" s="66" t="s">
        <v>379</v>
      </c>
      <c r="V46" s="1156"/>
      <c r="X46" s="960"/>
      <c r="Y46" s="66" t="s">
        <v>387</v>
      </c>
      <c r="Z46" s="1068"/>
      <c r="AA46" s="1085">
        <v>-404.48196689762875</v>
      </c>
      <c r="AB46" s="67">
        <v>-80.716292468392709</v>
      </c>
      <c r="AC46" s="67">
        <v>810.28002722599388</v>
      </c>
      <c r="AD46" s="67">
        <v>1267.2455800069192</v>
      </c>
      <c r="AE46" s="67">
        <v>1621.8203149344677</v>
      </c>
      <c r="AF46" s="67">
        <v>1204.5516049041398</v>
      </c>
      <c r="AG46" s="67">
        <v>2643.3569255309058</v>
      </c>
      <c r="AH46" s="67">
        <v>1747.2219213710127</v>
      </c>
      <c r="AI46" s="67">
        <v>504.76606267060458</v>
      </c>
      <c r="AJ46" s="67">
        <v>1656.9397401654819</v>
      </c>
      <c r="AK46" s="67">
        <v>1767.7396278303556</v>
      </c>
      <c r="AL46" s="67">
        <v>1512.0674187353525</v>
      </c>
      <c r="AM46" s="67">
        <v>1168.9574931239722</v>
      </c>
      <c r="AN46" s="67">
        <v>1375.4287422494026</v>
      </c>
      <c r="AO46" s="67">
        <v>765.2746592684432</v>
      </c>
      <c r="AP46" s="67">
        <v>611.18364452065885</v>
      </c>
      <c r="AQ46" s="67">
        <v>370.26755804563345</v>
      </c>
      <c r="AR46" s="67">
        <v>-464.39684604585341</v>
      </c>
      <c r="AS46" s="67">
        <v>-736.97488565759954</v>
      </c>
      <c r="AT46" s="67">
        <v>-102.90184652750831</v>
      </c>
      <c r="AU46" s="68">
        <v>-577.80555428524508</v>
      </c>
      <c r="AV46" s="67">
        <v>1529.1801853307672</v>
      </c>
      <c r="AW46" s="68">
        <v>-665.75313140131425</v>
      </c>
      <c r="AX46" s="67">
        <v>-516.33883986037279</v>
      </c>
      <c r="AY46" s="67">
        <v>-1161.6086602633243</v>
      </c>
      <c r="AZ46" s="67">
        <v>-1322.6864016240872</v>
      </c>
      <c r="BA46" s="67">
        <v>-1692.3409397989906</v>
      </c>
      <c r="BB46" s="67">
        <v>-2068.3284563655652</v>
      </c>
      <c r="BC46" s="67">
        <v>-2292.8786369304594</v>
      </c>
      <c r="BD46" s="67">
        <v>-2235.6286424352661</v>
      </c>
      <c r="BE46" s="67">
        <v>-1536.9256714620331</v>
      </c>
      <c r="BF46" s="67">
        <v>-2608.9176634275145</v>
      </c>
      <c r="BG46" s="1098">
        <v>-2249.1442721554067</v>
      </c>
      <c r="BH46" s="1098">
        <v>-1776.0204624312414</v>
      </c>
      <c r="BI46" s="1098">
        <v>-1546.3718886078423</v>
      </c>
      <c r="BJ46" s="1113"/>
      <c r="BK46" s="69"/>
    </row>
    <row r="47" spans="1:63" ht="15" customHeight="1" thickBot="1">
      <c r="A47" s="2142"/>
      <c r="T47" s="1281"/>
      <c r="U47" s="70" t="s">
        <v>641</v>
      </c>
      <c r="V47" s="1071"/>
      <c r="X47" s="1281"/>
      <c r="Y47" s="70" t="s">
        <v>642</v>
      </c>
      <c r="Z47" s="1071"/>
      <c r="AA47" s="2048" t="s">
        <v>1172</v>
      </c>
      <c r="AB47" s="2047" t="s">
        <v>1172</v>
      </c>
      <c r="AC47" s="2047" t="s">
        <v>1172</v>
      </c>
      <c r="AD47" s="2047" t="s">
        <v>1172</v>
      </c>
      <c r="AE47" s="2047" t="s">
        <v>1172</v>
      </c>
      <c r="AF47" s="2047" t="s">
        <v>1172</v>
      </c>
      <c r="AG47" s="2047" t="s">
        <v>1172</v>
      </c>
      <c r="AH47" s="2047" t="s">
        <v>1172</v>
      </c>
      <c r="AI47" s="2047" t="s">
        <v>1172</v>
      </c>
      <c r="AJ47" s="2047" t="s">
        <v>1172</v>
      </c>
      <c r="AK47" s="2047" t="s">
        <v>1172</v>
      </c>
      <c r="AL47" s="2047" t="s">
        <v>1172</v>
      </c>
      <c r="AM47" s="2047" t="s">
        <v>1172</v>
      </c>
      <c r="AN47" s="2047" t="s">
        <v>1172</v>
      </c>
      <c r="AO47" s="2047" t="s">
        <v>1172</v>
      </c>
      <c r="AP47" s="2047" t="s">
        <v>1172</v>
      </c>
      <c r="AQ47" s="2047" t="s">
        <v>1172</v>
      </c>
      <c r="AR47" s="2047" t="s">
        <v>1172</v>
      </c>
      <c r="AS47" s="2047" t="s">
        <v>1172</v>
      </c>
      <c r="AT47" s="2047" t="s">
        <v>1172</v>
      </c>
      <c r="AU47" s="2047" t="s">
        <v>1172</v>
      </c>
      <c r="AV47" s="2047" t="s">
        <v>1172</v>
      </c>
      <c r="AW47" s="2047" t="s">
        <v>1172</v>
      </c>
      <c r="AX47" s="2047" t="s">
        <v>1172</v>
      </c>
      <c r="AY47" s="2047" t="s">
        <v>1172</v>
      </c>
      <c r="AZ47" s="2047" t="s">
        <v>1172</v>
      </c>
      <c r="BA47" s="2047" t="s">
        <v>1172</v>
      </c>
      <c r="BB47" s="2047" t="s">
        <v>1172</v>
      </c>
      <c r="BC47" s="2047" t="s">
        <v>1172</v>
      </c>
      <c r="BD47" s="2047" t="s">
        <v>1172</v>
      </c>
      <c r="BE47" s="2047" t="s">
        <v>1172</v>
      </c>
      <c r="BF47" s="2047" t="s">
        <v>1172</v>
      </c>
      <c r="BG47" s="2046">
        <v>-5.8898399999999995E-3</v>
      </c>
      <c r="BH47" s="2046">
        <v>-9.8960693333333336E-2</v>
      </c>
      <c r="BI47" s="2046">
        <v>-9.8448533333333352E-2</v>
      </c>
      <c r="BJ47" s="2045"/>
      <c r="BK47" s="2044"/>
    </row>
    <row r="48" spans="1:63" ht="15" customHeight="1">
      <c r="T48" s="71" t="s">
        <v>318</v>
      </c>
      <c r="U48" s="72"/>
      <c r="V48" s="1072"/>
      <c r="X48" s="71" t="s">
        <v>269</v>
      </c>
      <c r="Y48" s="72"/>
      <c r="Z48" s="1072"/>
      <c r="AA48" s="1087">
        <f t="shared" ref="AA48:BH48" si="12">SUM(AA49:AA50)</f>
        <v>10651.851959266851</v>
      </c>
      <c r="AB48" s="73">
        <f t="shared" si="12"/>
        <v>10603.557056583099</v>
      </c>
      <c r="AC48" s="73">
        <f t="shared" si="12"/>
        <v>11233.005553066356</v>
      </c>
      <c r="AD48" s="73">
        <f t="shared" si="12"/>
        <v>11184.030729991877</v>
      </c>
      <c r="AE48" s="73">
        <f t="shared" si="12"/>
        <v>12845.992075174907</v>
      </c>
      <c r="AF48" s="73">
        <f t="shared" si="12"/>
        <v>13243.415791808382</v>
      </c>
      <c r="AG48" s="73">
        <f t="shared" si="12"/>
        <v>13800.052286979251</v>
      </c>
      <c r="AH48" s="73">
        <f t="shared" si="12"/>
        <v>14145.613255677272</v>
      </c>
      <c r="AI48" s="73">
        <f t="shared" si="12"/>
        <v>14023.276468229422</v>
      </c>
      <c r="AJ48" s="73">
        <f t="shared" si="12"/>
        <v>13969.677051532311</v>
      </c>
      <c r="AK48" s="73">
        <f t="shared" si="12"/>
        <v>13941.380239923425</v>
      </c>
      <c r="AL48" s="73">
        <f t="shared" si="12"/>
        <v>13010.617358400734</v>
      </c>
      <c r="AM48" s="73">
        <f t="shared" si="12"/>
        <v>12470.396136841386</v>
      </c>
      <c r="AN48" s="73">
        <f t="shared" si="12"/>
        <v>12370.843604176422</v>
      </c>
      <c r="AO48" s="73">
        <f t="shared" si="12"/>
        <v>11872.04084686175</v>
      </c>
      <c r="AP48" s="73">
        <f t="shared" si="12"/>
        <v>11379.89835773402</v>
      </c>
      <c r="AQ48" s="73">
        <f t="shared" si="12"/>
        <v>10747.21878196424</v>
      </c>
      <c r="AR48" s="73">
        <f t="shared" si="12"/>
        <v>10856.149860668615</v>
      </c>
      <c r="AS48" s="73">
        <f t="shared" si="12"/>
        <v>12034.638535998361</v>
      </c>
      <c r="AT48" s="73">
        <f t="shared" si="12"/>
        <v>10175.058813230371</v>
      </c>
      <c r="AU48" s="73">
        <f t="shared" si="12"/>
        <v>9929.8060626878214</v>
      </c>
      <c r="AV48" s="73">
        <f t="shared" si="12"/>
        <v>9412.4210393504527</v>
      </c>
      <c r="AW48" s="73">
        <f t="shared" si="12"/>
        <v>9708.8906772114369</v>
      </c>
      <c r="AX48" s="73">
        <f t="shared" si="12"/>
        <v>9897.3152002770203</v>
      </c>
      <c r="AY48" s="73">
        <f t="shared" si="12"/>
        <v>9433.5859669078309</v>
      </c>
      <c r="AZ48" s="73">
        <f t="shared" si="12"/>
        <v>9594.7706930393706</v>
      </c>
      <c r="BA48" s="73">
        <f t="shared" si="12"/>
        <v>8776.2029836878319</v>
      </c>
      <c r="BB48" s="73">
        <f t="shared" si="12"/>
        <v>8550.9725614581712</v>
      </c>
      <c r="BC48" s="73">
        <f t="shared" si="12"/>
        <v>9354.6430328177848</v>
      </c>
      <c r="BD48" s="73">
        <f t="shared" si="12"/>
        <v>9227.7401900134028</v>
      </c>
      <c r="BE48" s="73">
        <f t="shared" si="12"/>
        <v>8646.5271122517843</v>
      </c>
      <c r="BF48" s="73">
        <f t="shared" si="12"/>
        <v>9066.2448813587289</v>
      </c>
      <c r="BG48" s="1100">
        <f t="shared" si="12"/>
        <v>9156.2581320025474</v>
      </c>
      <c r="BH48" s="1100">
        <f t="shared" si="12"/>
        <v>9378.913056903104</v>
      </c>
      <c r="BI48" s="1100">
        <f t="shared" ref="BI48" si="13">SUM(BI49:BI50)</f>
        <v>9028.3450103662908</v>
      </c>
      <c r="BJ48" s="1114"/>
      <c r="BK48" s="74"/>
    </row>
    <row r="49" spans="1:63">
      <c r="T49" s="1137"/>
      <c r="U49" s="56" t="s">
        <v>388</v>
      </c>
      <c r="V49" s="1069"/>
      <c r="X49" s="1137"/>
      <c r="Y49" s="2692" t="s">
        <v>353</v>
      </c>
      <c r="Z49" s="2693"/>
      <c r="AA49" s="1081">
        <v>9949.0216892739336</v>
      </c>
      <c r="AB49" s="57">
        <v>9917.1108563407961</v>
      </c>
      <c r="AC49" s="57">
        <v>10534.107907353187</v>
      </c>
      <c r="AD49" s="57">
        <v>10503.285253662038</v>
      </c>
      <c r="AE49" s="57">
        <v>12144.078581243039</v>
      </c>
      <c r="AF49" s="57">
        <v>12575.587057075738</v>
      </c>
      <c r="AG49" s="57">
        <v>13159.584437582127</v>
      </c>
      <c r="AH49" s="57">
        <v>13490.3826839986</v>
      </c>
      <c r="AI49" s="57">
        <v>13414.157744554184</v>
      </c>
      <c r="AJ49" s="57">
        <v>13317.102024481248</v>
      </c>
      <c r="AK49" s="57">
        <v>13285.465807264329</v>
      </c>
      <c r="AL49" s="57">
        <v>12380.08754737743</v>
      </c>
      <c r="AM49" s="57">
        <v>11893.3497045319</v>
      </c>
      <c r="AN49" s="57">
        <v>11854.316786854553</v>
      </c>
      <c r="AO49" s="57">
        <v>11365.341578446001</v>
      </c>
      <c r="AP49" s="57">
        <v>10873.083975544199</v>
      </c>
      <c r="AQ49" s="57">
        <v>10224.858910475608</v>
      </c>
      <c r="AR49" s="57">
        <v>10294.951498240587</v>
      </c>
      <c r="AS49" s="57">
        <v>11504.226860575134</v>
      </c>
      <c r="AT49" s="57">
        <v>9661.3709248154682</v>
      </c>
      <c r="AU49" s="57">
        <v>9402.8919717711851</v>
      </c>
      <c r="AV49" s="57">
        <v>8888.2956847487403</v>
      </c>
      <c r="AW49" s="57">
        <v>9180.7874670425936</v>
      </c>
      <c r="AX49" s="57">
        <v>9292.6248678810898</v>
      </c>
      <c r="AY49" s="57">
        <v>8816.5577197603398</v>
      </c>
      <c r="AZ49" s="57">
        <v>8969.8393086358847</v>
      </c>
      <c r="BA49" s="57">
        <v>8157.3714731702357</v>
      </c>
      <c r="BB49" s="57">
        <v>7914.3503872075507</v>
      </c>
      <c r="BC49" s="57">
        <v>8681.2682220803581</v>
      </c>
      <c r="BD49" s="57">
        <v>8645.2633975626304</v>
      </c>
      <c r="BE49" s="57">
        <v>8049.3419958041295</v>
      </c>
      <c r="BF49" s="57">
        <v>8387.1426014795488</v>
      </c>
      <c r="BG49" s="1094">
        <v>8501.8755721392754</v>
      </c>
      <c r="BH49" s="1094">
        <v>8781.6369407549919</v>
      </c>
      <c r="BI49" s="1094">
        <v>8467.8997501159083</v>
      </c>
      <c r="BJ49" s="1343" t="s">
        <v>767</v>
      </c>
      <c r="BK49" s="58" t="s">
        <v>768</v>
      </c>
    </row>
    <row r="50" spans="1:63" ht="15" customHeight="1">
      <c r="T50" s="1137"/>
      <c r="U50" s="56" t="s">
        <v>963</v>
      </c>
      <c r="V50" s="1073"/>
      <c r="X50" s="1137"/>
      <c r="Y50" s="75" t="s">
        <v>1012</v>
      </c>
      <c r="Z50" s="1073"/>
      <c r="AA50" s="1088">
        <v>702.83026999291678</v>
      </c>
      <c r="AB50" s="76">
        <v>686.44620024230187</v>
      </c>
      <c r="AC50" s="76">
        <v>698.89764571316766</v>
      </c>
      <c r="AD50" s="76">
        <v>680.74547632983922</v>
      </c>
      <c r="AE50" s="76">
        <v>701.91349393186852</v>
      </c>
      <c r="AF50" s="76">
        <v>667.82873473264453</v>
      </c>
      <c r="AG50" s="76">
        <v>640.46784939712438</v>
      </c>
      <c r="AH50" s="76">
        <v>655.23057167867137</v>
      </c>
      <c r="AI50" s="76">
        <v>609.1187236752379</v>
      </c>
      <c r="AJ50" s="76">
        <v>652.57502705106276</v>
      </c>
      <c r="AK50" s="76">
        <v>655.91443265909516</v>
      </c>
      <c r="AL50" s="76">
        <v>630.52981102330273</v>
      </c>
      <c r="AM50" s="76">
        <v>577.04643230948568</v>
      </c>
      <c r="AN50" s="76">
        <v>516.5268173218675</v>
      </c>
      <c r="AO50" s="76">
        <v>506.69926841574829</v>
      </c>
      <c r="AP50" s="76">
        <v>506.81438218982044</v>
      </c>
      <c r="AQ50" s="76">
        <v>522.35987148863205</v>
      </c>
      <c r="AR50" s="76">
        <v>561.19836242802796</v>
      </c>
      <c r="AS50" s="76">
        <v>530.41167542322773</v>
      </c>
      <c r="AT50" s="76">
        <v>513.68788841490209</v>
      </c>
      <c r="AU50" s="76">
        <v>526.91409091663695</v>
      </c>
      <c r="AV50" s="76">
        <v>524.12535460171284</v>
      </c>
      <c r="AW50" s="76">
        <v>528.10321016884393</v>
      </c>
      <c r="AX50" s="76">
        <v>604.69033239592966</v>
      </c>
      <c r="AY50" s="76">
        <v>617.02824714749113</v>
      </c>
      <c r="AZ50" s="76">
        <v>624.93138440348548</v>
      </c>
      <c r="BA50" s="76">
        <v>618.83151051759683</v>
      </c>
      <c r="BB50" s="76">
        <v>636.62217425062067</v>
      </c>
      <c r="BC50" s="76">
        <v>673.37481073742629</v>
      </c>
      <c r="BD50" s="76">
        <v>582.47679245077279</v>
      </c>
      <c r="BE50" s="76">
        <v>597.18511644765408</v>
      </c>
      <c r="BF50" s="76">
        <v>679.10227987917926</v>
      </c>
      <c r="BG50" s="1101">
        <v>654.38255986327204</v>
      </c>
      <c r="BH50" s="1101">
        <v>597.27611614811303</v>
      </c>
      <c r="BI50" s="1101">
        <v>560.44526025038294</v>
      </c>
      <c r="BJ50" s="1115"/>
      <c r="BK50" s="54"/>
    </row>
    <row r="51" spans="1:63" ht="15" customHeight="1" thickBot="1">
      <c r="T51" s="77" t="s">
        <v>441</v>
      </c>
      <c r="U51" s="78"/>
      <c r="V51" s="1074"/>
      <c r="X51" s="77" t="s">
        <v>946</v>
      </c>
      <c r="Y51" s="78"/>
      <c r="Z51" s="1074"/>
      <c r="AA51" s="1089">
        <v>5565.0120097056233</v>
      </c>
      <c r="AB51" s="79">
        <v>5388.8995700248661</v>
      </c>
      <c r="AC51" s="79">
        <v>5112.1413157456082</v>
      </c>
      <c r="AD51" s="79">
        <v>4880.5538817211691</v>
      </c>
      <c r="AE51" s="79">
        <v>4872.8893071733128</v>
      </c>
      <c r="AF51" s="79">
        <v>4775.7418564842092</v>
      </c>
      <c r="AG51" s="79">
        <v>4810.6986608566503</v>
      </c>
      <c r="AH51" s="79">
        <v>4639.8787716966381</v>
      </c>
      <c r="AI51" s="79">
        <v>4257.8705430959762</v>
      </c>
      <c r="AJ51" s="79">
        <v>4254.1483145762486</v>
      </c>
      <c r="AK51" s="79">
        <v>4325.9411216851622</v>
      </c>
      <c r="AL51" s="79">
        <v>3887.9816983027408</v>
      </c>
      <c r="AM51" s="79">
        <v>3651.3939852879857</v>
      </c>
      <c r="AN51" s="79">
        <v>3514.6949660584905</v>
      </c>
      <c r="AO51" s="79">
        <v>3442.7940222654165</v>
      </c>
      <c r="AP51" s="79">
        <v>3352.7338954858342</v>
      </c>
      <c r="AQ51" s="79">
        <v>3273.9357076061501</v>
      </c>
      <c r="AR51" s="79">
        <v>3119.302535486665</v>
      </c>
      <c r="AS51" s="79">
        <v>2814.7186041424848</v>
      </c>
      <c r="AT51" s="79">
        <v>2597.0188601951359</v>
      </c>
      <c r="AU51" s="79">
        <v>2518.0622857002518</v>
      </c>
      <c r="AV51" s="79">
        <v>2427.1071444005197</v>
      </c>
      <c r="AW51" s="79">
        <v>2354.0492063415118</v>
      </c>
      <c r="AX51" s="79">
        <v>2358.5130627073545</v>
      </c>
      <c r="AY51" s="79">
        <v>2285.1539420691647</v>
      </c>
      <c r="AZ51" s="79">
        <v>2261.2177055148813</v>
      </c>
      <c r="BA51" s="79">
        <v>2224.0914147168778</v>
      </c>
      <c r="BB51" s="79">
        <v>2188.2121747336564</v>
      </c>
      <c r="BC51" s="79">
        <v>2135.0971412831896</v>
      </c>
      <c r="BD51" s="79">
        <v>2076.9255525774383</v>
      </c>
      <c r="BE51" s="79">
        <v>1928.183714008595</v>
      </c>
      <c r="BF51" s="79">
        <v>1899.058860084052</v>
      </c>
      <c r="BG51" s="1102">
        <v>1893.5426238093407</v>
      </c>
      <c r="BH51" s="1102">
        <v>1884.5942370003354</v>
      </c>
      <c r="BI51" s="1102">
        <v>1860.5322914415526</v>
      </c>
      <c r="BJ51" s="1116"/>
      <c r="BK51" s="80"/>
    </row>
    <row r="52" spans="1:63" ht="15" customHeight="1" thickTop="1">
      <c r="T52" s="2043" t="s">
        <v>772</v>
      </c>
      <c r="U52" s="2041"/>
      <c r="V52" s="2040"/>
      <c r="X52" s="2042" t="s">
        <v>947</v>
      </c>
      <c r="Y52" s="2041"/>
      <c r="Z52" s="2040"/>
      <c r="AA52" s="2039">
        <f t="shared" ref="AA52:BI52" si="14">SUM(AA7,AA29,AA30,AA36,AA48)</f>
        <v>1154236.6630802047</v>
      </c>
      <c r="AB52" s="2038">
        <f t="shared" si="14"/>
        <v>1165973.9503973443</v>
      </c>
      <c r="AC52" s="2038">
        <f t="shared" si="14"/>
        <v>1174751.7130107121</v>
      </c>
      <c r="AD52" s="2038">
        <f t="shared" si="14"/>
        <v>1168521.9321050071</v>
      </c>
      <c r="AE52" s="2038">
        <f t="shared" si="14"/>
        <v>1221971.2360016336</v>
      </c>
      <c r="AF52" s="2038">
        <f t="shared" si="14"/>
        <v>1234513.172334593</v>
      </c>
      <c r="AG52" s="2038">
        <f t="shared" si="14"/>
        <v>1247392.462786634</v>
      </c>
      <c r="AH52" s="2038">
        <f t="shared" si="14"/>
        <v>1239363.4314657878</v>
      </c>
      <c r="AI52" s="2038">
        <f t="shared" si="14"/>
        <v>1199590.6885316952</v>
      </c>
      <c r="AJ52" s="2038">
        <f t="shared" si="14"/>
        <v>1236541.0821233043</v>
      </c>
      <c r="AK52" s="2038">
        <f t="shared" si="14"/>
        <v>1258732.5431465015</v>
      </c>
      <c r="AL52" s="2038">
        <f t="shared" si="14"/>
        <v>1244453.5937549078</v>
      </c>
      <c r="AM52" s="2038">
        <f t="shared" si="14"/>
        <v>1273948.2890781069</v>
      </c>
      <c r="AN52" s="2038">
        <f t="shared" si="14"/>
        <v>1282166.340032524</v>
      </c>
      <c r="AO52" s="2038">
        <f t="shared" si="14"/>
        <v>1277379.7868124705</v>
      </c>
      <c r="AP52" s="2038">
        <f t="shared" si="14"/>
        <v>1284670.4065362844</v>
      </c>
      <c r="AQ52" s="2038">
        <f t="shared" si="14"/>
        <v>1261727.4819806684</v>
      </c>
      <c r="AR52" s="2038">
        <f t="shared" si="14"/>
        <v>1297081.7924768662</v>
      </c>
      <c r="AS52" s="2038">
        <f t="shared" si="14"/>
        <v>1226645.1872388767</v>
      </c>
      <c r="AT52" s="2038">
        <f t="shared" si="14"/>
        <v>1158653.6831774444</v>
      </c>
      <c r="AU52" s="2038">
        <f t="shared" si="14"/>
        <v>1209263.0736799538</v>
      </c>
      <c r="AV52" s="2038">
        <f t="shared" si="14"/>
        <v>1259537.1610265053</v>
      </c>
      <c r="AW52" s="2038">
        <f t="shared" si="14"/>
        <v>1300372.7766040636</v>
      </c>
      <c r="AX52" s="2038">
        <f t="shared" si="14"/>
        <v>1310011.7131797336</v>
      </c>
      <c r="AY52" s="2038">
        <f t="shared" si="14"/>
        <v>1258466.8726488568</v>
      </c>
      <c r="AZ52" s="2038">
        <f t="shared" si="14"/>
        <v>1218023.9611936288</v>
      </c>
      <c r="BA52" s="2038">
        <f t="shared" si="14"/>
        <v>1197976.6057777416</v>
      </c>
      <c r="BB52" s="2038">
        <f t="shared" si="14"/>
        <v>1182265.5165649417</v>
      </c>
      <c r="BC52" s="2038">
        <f t="shared" si="14"/>
        <v>1136470.9451647114</v>
      </c>
      <c r="BD52" s="2038">
        <f t="shared" si="14"/>
        <v>1099773.7217689205</v>
      </c>
      <c r="BE52" s="2038">
        <f t="shared" si="14"/>
        <v>1035552.4129386453</v>
      </c>
      <c r="BF52" s="2038">
        <f t="shared" si="14"/>
        <v>1056645.8423765523</v>
      </c>
      <c r="BG52" s="2037">
        <f t="shared" si="14"/>
        <v>1027558.7153120963</v>
      </c>
      <c r="BH52" s="2037">
        <f t="shared" si="14"/>
        <v>986305.09679618059</v>
      </c>
      <c r="BI52" s="2037">
        <f t="shared" si="14"/>
        <v>969621.47031767759</v>
      </c>
      <c r="BJ52" s="2036"/>
      <c r="BK52" s="2035"/>
    </row>
    <row r="53" spans="1:63" ht="15" customHeight="1">
      <c r="A53" s="2142"/>
      <c r="T53" s="1953" t="s">
        <v>442</v>
      </c>
      <c r="U53" s="1952"/>
      <c r="V53" s="1951"/>
      <c r="X53" s="1953" t="s">
        <v>948</v>
      </c>
      <c r="Y53" s="1952"/>
      <c r="Z53" s="1951"/>
      <c r="AA53" s="1950">
        <f t="shared" ref="AA53:BI53" si="15">SUM(AA7,AA29,AA30,AA36,AA39,AA48)</f>
        <v>1076600.4492067094</v>
      </c>
      <c r="AB53" s="2034">
        <f t="shared" si="15"/>
        <v>1082302.371629325</v>
      </c>
      <c r="AC53" s="2034">
        <f t="shared" si="15"/>
        <v>1088150.2952955037</v>
      </c>
      <c r="AD53" s="2034">
        <f t="shared" si="15"/>
        <v>1079761.2224159068</v>
      </c>
      <c r="AE53" s="2034">
        <f t="shared" si="15"/>
        <v>1132417.0037116446</v>
      </c>
      <c r="AF53" s="2034">
        <f t="shared" si="15"/>
        <v>1145646.1474036144</v>
      </c>
      <c r="AG53" s="2034">
        <f t="shared" si="15"/>
        <v>1157875.8300464007</v>
      </c>
      <c r="AH53" s="2034">
        <f t="shared" si="15"/>
        <v>1148426.550387902</v>
      </c>
      <c r="AI53" s="2034">
        <f t="shared" si="15"/>
        <v>1109444.171281633</v>
      </c>
      <c r="AJ53" s="2034">
        <f t="shared" si="15"/>
        <v>1146558.8561733512</v>
      </c>
      <c r="AK53" s="2034">
        <f t="shared" si="15"/>
        <v>1166841.7817737213</v>
      </c>
      <c r="AL53" s="2034">
        <f t="shared" si="15"/>
        <v>1151485.2008053502</v>
      </c>
      <c r="AM53" s="2034">
        <f t="shared" si="15"/>
        <v>1179350.1854321207</v>
      </c>
      <c r="AN53" s="2034">
        <f t="shared" si="15"/>
        <v>1177114.068945203</v>
      </c>
      <c r="AO53" s="2034">
        <f t="shared" si="15"/>
        <v>1174425.9763111314</v>
      </c>
      <c r="AP53" s="2034">
        <f t="shared" si="15"/>
        <v>1186128.8959699674</v>
      </c>
      <c r="AQ53" s="2034">
        <f t="shared" si="15"/>
        <v>1169466.483276631</v>
      </c>
      <c r="AR53" s="2034">
        <f t="shared" si="15"/>
        <v>1209517.4014638371</v>
      </c>
      <c r="AS53" s="2034">
        <f t="shared" si="15"/>
        <v>1148945.8247919036</v>
      </c>
      <c r="AT53" s="2034">
        <f t="shared" si="15"/>
        <v>1083118.1414071904</v>
      </c>
      <c r="AU53" s="2034">
        <f t="shared" si="15"/>
        <v>1129913.5723441525</v>
      </c>
      <c r="AV53" s="2034">
        <f t="shared" si="15"/>
        <v>1181071.5475608986</v>
      </c>
      <c r="AW53" s="2034">
        <f t="shared" si="15"/>
        <v>1217949.4133564264</v>
      </c>
      <c r="AX53" s="2034">
        <f t="shared" si="15"/>
        <v>1234029.2810097241</v>
      </c>
      <c r="AY53" s="2034">
        <f t="shared" si="15"/>
        <v>1188189.8894233408</v>
      </c>
      <c r="AZ53" s="2034">
        <f t="shared" si="15"/>
        <v>1153312.9775971463</v>
      </c>
      <c r="BA53" s="2034">
        <f t="shared" si="15"/>
        <v>1137758.2844203918</v>
      </c>
      <c r="BB53" s="2034">
        <f t="shared" si="15"/>
        <v>1118705.8268166692</v>
      </c>
      <c r="BC53" s="2034">
        <f t="shared" si="15"/>
        <v>1073369.1570987063</v>
      </c>
      <c r="BD53" s="2034">
        <f t="shared" si="15"/>
        <v>1042268.2336402271</v>
      </c>
      <c r="BE53" s="2034">
        <f t="shared" si="15"/>
        <v>976223.43884549383</v>
      </c>
      <c r="BF53" s="2034">
        <f t="shared" si="15"/>
        <v>998251.41847707238</v>
      </c>
      <c r="BG53" s="2033">
        <f t="shared" si="15"/>
        <v>974853.53345300315</v>
      </c>
      <c r="BH53" s="2033">
        <f t="shared" si="15"/>
        <v>935411.28808826813</v>
      </c>
      <c r="BI53" s="2033">
        <f t="shared" si="15"/>
        <v>919505.64113724453</v>
      </c>
      <c r="BJ53" s="1947"/>
      <c r="BK53" s="1946"/>
    </row>
    <row r="54" spans="1:63" ht="15" customHeight="1">
      <c r="T54" s="1953" t="s">
        <v>443</v>
      </c>
      <c r="U54" s="1952"/>
      <c r="V54" s="1951"/>
      <c r="X54" s="1953" t="s">
        <v>949</v>
      </c>
      <c r="Y54" s="1952"/>
      <c r="Z54" s="1951"/>
      <c r="AA54" s="1950">
        <f t="shared" ref="AA54:BI54" si="16">SUM(AA7,AA29,AA30,AA36,AA48,AA51)</f>
        <v>1159801.6750899104</v>
      </c>
      <c r="AB54" s="2034">
        <f t="shared" si="16"/>
        <v>1171362.8499673691</v>
      </c>
      <c r="AC54" s="2034">
        <f t="shared" si="16"/>
        <v>1179863.8543264577</v>
      </c>
      <c r="AD54" s="2034">
        <f t="shared" si="16"/>
        <v>1173402.4859867282</v>
      </c>
      <c r="AE54" s="2034">
        <f t="shared" si="16"/>
        <v>1226844.1253088068</v>
      </c>
      <c r="AF54" s="2034">
        <f t="shared" si="16"/>
        <v>1239288.9141910772</v>
      </c>
      <c r="AG54" s="2034">
        <f t="shared" si="16"/>
        <v>1252203.1614474906</v>
      </c>
      <c r="AH54" s="2034">
        <f t="shared" si="16"/>
        <v>1244003.3102374845</v>
      </c>
      <c r="AI54" s="2034">
        <f t="shared" si="16"/>
        <v>1203848.5590747911</v>
      </c>
      <c r="AJ54" s="2034">
        <f t="shared" si="16"/>
        <v>1240795.2304378806</v>
      </c>
      <c r="AK54" s="2034">
        <f t="shared" si="16"/>
        <v>1263058.4842681866</v>
      </c>
      <c r="AL54" s="2034">
        <f t="shared" si="16"/>
        <v>1248341.5754532106</v>
      </c>
      <c r="AM54" s="2034">
        <f t="shared" si="16"/>
        <v>1277599.6830633949</v>
      </c>
      <c r="AN54" s="2034">
        <f t="shared" si="16"/>
        <v>1285681.0349985824</v>
      </c>
      <c r="AO54" s="2034">
        <f t="shared" si="16"/>
        <v>1280822.5808347359</v>
      </c>
      <c r="AP54" s="2034">
        <f t="shared" si="16"/>
        <v>1288023.1404317701</v>
      </c>
      <c r="AQ54" s="2034">
        <f t="shared" si="16"/>
        <v>1265001.4176882745</v>
      </c>
      <c r="AR54" s="2034">
        <f t="shared" si="16"/>
        <v>1300201.0950123528</v>
      </c>
      <c r="AS54" s="2034">
        <f t="shared" si="16"/>
        <v>1229459.9058430193</v>
      </c>
      <c r="AT54" s="2034">
        <f t="shared" si="16"/>
        <v>1161250.7020376395</v>
      </c>
      <c r="AU54" s="2034">
        <f t="shared" si="16"/>
        <v>1211781.1359656542</v>
      </c>
      <c r="AV54" s="2034">
        <f t="shared" si="16"/>
        <v>1261964.2681709058</v>
      </c>
      <c r="AW54" s="2034">
        <f t="shared" si="16"/>
        <v>1302726.8258104052</v>
      </c>
      <c r="AX54" s="2034">
        <f t="shared" si="16"/>
        <v>1312370.226242441</v>
      </c>
      <c r="AY54" s="2034">
        <f t="shared" si="16"/>
        <v>1260752.0265909261</v>
      </c>
      <c r="AZ54" s="2034">
        <f t="shared" si="16"/>
        <v>1220285.1788991438</v>
      </c>
      <c r="BA54" s="2034">
        <f t="shared" si="16"/>
        <v>1200200.6971924584</v>
      </c>
      <c r="BB54" s="2034">
        <f t="shared" si="16"/>
        <v>1184453.7287396754</v>
      </c>
      <c r="BC54" s="2034">
        <f t="shared" si="16"/>
        <v>1138606.0423059945</v>
      </c>
      <c r="BD54" s="2034">
        <f t="shared" si="16"/>
        <v>1101850.647321498</v>
      </c>
      <c r="BE54" s="2034">
        <f t="shared" si="16"/>
        <v>1037480.5966526539</v>
      </c>
      <c r="BF54" s="2034">
        <f t="shared" si="16"/>
        <v>1058544.9012366363</v>
      </c>
      <c r="BG54" s="2033">
        <f t="shared" si="16"/>
        <v>1029452.2579359056</v>
      </c>
      <c r="BH54" s="2033">
        <f t="shared" si="16"/>
        <v>988189.69103318092</v>
      </c>
      <c r="BI54" s="2033">
        <f t="shared" si="16"/>
        <v>971482.00260911917</v>
      </c>
      <c r="BJ54" s="1947"/>
      <c r="BK54" s="1946"/>
    </row>
    <row r="55" spans="1:63" ht="15" customHeight="1" thickBot="1">
      <c r="A55" s="2142"/>
      <c r="T55" s="1945" t="s">
        <v>444</v>
      </c>
      <c r="U55" s="1944"/>
      <c r="V55" s="1943"/>
      <c r="X55" s="1945" t="s">
        <v>950</v>
      </c>
      <c r="Y55" s="1944"/>
      <c r="Z55" s="1943"/>
      <c r="AA55" s="1942">
        <f t="shared" ref="AA55:BI55" si="17">SUM(AA7,AA29,AA30,AA36,AA39,AA48,AA51)</f>
        <v>1082165.461216415</v>
      </c>
      <c r="AB55" s="2032">
        <f t="shared" si="17"/>
        <v>1087691.2711993498</v>
      </c>
      <c r="AC55" s="2032">
        <f t="shared" si="17"/>
        <v>1093262.4366112493</v>
      </c>
      <c r="AD55" s="2032">
        <f t="shared" si="17"/>
        <v>1084641.7762976279</v>
      </c>
      <c r="AE55" s="2032">
        <f t="shared" si="17"/>
        <v>1137289.8930188178</v>
      </c>
      <c r="AF55" s="2032">
        <f t="shared" si="17"/>
        <v>1150421.8892600986</v>
      </c>
      <c r="AG55" s="2032">
        <f t="shared" si="17"/>
        <v>1162686.5287072572</v>
      </c>
      <c r="AH55" s="2032">
        <f t="shared" si="17"/>
        <v>1153066.4291595987</v>
      </c>
      <c r="AI55" s="2032">
        <f t="shared" si="17"/>
        <v>1113702.0418247289</v>
      </c>
      <c r="AJ55" s="2032">
        <f t="shared" si="17"/>
        <v>1150813.0044879275</v>
      </c>
      <c r="AK55" s="2032">
        <f t="shared" si="17"/>
        <v>1171167.7228954064</v>
      </c>
      <c r="AL55" s="2032">
        <f t="shared" si="17"/>
        <v>1155373.182503653</v>
      </c>
      <c r="AM55" s="2032">
        <f t="shared" si="17"/>
        <v>1183001.5794174087</v>
      </c>
      <c r="AN55" s="2032">
        <f t="shared" si="17"/>
        <v>1180628.7639112615</v>
      </c>
      <c r="AO55" s="2032">
        <f t="shared" si="17"/>
        <v>1177868.7703333967</v>
      </c>
      <c r="AP55" s="2032">
        <f t="shared" si="17"/>
        <v>1189481.6298654531</v>
      </c>
      <c r="AQ55" s="2032">
        <f t="shared" si="17"/>
        <v>1172740.4189842371</v>
      </c>
      <c r="AR55" s="2032">
        <f t="shared" si="17"/>
        <v>1212636.7039993238</v>
      </c>
      <c r="AS55" s="2032">
        <f t="shared" si="17"/>
        <v>1151760.5433960462</v>
      </c>
      <c r="AT55" s="2032">
        <f t="shared" si="17"/>
        <v>1085715.1602673854</v>
      </c>
      <c r="AU55" s="2032">
        <f t="shared" si="17"/>
        <v>1132431.6346298528</v>
      </c>
      <c r="AV55" s="2032">
        <f t="shared" si="17"/>
        <v>1183498.6547052991</v>
      </c>
      <c r="AW55" s="2032">
        <f t="shared" si="17"/>
        <v>1220303.462562768</v>
      </c>
      <c r="AX55" s="2032">
        <f t="shared" si="17"/>
        <v>1236387.7940724315</v>
      </c>
      <c r="AY55" s="2032">
        <f t="shared" si="17"/>
        <v>1190475.0433654101</v>
      </c>
      <c r="AZ55" s="2032">
        <f t="shared" si="17"/>
        <v>1155574.1953026613</v>
      </c>
      <c r="BA55" s="2032">
        <f t="shared" si="17"/>
        <v>1139982.3758351086</v>
      </c>
      <c r="BB55" s="2032">
        <f t="shared" si="17"/>
        <v>1120894.0389914028</v>
      </c>
      <c r="BC55" s="2032">
        <f t="shared" si="17"/>
        <v>1075504.2542399894</v>
      </c>
      <c r="BD55" s="2032">
        <f t="shared" si="17"/>
        <v>1044345.1591928046</v>
      </c>
      <c r="BE55" s="2032">
        <f t="shared" si="17"/>
        <v>978151.62255950237</v>
      </c>
      <c r="BF55" s="2032">
        <f t="shared" si="17"/>
        <v>1000150.4773371564</v>
      </c>
      <c r="BG55" s="2031">
        <f t="shared" si="17"/>
        <v>976747.07607681246</v>
      </c>
      <c r="BH55" s="2031">
        <f t="shared" si="17"/>
        <v>937295.88232526847</v>
      </c>
      <c r="BI55" s="2031">
        <f t="shared" si="17"/>
        <v>921366.1734286861</v>
      </c>
      <c r="BJ55" s="1939"/>
      <c r="BK55" s="1938"/>
    </row>
    <row r="56" spans="1:63" ht="34.5" customHeight="1">
      <c r="T56" s="2694" t="s">
        <v>445</v>
      </c>
      <c r="U56" s="2694"/>
      <c r="V56" s="2694"/>
      <c r="W56" s="81"/>
      <c r="X56" s="2694" t="s">
        <v>306</v>
      </c>
      <c r="Y56" s="2694"/>
      <c r="Z56" s="2694"/>
      <c r="AA56" s="82"/>
      <c r="AB56" s="82"/>
      <c r="AC56" s="82"/>
      <c r="AD56" s="82"/>
      <c r="AE56" s="82"/>
      <c r="AF56" s="82"/>
      <c r="AG56" s="82"/>
      <c r="AH56" s="82"/>
      <c r="AI56" s="82"/>
      <c r="AJ56" s="82"/>
      <c r="AK56" s="82"/>
      <c r="AL56" s="82"/>
      <c r="AM56" s="82"/>
      <c r="AN56" s="82"/>
      <c r="AO56" s="82"/>
      <c r="AP56" s="82"/>
      <c r="AQ56" s="82"/>
      <c r="AR56" s="82"/>
      <c r="AS56" s="83"/>
      <c r="AT56" s="82"/>
      <c r="AU56" s="82"/>
      <c r="AV56" s="82"/>
      <c r="AW56" s="82"/>
      <c r="AX56" s="82"/>
      <c r="AY56" s="82"/>
      <c r="AZ56" s="82"/>
      <c r="BA56" s="82"/>
      <c r="BB56" s="82"/>
      <c r="BC56" s="82"/>
      <c r="BD56" s="82"/>
      <c r="BE56" s="82"/>
      <c r="BF56" s="82"/>
      <c r="BG56" s="82"/>
      <c r="BH56" s="82"/>
      <c r="BI56" s="82"/>
    </row>
    <row r="57" spans="1:63" ht="50.25" customHeight="1">
      <c r="T57" s="2688" t="s">
        <v>643</v>
      </c>
      <c r="U57" s="2688"/>
      <c r="V57" s="2688"/>
      <c r="W57" s="81"/>
      <c r="X57" s="2688" t="s">
        <v>307</v>
      </c>
      <c r="Y57" s="2688"/>
      <c r="Z57" s="2688"/>
      <c r="AA57" s="84"/>
    </row>
    <row r="58" spans="1:63" ht="51" customHeight="1">
      <c r="T58" s="2695" t="s">
        <v>785</v>
      </c>
      <c r="U58" s="2688"/>
      <c r="V58" s="2688"/>
      <c r="W58" s="81"/>
      <c r="X58" s="2688" t="s">
        <v>786</v>
      </c>
      <c r="Y58" s="2688"/>
      <c r="Z58" s="2688"/>
    </row>
    <row r="59" spans="1:63" ht="35.25" customHeight="1">
      <c r="T59" s="2688" t="s">
        <v>446</v>
      </c>
      <c r="U59" s="2688"/>
      <c r="V59" s="2688"/>
      <c r="W59" s="81"/>
      <c r="X59" s="2688" t="s">
        <v>969</v>
      </c>
      <c r="Y59" s="2688"/>
      <c r="Z59" s="2688"/>
    </row>
    <row r="60" spans="1:63">
      <c r="T60" s="841"/>
      <c r="U60" s="841"/>
      <c r="V60" s="841"/>
      <c r="W60" s="81"/>
      <c r="X60" s="841"/>
      <c r="Y60" s="841"/>
      <c r="Z60" s="841"/>
    </row>
    <row r="61" spans="1:63">
      <c r="AA61" s="29"/>
      <c r="AB61" s="29"/>
      <c r="AC61" s="29"/>
      <c r="AD61" s="29"/>
      <c r="AE61" s="29"/>
      <c r="AF61" s="29"/>
    </row>
    <row r="62" spans="1:63" ht="24" thickBot="1">
      <c r="T62" s="666" t="s">
        <v>738</v>
      </c>
      <c r="X62" s="666" t="s">
        <v>738</v>
      </c>
    </row>
    <row r="63" spans="1:63" s="22" customFormat="1" ht="15.75" thickBot="1">
      <c r="A63" s="163"/>
      <c r="B63" s="163"/>
      <c r="C63" s="163"/>
      <c r="D63" s="163"/>
      <c r="E63" s="163"/>
      <c r="F63" s="163"/>
      <c r="G63" s="163"/>
      <c r="H63" s="163"/>
      <c r="I63" s="163"/>
      <c r="J63" s="163"/>
      <c r="K63" s="163"/>
      <c r="L63" s="163"/>
      <c r="M63" s="163"/>
      <c r="N63" s="163"/>
      <c r="O63" s="163"/>
      <c r="P63" s="163"/>
      <c r="Q63" s="163"/>
      <c r="R63" s="163"/>
      <c r="S63" s="163"/>
      <c r="T63" s="34" t="s">
        <v>148</v>
      </c>
      <c r="U63" s="864"/>
      <c r="V63" s="864"/>
      <c r="X63" s="34" t="s">
        <v>797</v>
      </c>
      <c r="Y63" s="1772"/>
      <c r="Z63" s="1773"/>
      <c r="AA63" s="1282">
        <v>1990</v>
      </c>
      <c r="AB63" s="304">
        <f t="shared" ref="AB63:BI63" si="18">AA63+1</f>
        <v>1991</v>
      </c>
      <c r="AC63" s="304">
        <f t="shared" si="18"/>
        <v>1992</v>
      </c>
      <c r="AD63" s="304">
        <f t="shared" si="18"/>
        <v>1993</v>
      </c>
      <c r="AE63" s="304">
        <f t="shared" si="18"/>
        <v>1994</v>
      </c>
      <c r="AF63" s="304">
        <f t="shared" si="18"/>
        <v>1995</v>
      </c>
      <c r="AG63" s="304">
        <f t="shared" si="18"/>
        <v>1996</v>
      </c>
      <c r="AH63" s="304">
        <f t="shared" si="18"/>
        <v>1997</v>
      </c>
      <c r="AI63" s="304">
        <f t="shared" si="18"/>
        <v>1998</v>
      </c>
      <c r="AJ63" s="304">
        <f t="shared" si="18"/>
        <v>1999</v>
      </c>
      <c r="AK63" s="304">
        <f t="shared" si="18"/>
        <v>2000</v>
      </c>
      <c r="AL63" s="304">
        <f t="shared" si="18"/>
        <v>2001</v>
      </c>
      <c r="AM63" s="304">
        <f t="shared" si="18"/>
        <v>2002</v>
      </c>
      <c r="AN63" s="304">
        <f t="shared" si="18"/>
        <v>2003</v>
      </c>
      <c r="AO63" s="304">
        <f t="shared" si="18"/>
        <v>2004</v>
      </c>
      <c r="AP63" s="304">
        <f t="shared" si="18"/>
        <v>2005</v>
      </c>
      <c r="AQ63" s="304">
        <f t="shared" si="18"/>
        <v>2006</v>
      </c>
      <c r="AR63" s="304">
        <f t="shared" si="18"/>
        <v>2007</v>
      </c>
      <c r="AS63" s="304">
        <f t="shared" si="18"/>
        <v>2008</v>
      </c>
      <c r="AT63" s="304">
        <f t="shared" si="18"/>
        <v>2009</v>
      </c>
      <c r="AU63" s="304">
        <f t="shared" si="18"/>
        <v>2010</v>
      </c>
      <c r="AV63" s="304">
        <f t="shared" si="18"/>
        <v>2011</v>
      </c>
      <c r="AW63" s="304">
        <f t="shared" si="18"/>
        <v>2012</v>
      </c>
      <c r="AX63" s="304">
        <f t="shared" si="18"/>
        <v>2013</v>
      </c>
      <c r="AY63" s="304">
        <f t="shared" si="18"/>
        <v>2014</v>
      </c>
      <c r="AZ63" s="304">
        <f t="shared" si="18"/>
        <v>2015</v>
      </c>
      <c r="BA63" s="304">
        <f t="shared" si="18"/>
        <v>2016</v>
      </c>
      <c r="BB63" s="304">
        <f t="shared" si="18"/>
        <v>2017</v>
      </c>
      <c r="BC63" s="304">
        <f t="shared" si="18"/>
        <v>2018</v>
      </c>
      <c r="BD63" s="304">
        <f t="shared" si="18"/>
        <v>2019</v>
      </c>
      <c r="BE63" s="304">
        <f t="shared" si="18"/>
        <v>2020</v>
      </c>
      <c r="BF63" s="305">
        <f t="shared" si="18"/>
        <v>2021</v>
      </c>
      <c r="BG63" s="305">
        <f t="shared" si="18"/>
        <v>2022</v>
      </c>
      <c r="BH63" s="305">
        <f t="shared" si="18"/>
        <v>2023</v>
      </c>
      <c r="BI63" s="305">
        <f t="shared" si="18"/>
        <v>2024</v>
      </c>
      <c r="BJ63" s="1103" t="s">
        <v>18</v>
      </c>
      <c r="BK63" s="38" t="s">
        <v>2</v>
      </c>
    </row>
    <row r="64" spans="1:63" s="301" customFormat="1" ht="15" customHeight="1">
      <c r="A64" s="1346"/>
      <c r="T64" s="1344" t="s">
        <v>763</v>
      </c>
      <c r="U64" s="1345"/>
      <c r="V64" s="1345"/>
      <c r="X64" s="1344" t="s">
        <v>656</v>
      </c>
      <c r="Y64" s="1748"/>
      <c r="Z64" s="1749"/>
      <c r="AA64" s="1327">
        <f t="shared" ref="AA64:BH64" si="19">SUM(AA65,AA70)</f>
        <v>7391.0527533687364</v>
      </c>
      <c r="AB64" s="1327">
        <f t="shared" si="19"/>
        <v>7017.2433825419412</v>
      </c>
      <c r="AC64" s="1327">
        <f t="shared" si="19"/>
        <v>6066.2761742804496</v>
      </c>
      <c r="AD64" s="1327">
        <f t="shared" si="19"/>
        <v>5458.3549248966156</v>
      </c>
      <c r="AE64" s="1327">
        <f t="shared" si="19"/>
        <v>5185.7980959289353</v>
      </c>
      <c r="AF64" s="1327">
        <f t="shared" si="19"/>
        <v>4836.7494305766913</v>
      </c>
      <c r="AG64" s="1327">
        <f t="shared" si="19"/>
        <v>4465.1581213593654</v>
      </c>
      <c r="AH64" s="1327">
        <f t="shared" si="19"/>
        <v>4212.9120530246146</v>
      </c>
      <c r="AI64" s="1327">
        <f t="shared" si="19"/>
        <v>3974.3796162408644</v>
      </c>
      <c r="AJ64" s="1327">
        <f t="shared" si="19"/>
        <v>3905.396799197958</v>
      </c>
      <c r="AK64" s="1327">
        <f t="shared" si="19"/>
        <v>3776.9393491351775</v>
      </c>
      <c r="AL64" s="1327">
        <f t="shared" si="19"/>
        <v>3440.4590131020932</v>
      </c>
      <c r="AM64" s="1327">
        <f t="shared" si="19"/>
        <v>2829.1287099479741</v>
      </c>
      <c r="AN64" s="1327">
        <f t="shared" si="19"/>
        <v>2785.694742264498</v>
      </c>
      <c r="AO64" s="1327">
        <f t="shared" si="19"/>
        <v>2906.8500701688972</v>
      </c>
      <c r="AP64" s="1327">
        <f t="shared" si="19"/>
        <v>3008.6877784662001</v>
      </c>
      <c r="AQ64" s="1327">
        <f t="shared" si="19"/>
        <v>3088.2777442810593</v>
      </c>
      <c r="AR64" s="1327">
        <f t="shared" si="19"/>
        <v>3125.4074541518366</v>
      </c>
      <c r="AS64" s="1327">
        <f t="shared" si="19"/>
        <v>3048.1486458914642</v>
      </c>
      <c r="AT64" s="1327">
        <f t="shared" si="19"/>
        <v>2897.2011797497876</v>
      </c>
      <c r="AU64" s="1327">
        <f t="shared" si="19"/>
        <v>2920.3540411327199</v>
      </c>
      <c r="AV64" s="1327">
        <f t="shared" si="19"/>
        <v>2572.4443916905229</v>
      </c>
      <c r="AW64" s="1327">
        <f t="shared" si="19"/>
        <v>2558.1651360283781</v>
      </c>
      <c r="AX64" s="1327">
        <f t="shared" si="19"/>
        <v>2438.8449044012796</v>
      </c>
      <c r="AY64" s="1327">
        <f t="shared" si="19"/>
        <v>2395.5326811199438</v>
      </c>
      <c r="AZ64" s="1327">
        <f t="shared" si="19"/>
        <v>2420.7296153585598</v>
      </c>
      <c r="BA64" s="1327">
        <f t="shared" si="19"/>
        <v>2536.7141550191745</v>
      </c>
      <c r="BB64" s="1327">
        <f t="shared" si="19"/>
        <v>2634.3948106308221</v>
      </c>
      <c r="BC64" s="1327">
        <f t="shared" si="19"/>
        <v>2422.2725514665972</v>
      </c>
      <c r="BD64" s="1327">
        <f t="shared" si="19"/>
        <v>2274.4203977752659</v>
      </c>
      <c r="BE64" s="1327">
        <f t="shared" si="19"/>
        <v>2106.3994004719721</v>
      </c>
      <c r="BF64" s="1327">
        <f t="shared" si="19"/>
        <v>2099.5370843009146</v>
      </c>
      <c r="BG64" s="1327">
        <f t="shared" si="19"/>
        <v>2012.2538343081587</v>
      </c>
      <c r="BH64" s="1327">
        <f t="shared" si="19"/>
        <v>1971.0293139369285</v>
      </c>
      <c r="BI64" s="1334">
        <f t="shared" ref="BI64" si="20">SUM(BI65,BI70)</f>
        <v>1914.0945774336726</v>
      </c>
      <c r="BJ64" s="2379"/>
      <c r="BK64" s="1339"/>
    </row>
    <row r="65" spans="1:73" s="22" customFormat="1" ht="15" customHeight="1">
      <c r="A65" s="163"/>
      <c r="B65" s="163"/>
      <c r="C65" s="163"/>
      <c r="D65" s="163"/>
      <c r="E65" s="163"/>
      <c r="F65" s="163"/>
      <c r="G65" s="163"/>
      <c r="H65" s="163"/>
      <c r="I65" s="163"/>
      <c r="J65" s="163"/>
      <c r="K65" s="163"/>
      <c r="L65" s="163"/>
      <c r="M65" s="163"/>
      <c r="N65" s="163"/>
      <c r="O65" s="163"/>
      <c r="P65" s="163"/>
      <c r="Q65" s="163"/>
      <c r="R65" s="163"/>
      <c r="S65" s="163"/>
      <c r="T65" s="1348"/>
      <c r="U65" s="43" t="s">
        <v>339</v>
      </c>
      <c r="V65" s="1768"/>
      <c r="X65" s="1348"/>
      <c r="Y65" s="43" t="s">
        <v>340</v>
      </c>
      <c r="Z65" s="1769"/>
      <c r="AA65" s="2030">
        <f>SUM(AA66:AA69)</f>
        <v>1482.2315523334646</v>
      </c>
      <c r="AB65" s="2029">
        <f t="shared" ref="AB65:BH65" si="21">SUM(AB66:AB69)</f>
        <v>1476.0752768356656</v>
      </c>
      <c r="AC65" s="2029">
        <f t="shared" si="21"/>
        <v>1464.1758103180391</v>
      </c>
      <c r="AD65" s="2029">
        <f t="shared" si="21"/>
        <v>1485.5867389728937</v>
      </c>
      <c r="AE65" s="2029">
        <f t="shared" si="21"/>
        <v>1479.7941601008974</v>
      </c>
      <c r="AF65" s="2029">
        <f t="shared" si="21"/>
        <v>1517.7661340296747</v>
      </c>
      <c r="AG65" s="2029">
        <f t="shared" si="21"/>
        <v>1524.0501547733484</v>
      </c>
      <c r="AH65" s="2029">
        <f t="shared" si="21"/>
        <v>1435.7983780167567</v>
      </c>
      <c r="AI65" s="2029">
        <f t="shared" si="21"/>
        <v>1382.8624711136797</v>
      </c>
      <c r="AJ65" s="2029">
        <f t="shared" si="21"/>
        <v>1380.6093133850748</v>
      </c>
      <c r="AK65" s="2029">
        <f t="shared" si="21"/>
        <v>1396.7605432768005</v>
      </c>
      <c r="AL65" s="2029">
        <f t="shared" si="21"/>
        <v>1323.5196479309784</v>
      </c>
      <c r="AM65" s="2029">
        <f t="shared" si="21"/>
        <v>1331.1223954382508</v>
      </c>
      <c r="AN65" s="2029">
        <f t="shared" si="21"/>
        <v>1353.8773462695769</v>
      </c>
      <c r="AO65" s="2029">
        <f t="shared" si="21"/>
        <v>1489.4212461558982</v>
      </c>
      <c r="AP65" s="2029">
        <f t="shared" si="21"/>
        <v>1578.3519950401292</v>
      </c>
      <c r="AQ65" s="2029">
        <f t="shared" si="21"/>
        <v>1632.8192574845507</v>
      </c>
      <c r="AR65" s="2029">
        <f t="shared" si="21"/>
        <v>1651.8220451892839</v>
      </c>
      <c r="AS65" s="2029">
        <f t="shared" si="21"/>
        <v>1611.6188041831058</v>
      </c>
      <c r="AT65" s="2029">
        <f t="shared" si="21"/>
        <v>1507.7999297111742</v>
      </c>
      <c r="AU65" s="2029">
        <f t="shared" si="21"/>
        <v>1585.8584173120953</v>
      </c>
      <c r="AV65" s="2029">
        <f t="shared" si="21"/>
        <v>1261.7231993354237</v>
      </c>
      <c r="AW65" s="2029">
        <f t="shared" si="21"/>
        <v>1281.7277303051237</v>
      </c>
      <c r="AX65" s="2029">
        <f t="shared" si="21"/>
        <v>1221.7047039645563</v>
      </c>
      <c r="AY65" s="2029">
        <f t="shared" si="21"/>
        <v>1207.0073250968201</v>
      </c>
      <c r="AZ65" s="2029">
        <f t="shared" si="21"/>
        <v>1260.1101880574663</v>
      </c>
      <c r="BA65" s="2029">
        <f t="shared" si="21"/>
        <v>1358.8587226577611</v>
      </c>
      <c r="BB65" s="2029">
        <f t="shared" si="21"/>
        <v>1433.2266080711702</v>
      </c>
      <c r="BC65" s="2029">
        <f t="shared" si="21"/>
        <v>1323.922001994622</v>
      </c>
      <c r="BD65" s="2029">
        <f t="shared" si="21"/>
        <v>1232.9767249297688</v>
      </c>
      <c r="BE65" s="2029">
        <f t="shared" si="21"/>
        <v>1114.5803425047577</v>
      </c>
      <c r="BF65" s="2029">
        <f t="shared" si="21"/>
        <v>1107.9130074128516</v>
      </c>
      <c r="BG65" s="2029">
        <f t="shared" si="21"/>
        <v>1066.7439676466497</v>
      </c>
      <c r="BH65" s="2029">
        <f t="shared" si="21"/>
        <v>1053.9298342520087</v>
      </c>
      <c r="BI65" s="2372">
        <f t="shared" ref="BI65" si="22">SUM(BI66:BI69)</f>
        <v>1032.8181378662309</v>
      </c>
      <c r="BJ65" s="2380" t="s">
        <v>765</v>
      </c>
      <c r="BK65" s="2020" t="s">
        <v>309</v>
      </c>
      <c r="BN65" s="309"/>
    </row>
    <row r="66" spans="1:73" s="22" customFormat="1" ht="15" customHeight="1">
      <c r="A66" s="163"/>
      <c r="B66" s="163"/>
      <c r="C66" s="163"/>
      <c r="D66" s="163"/>
      <c r="E66" s="163"/>
      <c r="F66" s="163"/>
      <c r="G66" s="163"/>
      <c r="H66" s="163"/>
      <c r="I66" s="163"/>
      <c r="J66" s="163"/>
      <c r="K66" s="163"/>
      <c r="L66" s="163"/>
      <c r="M66" s="163"/>
      <c r="N66" s="163"/>
      <c r="O66" s="163"/>
      <c r="P66" s="163"/>
      <c r="Q66" s="163"/>
      <c r="R66" s="163"/>
      <c r="S66" s="163"/>
      <c r="T66" s="1348"/>
      <c r="U66" s="215"/>
      <c r="V66" s="1983" t="s">
        <v>1055</v>
      </c>
      <c r="X66" s="1348"/>
      <c r="Y66" s="215"/>
      <c r="Z66" s="2334" t="s">
        <v>1054</v>
      </c>
      <c r="AA66" s="1148">
        <v>514.47172027962563</v>
      </c>
      <c r="AB66" s="1148">
        <v>499.04715829076292</v>
      </c>
      <c r="AC66" s="1148">
        <v>463.51977369414624</v>
      </c>
      <c r="AD66" s="1148">
        <v>461.37542894358938</v>
      </c>
      <c r="AE66" s="1148">
        <v>450.92155902634647</v>
      </c>
      <c r="AF66" s="1148">
        <v>448.22000203691891</v>
      </c>
      <c r="AG66" s="1148">
        <v>439.9665645923576</v>
      </c>
      <c r="AH66" s="1148">
        <v>369.64769897272362</v>
      </c>
      <c r="AI66" s="1148">
        <v>346.28451794585629</v>
      </c>
      <c r="AJ66" s="1148">
        <v>342.84942097222955</v>
      </c>
      <c r="AK66" s="1148">
        <v>294.93838011792326</v>
      </c>
      <c r="AL66" s="1148">
        <v>233.97564129222866</v>
      </c>
      <c r="AM66" s="1148">
        <v>229.84346141464468</v>
      </c>
      <c r="AN66" s="1148">
        <v>229.7888103882953</v>
      </c>
      <c r="AO66" s="1148">
        <v>259.68465777312929</v>
      </c>
      <c r="AP66" s="1148">
        <v>278.35637955286217</v>
      </c>
      <c r="AQ66" s="1148">
        <v>294.03576936988964</v>
      </c>
      <c r="AR66" s="1148">
        <v>299.07831530544343</v>
      </c>
      <c r="AS66" s="1148">
        <v>302.83962163147999</v>
      </c>
      <c r="AT66" s="1148">
        <v>288.68990424864234</v>
      </c>
      <c r="AU66" s="1148">
        <v>302.04143374083259</v>
      </c>
      <c r="AV66" s="1148">
        <v>324.79427579162189</v>
      </c>
      <c r="AW66" s="1148">
        <v>336.50599461253262</v>
      </c>
      <c r="AX66" s="1148">
        <v>267.90007185869945</v>
      </c>
      <c r="AY66" s="1148">
        <v>251.90931785386039</v>
      </c>
      <c r="AZ66" s="1148">
        <v>310.15710783304058</v>
      </c>
      <c r="BA66" s="1148">
        <v>396.51841287711005</v>
      </c>
      <c r="BB66" s="1148">
        <v>437.48203915950256</v>
      </c>
      <c r="BC66" s="1148">
        <v>364.15934156617192</v>
      </c>
      <c r="BD66" s="1148">
        <v>290.1920856065808</v>
      </c>
      <c r="BE66" s="1148">
        <v>229.80417084870399</v>
      </c>
      <c r="BF66" s="1148">
        <v>229.9131206045891</v>
      </c>
      <c r="BG66" s="1148">
        <v>213.36496400377757</v>
      </c>
      <c r="BH66" s="1148">
        <v>207.36570736168341</v>
      </c>
      <c r="BI66" s="2373">
        <v>195.56029542334156</v>
      </c>
      <c r="BJ66" s="2381"/>
      <c r="BK66" s="1158"/>
      <c r="BN66" s="309"/>
    </row>
    <row r="67" spans="1:73" s="22" customFormat="1" ht="15" customHeight="1">
      <c r="A67" s="163"/>
      <c r="B67" s="163"/>
      <c r="C67" s="163"/>
      <c r="D67" s="163"/>
      <c r="E67" s="163"/>
      <c r="F67" s="163"/>
      <c r="G67" s="163"/>
      <c r="H67" s="163"/>
      <c r="I67" s="163"/>
      <c r="J67" s="163"/>
      <c r="K67" s="163"/>
      <c r="L67" s="163"/>
      <c r="M67" s="163"/>
      <c r="N67" s="163"/>
      <c r="O67" s="163"/>
      <c r="P67" s="163"/>
      <c r="Q67" s="163"/>
      <c r="R67" s="163"/>
      <c r="S67" s="163"/>
      <c r="T67" s="1348"/>
      <c r="U67" s="215"/>
      <c r="V67" s="1976" t="s">
        <v>1053</v>
      </c>
      <c r="X67" s="1348"/>
      <c r="Y67" s="215"/>
      <c r="Z67" s="1976" t="s">
        <v>1052</v>
      </c>
      <c r="AA67" s="1293">
        <v>403.47969983057141</v>
      </c>
      <c r="AB67" s="1293">
        <v>400.58875214164067</v>
      </c>
      <c r="AC67" s="1293">
        <v>397.83457373328048</v>
      </c>
      <c r="AD67" s="1293">
        <v>403.11987203460728</v>
      </c>
      <c r="AE67" s="1293">
        <v>413.80339772984291</v>
      </c>
      <c r="AF67" s="1293">
        <v>424.51881485439122</v>
      </c>
      <c r="AG67" s="1293">
        <v>444.18256144163286</v>
      </c>
      <c r="AH67" s="1293">
        <v>424.77288937588958</v>
      </c>
      <c r="AI67" s="1293">
        <v>383.74368281649811</v>
      </c>
      <c r="AJ67" s="1293">
        <v>373.62851386572856</v>
      </c>
      <c r="AK67" s="1293">
        <v>415.3650121254741</v>
      </c>
      <c r="AL67" s="1293">
        <v>402.42862861005312</v>
      </c>
      <c r="AM67" s="1293">
        <v>426.69728203575727</v>
      </c>
      <c r="AN67" s="1293">
        <v>465.74323004825123</v>
      </c>
      <c r="AO67" s="1293">
        <v>487.9170586069223</v>
      </c>
      <c r="AP67" s="1293">
        <v>495.21337445978168</v>
      </c>
      <c r="AQ67" s="1293">
        <v>527.14002973469383</v>
      </c>
      <c r="AR67" s="1293">
        <v>569.88660470025047</v>
      </c>
      <c r="AS67" s="1293">
        <v>566.69434335154767</v>
      </c>
      <c r="AT67" s="1293">
        <v>558.41051052647094</v>
      </c>
      <c r="AU67" s="1293">
        <v>602.4284245470011</v>
      </c>
      <c r="AV67" s="1293">
        <v>491.56036343674771</v>
      </c>
      <c r="AW67" s="1293">
        <v>520.63380852643957</v>
      </c>
      <c r="AX67" s="1293">
        <v>555.35115675259703</v>
      </c>
      <c r="AY67" s="1293">
        <v>581.40087315616688</v>
      </c>
      <c r="AZ67" s="1293">
        <v>589.6864057502803</v>
      </c>
      <c r="BA67" s="1293">
        <v>605.33956938374308</v>
      </c>
      <c r="BB67" s="1293">
        <v>632.58945795147542</v>
      </c>
      <c r="BC67" s="1293">
        <v>611.83468358200059</v>
      </c>
      <c r="BD67" s="1293">
        <v>583.10064789185731</v>
      </c>
      <c r="BE67" s="1293">
        <v>527.00461978422345</v>
      </c>
      <c r="BF67" s="1293">
        <v>547.43898998574832</v>
      </c>
      <c r="BG67" s="1293">
        <v>521.11884704897057</v>
      </c>
      <c r="BH67" s="1293">
        <v>529.97812207125401</v>
      </c>
      <c r="BI67" s="1157">
        <v>524.3408492690628</v>
      </c>
      <c r="BJ67" s="2382"/>
      <c r="BK67" s="1143"/>
      <c r="BN67" s="309"/>
    </row>
    <row r="68" spans="1:73" s="22" customFormat="1" ht="15" customHeight="1">
      <c r="A68" s="163"/>
      <c r="B68" s="163"/>
      <c r="C68" s="163"/>
      <c r="D68" s="163"/>
      <c r="E68" s="163"/>
      <c r="F68" s="163"/>
      <c r="G68" s="163"/>
      <c r="H68" s="163"/>
      <c r="I68" s="163"/>
      <c r="J68" s="163"/>
      <c r="K68" s="163"/>
      <c r="L68" s="163"/>
      <c r="M68" s="163"/>
      <c r="N68" s="163"/>
      <c r="O68" s="163"/>
      <c r="P68" s="163"/>
      <c r="Q68" s="163"/>
      <c r="R68" s="163"/>
      <c r="S68" s="163"/>
      <c r="T68" s="1348"/>
      <c r="U68" s="215"/>
      <c r="V68" s="1976" t="s">
        <v>1051</v>
      </c>
      <c r="X68" s="1348"/>
      <c r="Y68" s="215"/>
      <c r="Z68" s="1976" t="s">
        <v>1050</v>
      </c>
      <c r="AA68" s="1293">
        <v>297.81869183660882</v>
      </c>
      <c r="AB68" s="1293">
        <v>304.69534687546297</v>
      </c>
      <c r="AC68" s="1293">
        <v>309.38024165256394</v>
      </c>
      <c r="AD68" s="1293">
        <v>305.59157193560696</v>
      </c>
      <c r="AE68" s="1293">
        <v>308.83592704388559</v>
      </c>
      <c r="AF68" s="1293">
        <v>315.4203389498345</v>
      </c>
      <c r="AG68" s="1293">
        <v>321.21543885410011</v>
      </c>
      <c r="AH68" s="1293">
        <v>322.38285051822163</v>
      </c>
      <c r="AI68" s="1293">
        <v>320.82388697480206</v>
      </c>
      <c r="AJ68" s="1293">
        <v>320.83341048021111</v>
      </c>
      <c r="AK68" s="1293">
        <v>318.33385178604436</v>
      </c>
      <c r="AL68" s="1293">
        <v>312.91661351292612</v>
      </c>
      <c r="AM68" s="1293">
        <v>301.71394456062927</v>
      </c>
      <c r="AN68" s="1293">
        <v>286.04518691213013</v>
      </c>
      <c r="AO68" s="1293">
        <v>268.30939384323005</v>
      </c>
      <c r="AP68" s="1293">
        <v>249.85970503848432</v>
      </c>
      <c r="AQ68" s="1293">
        <v>232.59168530122588</v>
      </c>
      <c r="AR68" s="1293">
        <v>217.81192066134926</v>
      </c>
      <c r="AS68" s="1293">
        <v>197.41558594852592</v>
      </c>
      <c r="AT68" s="1293">
        <v>183.59640963930505</v>
      </c>
      <c r="AU68" s="1293">
        <v>172.74188141897599</v>
      </c>
      <c r="AV68" s="1293">
        <v>163.80611883216466</v>
      </c>
      <c r="AW68" s="1293">
        <v>155.90497154731122</v>
      </c>
      <c r="AX68" s="1293">
        <v>146.85028070557635</v>
      </c>
      <c r="AY68" s="1293">
        <v>137.8132422421273</v>
      </c>
      <c r="AZ68" s="1293">
        <v>131.58744045062105</v>
      </c>
      <c r="BA68" s="1293">
        <v>126.43522663057495</v>
      </c>
      <c r="BB68" s="1293">
        <v>121.06919875246621</v>
      </c>
      <c r="BC68" s="1293">
        <v>117.01801197654709</v>
      </c>
      <c r="BD68" s="1293">
        <v>111.85944982313772</v>
      </c>
      <c r="BE68" s="1293">
        <v>97.940787750997401</v>
      </c>
      <c r="BF68" s="1293">
        <v>94.893454995062598</v>
      </c>
      <c r="BG68" s="1293">
        <v>99.157460225582696</v>
      </c>
      <c r="BH68" s="1293">
        <v>96.65580855031115</v>
      </c>
      <c r="BI68" s="1157">
        <v>95.187567561257481</v>
      </c>
      <c r="BJ68" s="2382"/>
      <c r="BK68" s="1143"/>
      <c r="BN68" s="309"/>
    </row>
    <row r="69" spans="1:73" s="22" customFormat="1" ht="15" customHeight="1">
      <c r="A69" s="163"/>
      <c r="B69" s="163"/>
      <c r="C69" s="163"/>
      <c r="D69" s="163"/>
      <c r="E69" s="163"/>
      <c r="F69" s="163"/>
      <c r="G69" s="163"/>
      <c r="H69" s="163"/>
      <c r="I69" s="163"/>
      <c r="J69" s="163"/>
      <c r="K69" s="163"/>
      <c r="L69" s="163"/>
      <c r="M69" s="163"/>
      <c r="N69" s="163"/>
      <c r="O69" s="163"/>
      <c r="P69" s="163"/>
      <c r="Q69" s="163"/>
      <c r="R69" s="163"/>
      <c r="S69" s="163"/>
      <c r="T69" s="1348"/>
      <c r="U69" s="543"/>
      <c r="V69" s="2335" t="s">
        <v>1049</v>
      </c>
      <c r="X69" s="1348"/>
      <c r="Y69" s="2017"/>
      <c r="Z69" s="2335" t="s">
        <v>1048</v>
      </c>
      <c r="AA69" s="1259">
        <v>266.46144038665886</v>
      </c>
      <c r="AB69" s="1259">
        <v>271.74401952779903</v>
      </c>
      <c r="AC69" s="1259">
        <v>293.4412212380484</v>
      </c>
      <c r="AD69" s="1259">
        <v>315.49986605909027</v>
      </c>
      <c r="AE69" s="1259">
        <v>306.23327630082269</v>
      </c>
      <c r="AF69" s="1259">
        <v>329.60697818853004</v>
      </c>
      <c r="AG69" s="1259">
        <v>318.68558988525774</v>
      </c>
      <c r="AH69" s="1259">
        <v>318.99493914992189</v>
      </c>
      <c r="AI69" s="1259">
        <v>332.01038337652335</v>
      </c>
      <c r="AJ69" s="1259">
        <v>343.29796806690547</v>
      </c>
      <c r="AK69" s="1259">
        <v>368.12329924735883</v>
      </c>
      <c r="AL69" s="1259">
        <v>374.19876451577056</v>
      </c>
      <c r="AM69" s="1259">
        <v>372.86770742721944</v>
      </c>
      <c r="AN69" s="1259">
        <v>372.30011892090022</v>
      </c>
      <c r="AO69" s="1259">
        <v>473.51013593261649</v>
      </c>
      <c r="AP69" s="1259">
        <v>554.92253598900095</v>
      </c>
      <c r="AQ69" s="1259">
        <v>579.05177307874146</v>
      </c>
      <c r="AR69" s="1259">
        <v>565.04520452224085</v>
      </c>
      <c r="AS69" s="1259">
        <v>544.66925325155216</v>
      </c>
      <c r="AT69" s="1259">
        <v>477.10310529675587</v>
      </c>
      <c r="AU69" s="1259">
        <v>508.64667760528567</v>
      </c>
      <c r="AV69" s="1259">
        <v>281.56244127488947</v>
      </c>
      <c r="AW69" s="1259">
        <v>268.68295561884042</v>
      </c>
      <c r="AX69" s="1259">
        <v>251.60319464768361</v>
      </c>
      <c r="AY69" s="1259">
        <v>235.8838918446655</v>
      </c>
      <c r="AZ69" s="1259">
        <v>228.67923402352446</v>
      </c>
      <c r="BA69" s="1259">
        <v>230.56551376633303</v>
      </c>
      <c r="BB69" s="1259">
        <v>242.08591220772595</v>
      </c>
      <c r="BC69" s="1259">
        <v>230.90996486990241</v>
      </c>
      <c r="BD69" s="1259">
        <v>247.82454160819285</v>
      </c>
      <c r="BE69" s="1259">
        <v>259.83076412083284</v>
      </c>
      <c r="BF69" s="1259">
        <v>235.66744182745174</v>
      </c>
      <c r="BG69" s="1259">
        <v>233.1026963683189</v>
      </c>
      <c r="BH69" s="1259">
        <v>219.93019626876031</v>
      </c>
      <c r="BI69" s="2374">
        <v>217.729425612569</v>
      </c>
      <c r="BJ69" s="2383"/>
      <c r="BK69" s="1159"/>
      <c r="BN69" s="309"/>
    </row>
    <row r="70" spans="1:73" s="22" customFormat="1">
      <c r="A70" s="163"/>
      <c r="B70" s="163"/>
      <c r="C70" s="163"/>
      <c r="D70" s="163"/>
      <c r="E70" s="163"/>
      <c r="F70" s="163"/>
      <c r="G70" s="163"/>
      <c r="H70" s="163"/>
      <c r="I70" s="163"/>
      <c r="J70" s="163"/>
      <c r="K70" s="163"/>
      <c r="L70" s="163"/>
      <c r="M70" s="163"/>
      <c r="N70" s="163"/>
      <c r="O70" s="163"/>
      <c r="P70" s="163"/>
      <c r="Q70" s="163"/>
      <c r="R70" s="163"/>
      <c r="S70" s="163"/>
      <c r="T70" s="1348"/>
      <c r="U70" s="55" t="s">
        <v>391</v>
      </c>
      <c r="V70" s="973"/>
      <c r="X70" s="1348"/>
      <c r="Y70" s="2027" t="s">
        <v>308</v>
      </c>
      <c r="Z70" s="1769"/>
      <c r="AA70" s="2026">
        <f t="shared" ref="AA70:BH70" si="23">SUM(AA71:AA72)</f>
        <v>5908.8212010352718</v>
      </c>
      <c r="AB70" s="2026">
        <f t="shared" si="23"/>
        <v>5541.168105706276</v>
      </c>
      <c r="AC70" s="2026">
        <f t="shared" si="23"/>
        <v>4602.1003639624105</v>
      </c>
      <c r="AD70" s="2026">
        <f t="shared" si="23"/>
        <v>3972.7681859237214</v>
      </c>
      <c r="AE70" s="2026">
        <f t="shared" si="23"/>
        <v>3706.0039358280378</v>
      </c>
      <c r="AF70" s="2026">
        <f t="shared" si="23"/>
        <v>3318.9832965470164</v>
      </c>
      <c r="AG70" s="2026">
        <f t="shared" si="23"/>
        <v>2941.107966586017</v>
      </c>
      <c r="AH70" s="2026">
        <f t="shared" si="23"/>
        <v>2777.1136750078581</v>
      </c>
      <c r="AI70" s="2026">
        <f t="shared" si="23"/>
        <v>2591.5171451271844</v>
      </c>
      <c r="AJ70" s="2026">
        <f t="shared" si="23"/>
        <v>2524.7874858128835</v>
      </c>
      <c r="AK70" s="2026">
        <f t="shared" si="23"/>
        <v>2380.178805858377</v>
      </c>
      <c r="AL70" s="2026">
        <f t="shared" si="23"/>
        <v>2116.9393651711148</v>
      </c>
      <c r="AM70" s="2026">
        <f t="shared" si="23"/>
        <v>1498.0063145097233</v>
      </c>
      <c r="AN70" s="2026">
        <f t="shared" si="23"/>
        <v>1431.8173959949208</v>
      </c>
      <c r="AO70" s="2026">
        <f t="shared" si="23"/>
        <v>1417.428824012999</v>
      </c>
      <c r="AP70" s="2026">
        <f t="shared" si="23"/>
        <v>1430.335783426071</v>
      </c>
      <c r="AQ70" s="2026">
        <f t="shared" si="23"/>
        <v>1455.4584867965086</v>
      </c>
      <c r="AR70" s="2026">
        <f t="shared" si="23"/>
        <v>1473.5854089625527</v>
      </c>
      <c r="AS70" s="2026">
        <f t="shared" si="23"/>
        <v>1436.5298417083586</v>
      </c>
      <c r="AT70" s="2026">
        <f t="shared" si="23"/>
        <v>1389.4012500386134</v>
      </c>
      <c r="AU70" s="2026">
        <f t="shared" si="23"/>
        <v>1334.4956238206246</v>
      </c>
      <c r="AV70" s="2026">
        <f t="shared" si="23"/>
        <v>1310.7211923550994</v>
      </c>
      <c r="AW70" s="2026">
        <f t="shared" si="23"/>
        <v>1276.4374057232544</v>
      </c>
      <c r="AX70" s="2026">
        <f t="shared" si="23"/>
        <v>1217.1402004367235</v>
      </c>
      <c r="AY70" s="2026">
        <f t="shared" si="23"/>
        <v>1188.525356023124</v>
      </c>
      <c r="AZ70" s="2026">
        <f t="shared" si="23"/>
        <v>1160.6194273010935</v>
      </c>
      <c r="BA70" s="2026">
        <f t="shared" si="23"/>
        <v>1177.8554323614137</v>
      </c>
      <c r="BB70" s="2026">
        <f t="shared" si="23"/>
        <v>1201.1682025596519</v>
      </c>
      <c r="BC70" s="2026">
        <f t="shared" si="23"/>
        <v>1098.350549471975</v>
      </c>
      <c r="BD70" s="2026">
        <f t="shared" si="23"/>
        <v>1041.4436728454971</v>
      </c>
      <c r="BE70" s="2026">
        <f t="shared" si="23"/>
        <v>991.81905796721435</v>
      </c>
      <c r="BF70" s="2026">
        <f t="shared" si="23"/>
        <v>991.62407688806297</v>
      </c>
      <c r="BG70" s="2026">
        <f t="shared" si="23"/>
        <v>945.50986666150891</v>
      </c>
      <c r="BH70" s="2026">
        <f t="shared" si="23"/>
        <v>917.09947968491974</v>
      </c>
      <c r="BI70" s="1871">
        <f t="shared" ref="BI70" si="24">SUM(BI71:BI72)</f>
        <v>881.27643956744168</v>
      </c>
      <c r="BJ70" s="991"/>
      <c r="BK70" s="992"/>
      <c r="BN70" s="309"/>
    </row>
    <row r="71" spans="1:73" s="22" customFormat="1" ht="15" customHeight="1">
      <c r="A71" s="163"/>
      <c r="B71" s="163"/>
      <c r="C71" s="163"/>
      <c r="D71" s="163"/>
      <c r="E71" s="163"/>
      <c r="F71" s="163"/>
      <c r="G71" s="163"/>
      <c r="H71" s="163"/>
      <c r="I71" s="163"/>
      <c r="J71" s="163"/>
      <c r="K71" s="163"/>
      <c r="L71" s="163"/>
      <c r="M71" s="163"/>
      <c r="N71" s="163"/>
      <c r="O71" s="163"/>
      <c r="P71" s="163"/>
      <c r="Q71" s="163"/>
      <c r="R71" s="163"/>
      <c r="S71" s="163"/>
      <c r="T71" s="1348"/>
      <c r="U71" s="215"/>
      <c r="V71" s="2336" t="s">
        <v>1075</v>
      </c>
      <c r="X71" s="1348"/>
      <c r="Y71" s="215"/>
      <c r="Z71" s="1967" t="s">
        <v>1057</v>
      </c>
      <c r="AA71" s="1291">
        <v>5482.0829068366993</v>
      </c>
      <c r="AB71" s="1291">
        <v>5079.8250992218882</v>
      </c>
      <c r="AC71" s="1291">
        <v>4141.1034816325782</v>
      </c>
      <c r="AD71" s="1291">
        <v>3497.4315984361674</v>
      </c>
      <c r="AE71" s="1291">
        <v>3223.9669688284653</v>
      </c>
      <c r="AF71" s="1291">
        <v>2822.2071800557192</v>
      </c>
      <c r="AG71" s="1291">
        <v>2447.2993189526683</v>
      </c>
      <c r="AH71" s="1291">
        <v>2265.4009800573681</v>
      </c>
      <c r="AI71" s="1291">
        <v>2088.6194322881638</v>
      </c>
      <c r="AJ71" s="1291">
        <v>2020.2607765327082</v>
      </c>
      <c r="AK71" s="1291">
        <v>1847.368804476439</v>
      </c>
      <c r="AL71" s="1291">
        <v>1589.7169547367143</v>
      </c>
      <c r="AM71" s="1291">
        <v>927.7103434734754</v>
      </c>
      <c r="AN71" s="1291">
        <v>846.34032507850634</v>
      </c>
      <c r="AO71" s="1291">
        <v>811.55281897120551</v>
      </c>
      <c r="AP71" s="1291">
        <v>788.11871282478</v>
      </c>
      <c r="AQ71" s="1291">
        <v>771.17023892621489</v>
      </c>
      <c r="AR71" s="1291">
        <v>725.07721792666166</v>
      </c>
      <c r="AS71" s="1291">
        <v>698.63475772518939</v>
      </c>
      <c r="AT71" s="1291">
        <v>685.5504658606817</v>
      </c>
      <c r="AU71" s="1291">
        <v>671.6435321785425</v>
      </c>
      <c r="AV71" s="1291">
        <v>655.19181279721795</v>
      </c>
      <c r="AW71" s="1291">
        <v>646.1762408071146</v>
      </c>
      <c r="AX71" s="1291">
        <v>632.5233854243703</v>
      </c>
      <c r="AY71" s="1291">
        <v>637.87110215118116</v>
      </c>
      <c r="AZ71" s="1291">
        <v>614.65703782866626</v>
      </c>
      <c r="BA71" s="1291">
        <v>605.00934907868714</v>
      </c>
      <c r="BB71" s="1291">
        <v>621.03291337723203</v>
      </c>
      <c r="BC71" s="1291">
        <v>558.57731589411742</v>
      </c>
      <c r="BD71" s="1291">
        <v>535.2149424988902</v>
      </c>
      <c r="BE71" s="1291">
        <v>525.2411497942561</v>
      </c>
      <c r="BF71" s="1291">
        <v>525.81618645764297</v>
      </c>
      <c r="BG71" s="1291">
        <v>510.34335396395664</v>
      </c>
      <c r="BH71" s="1291">
        <v>507.58946169205996</v>
      </c>
      <c r="BI71" s="1155">
        <v>486.36646001671716</v>
      </c>
      <c r="BJ71" s="2384"/>
      <c r="BK71" s="1149"/>
      <c r="BN71" s="309"/>
    </row>
    <row r="72" spans="1:73" s="22" customFormat="1" ht="15" customHeight="1">
      <c r="A72" s="163"/>
      <c r="B72" s="163"/>
      <c r="C72" s="163"/>
      <c r="D72" s="163"/>
      <c r="E72" s="163"/>
      <c r="F72" s="163"/>
      <c r="G72" s="163"/>
      <c r="H72" s="163"/>
      <c r="I72" s="163"/>
      <c r="J72" s="163"/>
      <c r="K72" s="163"/>
      <c r="L72" s="163"/>
      <c r="M72" s="163"/>
      <c r="N72" s="163"/>
      <c r="O72" s="163"/>
      <c r="P72" s="163"/>
      <c r="Q72" s="163"/>
      <c r="R72" s="163"/>
      <c r="S72" s="163"/>
      <c r="T72" s="1348"/>
      <c r="U72" s="215"/>
      <c r="V72" s="2337" t="s">
        <v>1076</v>
      </c>
      <c r="X72" s="1751"/>
      <c r="Y72" s="543"/>
      <c r="Z72" s="2335" t="s">
        <v>1056</v>
      </c>
      <c r="AA72" s="1259">
        <v>426.73829419857225</v>
      </c>
      <c r="AB72" s="1259">
        <v>461.34300648438739</v>
      </c>
      <c r="AC72" s="1259">
        <v>460.99688232983237</v>
      </c>
      <c r="AD72" s="1259">
        <v>475.33658748755408</v>
      </c>
      <c r="AE72" s="1259">
        <v>482.03696699957266</v>
      </c>
      <c r="AF72" s="1259">
        <v>496.77611649129739</v>
      </c>
      <c r="AG72" s="1259">
        <v>493.8086476333487</v>
      </c>
      <c r="AH72" s="1259">
        <v>511.71269495049017</v>
      </c>
      <c r="AI72" s="1259">
        <v>502.89771283902076</v>
      </c>
      <c r="AJ72" s="1259">
        <v>504.52670928017523</v>
      </c>
      <c r="AK72" s="1259">
        <v>532.81000138193815</v>
      </c>
      <c r="AL72" s="1259">
        <v>527.22241043440056</v>
      </c>
      <c r="AM72" s="1259">
        <v>570.29597103624803</v>
      </c>
      <c r="AN72" s="1259">
        <v>585.47707091641439</v>
      </c>
      <c r="AO72" s="1259">
        <v>605.87600504179363</v>
      </c>
      <c r="AP72" s="1259">
        <v>642.21707060129097</v>
      </c>
      <c r="AQ72" s="1259">
        <v>684.28824787029384</v>
      </c>
      <c r="AR72" s="1259">
        <v>748.50819103589095</v>
      </c>
      <c r="AS72" s="1259">
        <v>737.89508398316923</v>
      </c>
      <c r="AT72" s="1259">
        <v>703.85078417793181</v>
      </c>
      <c r="AU72" s="1259">
        <v>662.85209164208209</v>
      </c>
      <c r="AV72" s="1259">
        <v>655.52937955788138</v>
      </c>
      <c r="AW72" s="1259">
        <v>630.26116491613971</v>
      </c>
      <c r="AX72" s="1259">
        <v>584.61681501235319</v>
      </c>
      <c r="AY72" s="1259">
        <v>550.65425387194296</v>
      </c>
      <c r="AZ72" s="1259">
        <v>545.96238947242728</v>
      </c>
      <c r="BA72" s="1259">
        <v>572.84608328272657</v>
      </c>
      <c r="BB72" s="1259">
        <v>580.1352891824198</v>
      </c>
      <c r="BC72" s="1259">
        <v>539.77323357785758</v>
      </c>
      <c r="BD72" s="1259">
        <v>506.22873034660699</v>
      </c>
      <c r="BE72" s="1259">
        <v>466.57790817295825</v>
      </c>
      <c r="BF72" s="1259">
        <v>465.80789043041995</v>
      </c>
      <c r="BG72" s="1259">
        <v>435.16651269755226</v>
      </c>
      <c r="BH72" s="1259">
        <v>409.51001799285984</v>
      </c>
      <c r="BI72" s="2374">
        <v>394.90997955072453</v>
      </c>
      <c r="BJ72" s="2383"/>
      <c r="BK72" s="1159"/>
      <c r="BN72" s="309"/>
    </row>
    <row r="73" spans="1:73" s="301" customFormat="1">
      <c r="A73" s="1346"/>
      <c r="B73" s="1346"/>
      <c r="C73" s="1346"/>
      <c r="D73" s="1346"/>
      <c r="E73" s="1346"/>
      <c r="F73" s="1346"/>
      <c r="G73" s="1346"/>
      <c r="H73" s="1346"/>
      <c r="I73" s="1346"/>
      <c r="J73" s="1346"/>
      <c r="K73" s="1346"/>
      <c r="L73" s="1346"/>
      <c r="M73" s="1346"/>
      <c r="N73" s="1346"/>
      <c r="O73" s="1346"/>
      <c r="P73" s="1346"/>
      <c r="Q73" s="1346"/>
      <c r="R73" s="1346"/>
      <c r="S73" s="1346"/>
      <c r="T73" s="1349" t="s">
        <v>770</v>
      </c>
      <c r="U73" s="1326"/>
      <c r="V73" s="1350"/>
      <c r="W73" s="22"/>
      <c r="X73" s="71" t="s">
        <v>321</v>
      </c>
      <c r="Y73" s="72"/>
      <c r="Z73" s="2025"/>
      <c r="AA73" s="1327">
        <f t="shared" ref="AA73:BH73" si="25">SUM(AA74:AA75)</f>
        <v>67.797731632736003</v>
      </c>
      <c r="AB73" s="1327">
        <f t="shared" si="25"/>
        <v>65.248243353215997</v>
      </c>
      <c r="AC73" s="1327">
        <f t="shared" si="25"/>
        <v>61.478530222144009</v>
      </c>
      <c r="AD73" s="1327">
        <f t="shared" si="25"/>
        <v>58.407957913088005</v>
      </c>
      <c r="AE73" s="1327">
        <f t="shared" si="25"/>
        <v>62.453988504991997</v>
      </c>
      <c r="AF73" s="1327">
        <f t="shared" si="25"/>
        <v>65.444100856063997</v>
      </c>
      <c r="AG73" s="1327">
        <f t="shared" si="25"/>
        <v>62.197089710335995</v>
      </c>
      <c r="AH73" s="1327">
        <f t="shared" si="25"/>
        <v>61.619331534432</v>
      </c>
      <c r="AI73" s="1327">
        <f t="shared" si="25"/>
        <v>58.927204139775995</v>
      </c>
      <c r="AJ73" s="1327">
        <f t="shared" si="25"/>
        <v>58.218198536512006</v>
      </c>
      <c r="AK73" s="1327">
        <f t="shared" si="25"/>
        <v>60.691840732319989</v>
      </c>
      <c r="AL73" s="1327">
        <f t="shared" si="25"/>
        <v>58.004849676704005</v>
      </c>
      <c r="AM73" s="1327">
        <f t="shared" si="25"/>
        <v>59.218043575488004</v>
      </c>
      <c r="AN73" s="1327">
        <f t="shared" si="25"/>
        <v>56.205930750143999</v>
      </c>
      <c r="AO73" s="1327">
        <f t="shared" si="25"/>
        <v>60.115658345344002</v>
      </c>
      <c r="AP73" s="1327">
        <f t="shared" si="25"/>
        <v>60.247105414271999</v>
      </c>
      <c r="AQ73" s="1327">
        <f t="shared" si="25"/>
        <v>61.13497814905601</v>
      </c>
      <c r="AR73" s="1327">
        <f t="shared" si="25"/>
        <v>56.999928091680005</v>
      </c>
      <c r="AS73" s="1327">
        <f t="shared" si="25"/>
        <v>55.580512595999998</v>
      </c>
      <c r="AT73" s="1327">
        <f t="shared" si="25"/>
        <v>57.409282114464006</v>
      </c>
      <c r="AU73" s="1327">
        <f t="shared" si="25"/>
        <v>60.396787449599998</v>
      </c>
      <c r="AV73" s="1327">
        <f t="shared" si="25"/>
        <v>60.112645066879992</v>
      </c>
      <c r="AW73" s="1327">
        <f t="shared" si="25"/>
        <v>51.675896708799996</v>
      </c>
      <c r="AX73" s="1327">
        <f t="shared" si="25"/>
        <v>51.921001798399999</v>
      </c>
      <c r="AY73" s="1327">
        <f t="shared" si="25"/>
        <v>48.054982361568001</v>
      </c>
      <c r="AZ73" s="1327">
        <f t="shared" si="25"/>
        <v>54.291191961440006</v>
      </c>
      <c r="BA73" s="1327">
        <f t="shared" si="25"/>
        <v>48.449983608320011</v>
      </c>
      <c r="BB73" s="1327">
        <f t="shared" si="25"/>
        <v>47.808405373215066</v>
      </c>
      <c r="BC73" s="1327">
        <f t="shared" si="25"/>
        <v>45.359672954399997</v>
      </c>
      <c r="BD73" s="1327">
        <f t="shared" si="25"/>
        <v>46.060420563359997</v>
      </c>
      <c r="BE73" s="1327">
        <f t="shared" si="25"/>
        <v>42.673267667519994</v>
      </c>
      <c r="BF73" s="1327">
        <f t="shared" si="25"/>
        <v>48.847030721440021</v>
      </c>
      <c r="BG73" s="1327">
        <f t="shared" si="25"/>
        <v>43.479282902720001</v>
      </c>
      <c r="BH73" s="1327">
        <f t="shared" si="25"/>
        <v>35.409804243520007</v>
      </c>
      <c r="BI73" s="1334">
        <f t="shared" ref="BI73" si="26">SUM(BI74:BI75)</f>
        <v>27.725870597599997</v>
      </c>
      <c r="BJ73" s="2385"/>
      <c r="BK73" s="1340"/>
      <c r="BN73" s="1352"/>
      <c r="BS73" s="1353"/>
      <c r="BT73" s="1353"/>
      <c r="BU73" s="1353"/>
    </row>
    <row r="74" spans="1:73" ht="15" customHeight="1">
      <c r="B74" s="29"/>
      <c r="C74" s="29"/>
      <c r="D74" s="29"/>
      <c r="E74" s="29"/>
      <c r="F74" s="29"/>
      <c r="G74" s="29"/>
      <c r="H74" s="29"/>
      <c r="I74" s="29"/>
      <c r="J74" s="29"/>
      <c r="K74" s="29"/>
      <c r="L74" s="29"/>
      <c r="M74" s="29"/>
      <c r="N74" s="29"/>
      <c r="O74" s="29"/>
      <c r="P74" s="29"/>
      <c r="Q74" s="29"/>
      <c r="R74" s="29"/>
      <c r="S74" s="29"/>
      <c r="T74" s="1137"/>
      <c r="U74" s="1286" t="s">
        <v>345</v>
      </c>
      <c r="V74" s="1152"/>
      <c r="W74" s="22"/>
      <c r="X74" s="1137"/>
      <c r="Y74" s="56" t="s">
        <v>349</v>
      </c>
      <c r="Z74" s="1750"/>
      <c r="AA74" s="1138">
        <v>41.985849505376002</v>
      </c>
      <c r="AB74" s="1138">
        <v>40.795688416895999</v>
      </c>
      <c r="AC74" s="1138">
        <v>37.793562286144009</v>
      </c>
      <c r="AD74" s="1138">
        <v>36.139749621248001</v>
      </c>
      <c r="AE74" s="1138">
        <v>39.184483009951997</v>
      </c>
      <c r="AF74" s="1138">
        <v>41.544159582463998</v>
      </c>
      <c r="AG74" s="1138">
        <v>37.906594078975992</v>
      </c>
      <c r="AH74" s="1138">
        <v>37.184823184991998</v>
      </c>
      <c r="AI74" s="1138">
        <v>37.398038868735995</v>
      </c>
      <c r="AJ74" s="1138">
        <v>36.772853707072002</v>
      </c>
      <c r="AK74" s="1138">
        <v>38.242422103199992</v>
      </c>
      <c r="AL74" s="1138">
        <v>36.880304959904002</v>
      </c>
      <c r="AM74" s="1138">
        <v>37.032533216448002</v>
      </c>
      <c r="AN74" s="1138">
        <v>34.202957095103997</v>
      </c>
      <c r="AO74" s="1138">
        <v>37.439074900864</v>
      </c>
      <c r="AP74" s="1138">
        <v>37.732814808192003</v>
      </c>
      <c r="AQ74" s="1138">
        <v>38.256852765376003</v>
      </c>
      <c r="AR74" s="1138">
        <v>33.932382573600002</v>
      </c>
      <c r="AS74" s="1138">
        <v>35.548057980959996</v>
      </c>
      <c r="AT74" s="1138">
        <v>40.130428031904003</v>
      </c>
      <c r="AU74" s="1138">
        <v>40.576025091839995</v>
      </c>
      <c r="AV74" s="1138">
        <v>39.998026678399995</v>
      </c>
      <c r="AW74" s="1138">
        <v>31.5219737392</v>
      </c>
      <c r="AX74" s="1138">
        <v>31.584798882560001</v>
      </c>
      <c r="AY74" s="1138">
        <v>28.250540249568001</v>
      </c>
      <c r="AZ74" s="1138">
        <v>35.601890088800005</v>
      </c>
      <c r="BA74" s="1138">
        <v>29.973598430720006</v>
      </c>
      <c r="BB74" s="1138">
        <v>28.286013595935064</v>
      </c>
      <c r="BC74" s="1138">
        <v>25.435759779359998</v>
      </c>
      <c r="BD74" s="1138">
        <v>27.873658139039996</v>
      </c>
      <c r="BE74" s="1138">
        <v>26.701363483199994</v>
      </c>
      <c r="BF74" s="1138">
        <v>30.258568846240014</v>
      </c>
      <c r="BG74" s="1138">
        <v>26.303042897599997</v>
      </c>
      <c r="BH74" s="2365">
        <v>19.242201616960003</v>
      </c>
      <c r="BI74" s="2375">
        <v>12.795707479519999</v>
      </c>
      <c r="BJ74" s="2386"/>
      <c r="BK74" s="1153"/>
      <c r="BL74" s="87"/>
    </row>
    <row r="75" spans="1:73" ht="15" customHeight="1">
      <c r="B75" s="29"/>
      <c r="C75" s="29"/>
      <c r="D75" s="29"/>
      <c r="E75" s="29"/>
      <c r="F75" s="29"/>
      <c r="G75" s="29"/>
      <c r="H75" s="29"/>
      <c r="I75" s="29"/>
      <c r="J75" s="29"/>
      <c r="K75" s="29"/>
      <c r="L75" s="29"/>
      <c r="M75" s="29"/>
      <c r="N75" s="29"/>
      <c r="O75" s="29"/>
      <c r="P75" s="29"/>
      <c r="Q75" s="29"/>
      <c r="R75" s="29"/>
      <c r="S75" s="29"/>
      <c r="T75" s="1288"/>
      <c r="U75" s="1287" t="s">
        <v>585</v>
      </c>
      <c r="V75" s="1154"/>
      <c r="W75" s="22"/>
      <c r="X75" s="1288"/>
      <c r="Y75" s="1283" t="s">
        <v>400</v>
      </c>
      <c r="Z75" s="1154"/>
      <c r="AA75" s="1284">
        <v>25.811882127359997</v>
      </c>
      <c r="AB75" s="1284">
        <v>24.452554936320002</v>
      </c>
      <c r="AC75" s="1284">
        <v>23.684967936</v>
      </c>
      <c r="AD75" s="1284">
        <v>22.268208291840004</v>
      </c>
      <c r="AE75" s="1284">
        <v>23.269505495040001</v>
      </c>
      <c r="AF75" s="1284">
        <v>23.899941273600003</v>
      </c>
      <c r="AG75" s="1284">
        <v>24.290495631360002</v>
      </c>
      <c r="AH75" s="1284">
        <v>24.434508349440001</v>
      </c>
      <c r="AI75" s="1284">
        <v>21.529165271040004</v>
      </c>
      <c r="AJ75" s="1284">
        <v>21.44534482944</v>
      </c>
      <c r="AK75" s="1284">
        <v>22.44941862912</v>
      </c>
      <c r="AL75" s="1284">
        <v>21.124544716800003</v>
      </c>
      <c r="AM75" s="1284">
        <v>22.185510359040002</v>
      </c>
      <c r="AN75" s="1284">
        <v>22.002973655040002</v>
      </c>
      <c r="AO75" s="1284">
        <v>22.676583444480002</v>
      </c>
      <c r="AP75" s="1284">
        <v>22.514290606079999</v>
      </c>
      <c r="AQ75" s="1284">
        <v>22.878125383680004</v>
      </c>
      <c r="AR75" s="1284">
        <v>23.067545518080003</v>
      </c>
      <c r="AS75" s="1284">
        <v>20.032454615040002</v>
      </c>
      <c r="AT75" s="1284">
        <v>17.278854082560002</v>
      </c>
      <c r="AU75" s="1284">
        <v>19.82076235776</v>
      </c>
      <c r="AV75" s="1284">
        <v>20.114618388479997</v>
      </c>
      <c r="AW75" s="1284">
        <v>20.1539229696</v>
      </c>
      <c r="AX75" s="1284">
        <v>20.336202915839998</v>
      </c>
      <c r="AY75" s="1284">
        <v>19.804442112</v>
      </c>
      <c r="AZ75" s="1284">
        <v>18.689301872640002</v>
      </c>
      <c r="BA75" s="1284">
        <v>18.476385177600001</v>
      </c>
      <c r="BB75" s="1284">
        <v>19.522391777280003</v>
      </c>
      <c r="BC75" s="1284">
        <v>19.923913175040003</v>
      </c>
      <c r="BD75" s="1284">
        <v>18.186762424320001</v>
      </c>
      <c r="BE75" s="1284">
        <v>15.97190418432</v>
      </c>
      <c r="BF75" s="1284">
        <v>18.588461875200004</v>
      </c>
      <c r="BG75" s="1284">
        <v>17.17624000512</v>
      </c>
      <c r="BH75" s="1284">
        <v>16.167602626560004</v>
      </c>
      <c r="BI75" s="2376">
        <v>14.930163118079998</v>
      </c>
      <c r="BJ75" s="2387"/>
      <c r="BK75" s="1144"/>
      <c r="BL75" s="87"/>
    </row>
    <row r="76" spans="1:73" s="301" customFormat="1" ht="14.25">
      <c r="A76" s="1354"/>
      <c r="B76" s="1346"/>
      <c r="C76" s="1346"/>
      <c r="D76" s="1346"/>
      <c r="E76" s="1346"/>
      <c r="F76" s="1346"/>
      <c r="G76" s="1346"/>
      <c r="H76" s="1346"/>
      <c r="I76" s="1346"/>
      <c r="J76" s="1346"/>
      <c r="K76" s="1346"/>
      <c r="L76" s="1346"/>
      <c r="M76" s="1346"/>
      <c r="N76" s="1346"/>
      <c r="O76" s="1346"/>
      <c r="P76" s="1346"/>
      <c r="Q76" s="1346"/>
      <c r="R76" s="1346"/>
      <c r="S76" s="1346"/>
      <c r="T76" s="71" t="s">
        <v>151</v>
      </c>
      <c r="U76" s="1328"/>
      <c r="V76" s="1355"/>
      <c r="X76" s="71" t="s">
        <v>268</v>
      </c>
      <c r="Y76" s="72"/>
      <c r="Z76" s="1753"/>
      <c r="AA76" s="1327">
        <f t="shared" ref="AA76:BH76" si="27">SUM(AA77:AA80)</f>
        <v>28002.443564406996</v>
      </c>
      <c r="AB76" s="1327">
        <f t="shared" si="27"/>
        <v>27824.998421324319</v>
      </c>
      <c r="AC76" s="1327">
        <f t="shared" si="27"/>
        <v>28825.396245136606</v>
      </c>
      <c r="AD76" s="1327">
        <f t="shared" si="27"/>
        <v>28746.31440472099</v>
      </c>
      <c r="AE76" s="1327">
        <f t="shared" si="27"/>
        <v>29344.849560619987</v>
      </c>
      <c r="AF76" s="1327">
        <f t="shared" si="27"/>
        <v>28764.366757898526</v>
      </c>
      <c r="AG76" s="1327">
        <f t="shared" si="27"/>
        <v>28109.018450692503</v>
      </c>
      <c r="AH76" s="1327">
        <f t="shared" si="27"/>
        <v>28273.910604237848</v>
      </c>
      <c r="AI76" s="1327">
        <f t="shared" si="27"/>
        <v>27132.88114626085</v>
      </c>
      <c r="AJ76" s="1327">
        <f t="shared" si="27"/>
        <v>27243.869423540589</v>
      </c>
      <c r="AK76" s="1327">
        <f t="shared" si="27"/>
        <v>27100.452041364297</v>
      </c>
      <c r="AL76" s="1327">
        <f t="shared" si="27"/>
        <v>26579.166532743366</v>
      </c>
      <c r="AM76" s="1327">
        <f t="shared" si="27"/>
        <v>26715.822898286722</v>
      </c>
      <c r="AN76" s="1327">
        <f t="shared" si="27"/>
        <v>26181.297276837537</v>
      </c>
      <c r="AO76" s="1327">
        <f t="shared" si="27"/>
        <v>26158.167142921724</v>
      </c>
      <c r="AP76" s="1327">
        <f t="shared" si="27"/>
        <v>26476.7000612185</v>
      </c>
      <c r="AQ76" s="1327">
        <f t="shared" si="27"/>
        <v>26246.278881679482</v>
      </c>
      <c r="AR76" s="1327">
        <f t="shared" si="27"/>
        <v>25976.30110450849</v>
      </c>
      <c r="AS76" s="1327">
        <f t="shared" si="27"/>
        <v>25649.079772828758</v>
      </c>
      <c r="AT76" s="1327">
        <f t="shared" si="27"/>
        <v>25697.076157255586</v>
      </c>
      <c r="AU76" s="1327">
        <f t="shared" si="27"/>
        <v>25610.164259910794</v>
      </c>
      <c r="AV76" s="1327">
        <f t="shared" si="27"/>
        <v>24957.472670504052</v>
      </c>
      <c r="AW76" s="1327">
        <f t="shared" si="27"/>
        <v>24568.131761704815</v>
      </c>
      <c r="AX76" s="1327">
        <f t="shared" si="27"/>
        <v>24912.654177499131</v>
      </c>
      <c r="AY76" s="1327">
        <f t="shared" si="27"/>
        <v>24691.801079042387</v>
      </c>
      <c r="AZ76" s="1327">
        <f t="shared" si="27"/>
        <v>24514.170723238924</v>
      </c>
      <c r="BA76" s="1327">
        <f t="shared" si="27"/>
        <v>24635.03094382057</v>
      </c>
      <c r="BB76" s="1327">
        <f t="shared" si="27"/>
        <v>24620.195172526885</v>
      </c>
      <c r="BC76" s="1327">
        <f t="shared" si="27"/>
        <v>24520.664118156827</v>
      </c>
      <c r="BD76" s="1327">
        <f t="shared" si="27"/>
        <v>24585.820538551507</v>
      </c>
      <c r="BE76" s="1327">
        <f t="shared" si="27"/>
        <v>24581.89310534926</v>
      </c>
      <c r="BF76" s="1327">
        <f t="shared" si="27"/>
        <v>24802.824970908176</v>
      </c>
      <c r="BG76" s="1327">
        <f t="shared" si="27"/>
        <v>24465.079058645504</v>
      </c>
      <c r="BH76" s="1327">
        <f t="shared" si="27"/>
        <v>24222.687379756357</v>
      </c>
      <c r="BI76" s="1334">
        <f t="shared" ref="BI76" si="28">SUM(BI77:BI80)</f>
        <v>22802.596211803524</v>
      </c>
      <c r="BJ76" s="2379"/>
      <c r="BK76" s="1339"/>
      <c r="BN76" s="1352"/>
    </row>
    <row r="77" spans="1:73" ht="15" customHeight="1">
      <c r="B77" s="29"/>
      <c r="C77" s="29"/>
      <c r="D77" s="29"/>
      <c r="E77" s="29"/>
      <c r="F77" s="29"/>
      <c r="G77" s="29"/>
      <c r="H77" s="29"/>
      <c r="I77" s="29"/>
      <c r="J77" s="29"/>
      <c r="K77" s="29"/>
      <c r="L77" s="29"/>
      <c r="M77" s="29"/>
      <c r="N77" s="29"/>
      <c r="O77" s="29"/>
      <c r="P77" s="29"/>
      <c r="Q77" s="29"/>
      <c r="R77" s="29"/>
      <c r="S77" s="29"/>
      <c r="T77" s="1137"/>
      <c r="U77" s="1286" t="s">
        <v>346</v>
      </c>
      <c r="V77" s="1152"/>
      <c r="W77" s="22"/>
      <c r="X77" s="1137"/>
      <c r="Y77" s="56" t="s">
        <v>350</v>
      </c>
      <c r="Z77" s="1750"/>
      <c r="AA77" s="1291">
        <v>10553.652466618023</v>
      </c>
      <c r="AB77" s="1291">
        <v>10763.28943203911</v>
      </c>
      <c r="AC77" s="1291">
        <v>10835.457673705234</v>
      </c>
      <c r="AD77" s="1291">
        <v>10720.156918063341</v>
      </c>
      <c r="AE77" s="1291">
        <v>10555.23939621022</v>
      </c>
      <c r="AF77" s="1291">
        <v>10436.664940913421</v>
      </c>
      <c r="AG77" s="1291">
        <v>10324.046506900433</v>
      </c>
      <c r="AH77" s="1291">
        <v>10278.179590889938</v>
      </c>
      <c r="AI77" s="1291">
        <v>10211.457769714494</v>
      </c>
      <c r="AJ77" s="1291">
        <v>10161.963564695219</v>
      </c>
      <c r="AK77" s="1291">
        <v>10042.300845934904</v>
      </c>
      <c r="AL77" s="1291">
        <v>10071.627945677348</v>
      </c>
      <c r="AM77" s="1291">
        <v>9977.175680822158</v>
      </c>
      <c r="AN77" s="1291">
        <v>9843.0371397691761</v>
      </c>
      <c r="AO77" s="1291">
        <v>9615.3386644052825</v>
      </c>
      <c r="AP77" s="1291">
        <v>9569.3862201363572</v>
      </c>
      <c r="AQ77" s="1291">
        <v>9513.8669471981557</v>
      </c>
      <c r="AR77" s="1291">
        <v>9532.4984905284928</v>
      </c>
      <c r="AS77" s="1291">
        <v>9442.5837632458588</v>
      </c>
      <c r="AT77" s="1291">
        <v>9339.3368348073818</v>
      </c>
      <c r="AU77" s="1291">
        <v>9050.5954984472592</v>
      </c>
      <c r="AV77" s="1291">
        <v>9017.7350451708935</v>
      </c>
      <c r="AW77" s="1291">
        <v>8814.2209275622572</v>
      </c>
      <c r="AX77" s="1291">
        <v>8592.1892074626921</v>
      </c>
      <c r="AY77" s="1291">
        <v>8394.06961500549</v>
      </c>
      <c r="AZ77" s="1291">
        <v>8401.3277019293346</v>
      </c>
      <c r="BA77" s="1291">
        <v>8356.9460089841505</v>
      </c>
      <c r="BB77" s="1291">
        <v>8387.6793379897936</v>
      </c>
      <c r="BC77" s="1291">
        <v>8370.5130704385701</v>
      </c>
      <c r="BD77" s="1291">
        <v>8507.4073712996033</v>
      </c>
      <c r="BE77" s="1291">
        <v>8603.8867782752059</v>
      </c>
      <c r="BF77" s="1291">
        <v>8718.3893216912402</v>
      </c>
      <c r="BG77" s="1291">
        <v>8756.1534296524278</v>
      </c>
      <c r="BH77" s="1291">
        <v>8646.0554096440774</v>
      </c>
      <c r="BI77" s="1155">
        <v>8458.6524662312568</v>
      </c>
      <c r="BJ77" s="2388"/>
      <c r="BK77" s="1149"/>
    </row>
    <row r="78" spans="1:73" ht="15" customHeight="1">
      <c r="B78" s="29"/>
      <c r="C78" s="29"/>
      <c r="D78" s="29"/>
      <c r="E78" s="29"/>
      <c r="F78" s="29"/>
      <c r="G78" s="29"/>
      <c r="H78" s="29"/>
      <c r="I78" s="29"/>
      <c r="J78" s="29"/>
      <c r="K78" s="29"/>
      <c r="L78" s="29"/>
      <c r="M78" s="29"/>
      <c r="N78" s="29"/>
      <c r="O78" s="29"/>
      <c r="P78" s="29"/>
      <c r="Q78" s="29"/>
      <c r="R78" s="29"/>
      <c r="S78" s="29"/>
      <c r="T78" s="1137"/>
      <c r="U78" s="1292" t="s">
        <v>424</v>
      </c>
      <c r="V78" s="1156"/>
      <c r="W78" s="22"/>
      <c r="X78" s="1137"/>
      <c r="Y78" s="66" t="s">
        <v>341</v>
      </c>
      <c r="Z78" s="1754"/>
      <c r="AA78" s="1293">
        <v>3786.0902614134038</v>
      </c>
      <c r="AB78" s="1293">
        <v>3805.2340862315323</v>
      </c>
      <c r="AC78" s="1293">
        <v>3801.7159431662531</v>
      </c>
      <c r="AD78" s="1293">
        <v>3721.5885848000657</v>
      </c>
      <c r="AE78" s="1293">
        <v>3619.8715948148292</v>
      </c>
      <c r="AF78" s="1293">
        <v>3595.471783316345</v>
      </c>
      <c r="AG78" s="1293">
        <v>3568.6372708827803</v>
      </c>
      <c r="AH78" s="1293">
        <v>3531.7083224610988</v>
      </c>
      <c r="AI78" s="1293">
        <v>3476.272967873484</v>
      </c>
      <c r="AJ78" s="1293">
        <v>3445.0931565429091</v>
      </c>
      <c r="AK78" s="1293">
        <v>3365.4434961651282</v>
      </c>
      <c r="AL78" s="1293">
        <v>3341.3870584821188</v>
      </c>
      <c r="AM78" s="1293">
        <v>3327.2880008379962</v>
      </c>
      <c r="AN78" s="1293">
        <v>3275.2681391856859</v>
      </c>
      <c r="AO78" s="1293">
        <v>3193.6957262977644</v>
      </c>
      <c r="AP78" s="1293">
        <v>3176.03644393271</v>
      </c>
      <c r="AQ78" s="1293">
        <v>3100.3245483197525</v>
      </c>
      <c r="AR78" s="1293">
        <v>3039.3115632004874</v>
      </c>
      <c r="AS78" s="1293">
        <v>2986.1172366096953</v>
      </c>
      <c r="AT78" s="1293">
        <v>2942.0191124309181</v>
      </c>
      <c r="AU78" s="1293">
        <v>2876.7186518659655</v>
      </c>
      <c r="AV78" s="1293">
        <v>2872.8889877460747</v>
      </c>
      <c r="AW78" s="1293">
        <v>2826.5786767281475</v>
      </c>
      <c r="AX78" s="1293">
        <v>2757.3650639440521</v>
      </c>
      <c r="AY78" s="1293">
        <v>2709.6528361384189</v>
      </c>
      <c r="AZ78" s="1293">
        <v>2706.8495651298317</v>
      </c>
      <c r="BA78" s="1293">
        <v>2664.6061626048277</v>
      </c>
      <c r="BB78" s="1293">
        <v>2680.0736569376395</v>
      </c>
      <c r="BC78" s="1293">
        <v>2682.1571024044429</v>
      </c>
      <c r="BD78" s="1293">
        <v>2705.3886469586355</v>
      </c>
      <c r="BE78" s="1293">
        <v>2687.2217463947418</v>
      </c>
      <c r="BF78" s="1293">
        <v>2693.7538874532765</v>
      </c>
      <c r="BG78" s="1293">
        <v>2612.1862530159619</v>
      </c>
      <c r="BH78" s="1293">
        <v>2526.9988174258306</v>
      </c>
      <c r="BI78" s="1157">
        <v>2476.7383575267977</v>
      </c>
      <c r="BJ78" s="1142"/>
      <c r="BK78" s="1143"/>
    </row>
    <row r="79" spans="1:73" ht="15" customHeight="1">
      <c r="B79" s="29"/>
      <c r="C79" s="29"/>
      <c r="D79" s="29"/>
      <c r="E79" s="29"/>
      <c r="F79" s="29"/>
      <c r="G79" s="29"/>
      <c r="H79" s="29"/>
      <c r="I79" s="29"/>
      <c r="J79" s="29"/>
      <c r="K79" s="29"/>
      <c r="L79" s="29"/>
      <c r="M79" s="29"/>
      <c r="N79" s="29"/>
      <c r="O79" s="29"/>
      <c r="P79" s="29"/>
      <c r="Q79" s="29"/>
      <c r="R79" s="29"/>
      <c r="S79" s="29"/>
      <c r="T79" s="1137"/>
      <c r="U79" s="1292" t="s">
        <v>347</v>
      </c>
      <c r="V79" s="1156"/>
      <c r="W79" s="22"/>
      <c r="X79" s="1137"/>
      <c r="Y79" s="66" t="s">
        <v>351</v>
      </c>
      <c r="Z79" s="1754"/>
      <c r="AA79" s="1293">
        <v>13584.764366957101</v>
      </c>
      <c r="AB79" s="1293">
        <v>13188.587258901342</v>
      </c>
      <c r="AC79" s="1293">
        <v>14111.684726430112</v>
      </c>
      <c r="AD79" s="1293">
        <v>14238.115895682149</v>
      </c>
      <c r="AE79" s="1293">
        <v>15094.759159785022</v>
      </c>
      <c r="AF79" s="1293">
        <v>14663.15386732317</v>
      </c>
      <c r="AG79" s="1293">
        <v>14150.097459898669</v>
      </c>
      <c r="AH79" s="1293">
        <v>14399.07864910752</v>
      </c>
      <c r="AI79" s="1293">
        <v>13386.596638809238</v>
      </c>
      <c r="AJ79" s="1293">
        <v>13578.903738651679</v>
      </c>
      <c r="AK79" s="1293">
        <v>13636.491436431661</v>
      </c>
      <c r="AL79" s="1293">
        <v>13111.955591121026</v>
      </c>
      <c r="AM79" s="1293">
        <v>13358.420116990372</v>
      </c>
      <c r="AN79" s="1293">
        <v>13014.371685929143</v>
      </c>
      <c r="AO79" s="1293">
        <v>13302.630324241221</v>
      </c>
      <c r="AP79" s="1293">
        <v>13682.059637568993</v>
      </c>
      <c r="AQ79" s="1293">
        <v>13585.968361751316</v>
      </c>
      <c r="AR79" s="1293">
        <v>13358.668977988698</v>
      </c>
      <c r="AS79" s="1293">
        <v>13178.136712733207</v>
      </c>
      <c r="AT79" s="1293">
        <v>13378.785519196026</v>
      </c>
      <c r="AU79" s="1293">
        <v>13648.583329375993</v>
      </c>
      <c r="AV79" s="1293">
        <v>13031.693767459192</v>
      </c>
      <c r="AW79" s="1293">
        <v>12892.195718380552</v>
      </c>
      <c r="AX79" s="1293">
        <v>13527.109300428441</v>
      </c>
      <c r="AY79" s="1293">
        <v>13553.577878798871</v>
      </c>
      <c r="AZ79" s="1293">
        <v>13373.510706831774</v>
      </c>
      <c r="BA79" s="1293">
        <v>13583.066907688251</v>
      </c>
      <c r="BB79" s="1293">
        <v>13523.123268899248</v>
      </c>
      <c r="BC79" s="1293">
        <v>13439.425915667691</v>
      </c>
      <c r="BD79" s="1293">
        <v>13342.228313960222</v>
      </c>
      <c r="BE79" s="1293">
        <v>13260.434749399219</v>
      </c>
      <c r="BF79" s="1293">
        <v>13358.791706518565</v>
      </c>
      <c r="BG79" s="1293">
        <v>13068.311150215764</v>
      </c>
      <c r="BH79" s="1293">
        <v>13021.217517062421</v>
      </c>
      <c r="BI79" s="1157">
        <v>11841.145303469779</v>
      </c>
      <c r="BJ79" s="1142"/>
      <c r="BK79" s="1143"/>
    </row>
    <row r="80" spans="1:73" ht="15" customHeight="1">
      <c r="B80" s="29"/>
      <c r="C80" s="29"/>
      <c r="D80" s="29"/>
      <c r="E80" s="29"/>
      <c r="F80" s="29"/>
      <c r="G80" s="29"/>
      <c r="H80" s="29"/>
      <c r="I80" s="29"/>
      <c r="J80" s="29"/>
      <c r="K80" s="29"/>
      <c r="L80" s="29"/>
      <c r="M80" s="29"/>
      <c r="N80" s="29"/>
      <c r="O80" s="29"/>
      <c r="P80" s="29"/>
      <c r="Q80" s="29"/>
      <c r="R80" s="29"/>
      <c r="S80" s="29"/>
      <c r="T80" s="1288"/>
      <c r="U80" s="1287" t="s">
        <v>586</v>
      </c>
      <c r="V80" s="1154"/>
      <c r="W80" s="22"/>
      <c r="X80" s="1288"/>
      <c r="Y80" s="1283" t="s">
        <v>622</v>
      </c>
      <c r="Z80" s="1755"/>
      <c r="AA80" s="1284">
        <v>77.936469418468775</v>
      </c>
      <c r="AB80" s="1284">
        <v>67.887644152335511</v>
      </c>
      <c r="AC80" s="1284">
        <v>76.537901835007162</v>
      </c>
      <c r="AD80" s="1284">
        <v>66.453006175434481</v>
      </c>
      <c r="AE80" s="1284">
        <v>74.9794098099173</v>
      </c>
      <c r="AF80" s="1284">
        <v>69.076166345591602</v>
      </c>
      <c r="AG80" s="1284">
        <v>66.237213010619683</v>
      </c>
      <c r="AH80" s="1284">
        <v>64.944041779289975</v>
      </c>
      <c r="AI80" s="1284">
        <v>58.553769863631018</v>
      </c>
      <c r="AJ80" s="1284">
        <v>57.908963650782937</v>
      </c>
      <c r="AK80" s="1284">
        <v>56.216262832604087</v>
      </c>
      <c r="AL80" s="1284">
        <v>54.195937462870234</v>
      </c>
      <c r="AM80" s="1284">
        <v>52.939099636199451</v>
      </c>
      <c r="AN80" s="1284">
        <v>48.620311953530845</v>
      </c>
      <c r="AO80" s="1284">
        <v>46.50242797745382</v>
      </c>
      <c r="AP80" s="1284">
        <v>49.217759580439989</v>
      </c>
      <c r="AQ80" s="1284">
        <v>46.11902441025736</v>
      </c>
      <c r="AR80" s="1284">
        <v>45.822072790812598</v>
      </c>
      <c r="AS80" s="1284">
        <v>42.242060239993478</v>
      </c>
      <c r="AT80" s="1284">
        <v>36.934690821261476</v>
      </c>
      <c r="AU80" s="1284">
        <v>34.266780221578216</v>
      </c>
      <c r="AV80" s="1284">
        <v>35.154870127892444</v>
      </c>
      <c r="AW80" s="1284">
        <v>35.136439033858579</v>
      </c>
      <c r="AX80" s="1284">
        <v>35.99060566394634</v>
      </c>
      <c r="AY80" s="1284">
        <v>34.500749099608178</v>
      </c>
      <c r="AZ80" s="1284">
        <v>32.482749347982299</v>
      </c>
      <c r="BA80" s="1284">
        <v>30.411864543339604</v>
      </c>
      <c r="BB80" s="1284">
        <v>29.318908700205291</v>
      </c>
      <c r="BC80" s="1284">
        <v>28.568029646121047</v>
      </c>
      <c r="BD80" s="1284">
        <v>30.796206333043656</v>
      </c>
      <c r="BE80" s="1284">
        <v>30.349831280090861</v>
      </c>
      <c r="BF80" s="1284">
        <v>31.890055245092853</v>
      </c>
      <c r="BG80" s="1284">
        <v>28.428225761351115</v>
      </c>
      <c r="BH80" s="1284">
        <v>28.415635624027082</v>
      </c>
      <c r="BI80" s="2376">
        <v>26.060084575692642</v>
      </c>
      <c r="BJ80" s="2387"/>
      <c r="BK80" s="1144"/>
    </row>
    <row r="81" spans="1:73" s="1160" customFormat="1" ht="15" customHeight="1">
      <c r="A81" s="2142"/>
      <c r="B81" s="1354"/>
      <c r="C81" s="1354"/>
      <c r="D81" s="1354"/>
      <c r="E81" s="1354"/>
      <c r="F81" s="1354"/>
      <c r="G81" s="1354"/>
      <c r="H81" s="1354"/>
      <c r="I81" s="1354"/>
      <c r="J81" s="1354"/>
      <c r="K81" s="1354"/>
      <c r="L81" s="1354"/>
      <c r="M81" s="1354"/>
      <c r="N81" s="1354"/>
      <c r="O81" s="1354"/>
      <c r="P81" s="1354"/>
      <c r="Q81" s="1354"/>
      <c r="R81" s="1354"/>
      <c r="S81" s="1354"/>
      <c r="T81" s="71" t="s">
        <v>440</v>
      </c>
      <c r="U81" s="1294"/>
      <c r="V81" s="1145"/>
      <c r="W81" s="301"/>
      <c r="X81" s="71" t="s">
        <v>305</v>
      </c>
      <c r="Y81" s="1295"/>
      <c r="Z81" s="1753"/>
      <c r="AA81" s="1327">
        <f t="shared" ref="AA81:BH81" si="29">SUM(AA82:AA85)</f>
        <v>116.71353640404558</v>
      </c>
      <c r="AB81" s="1327">
        <f t="shared" si="29"/>
        <v>111.88499875571705</v>
      </c>
      <c r="AC81" s="1327">
        <f t="shared" si="29"/>
        <v>107.36122130222144</v>
      </c>
      <c r="AD81" s="1327">
        <f t="shared" si="29"/>
        <v>131.21870065098369</v>
      </c>
      <c r="AE81" s="1327">
        <f t="shared" si="29"/>
        <v>120.37379099144748</v>
      </c>
      <c r="AF81" s="1327">
        <f t="shared" si="29"/>
        <v>106.68312973380861</v>
      </c>
      <c r="AG81" s="1327">
        <f t="shared" si="29"/>
        <v>131.9546925157284</v>
      </c>
      <c r="AH81" s="1327">
        <f t="shared" si="29"/>
        <v>138.2289063582449</v>
      </c>
      <c r="AI81" s="1327">
        <f t="shared" si="29"/>
        <v>105.17986069439138</v>
      </c>
      <c r="AJ81" s="1327">
        <f t="shared" si="29"/>
        <v>96.883586633527457</v>
      </c>
      <c r="AK81" s="1327">
        <f t="shared" si="29"/>
        <v>99.094070085384857</v>
      </c>
      <c r="AL81" s="1327">
        <f t="shared" si="29"/>
        <v>103.89671943166786</v>
      </c>
      <c r="AM81" s="1327">
        <f t="shared" si="29"/>
        <v>113.98252123791191</v>
      </c>
      <c r="AN81" s="1327">
        <f t="shared" si="29"/>
        <v>91.460773262405382</v>
      </c>
      <c r="AO81" s="1327">
        <f t="shared" si="29"/>
        <v>101.90038451452733</v>
      </c>
      <c r="AP81" s="1327">
        <f t="shared" si="29"/>
        <v>97.533872941966919</v>
      </c>
      <c r="AQ81" s="1327">
        <f t="shared" si="29"/>
        <v>87.842015136721415</v>
      </c>
      <c r="AR81" s="1327">
        <f t="shared" si="29"/>
        <v>87.067993461342098</v>
      </c>
      <c r="AS81" s="1327">
        <f t="shared" si="29"/>
        <v>112.56103929158789</v>
      </c>
      <c r="AT81" s="1327">
        <f t="shared" si="29"/>
        <v>95.013182631010011</v>
      </c>
      <c r="AU81" s="1327">
        <f t="shared" si="29"/>
        <v>87.717419779030848</v>
      </c>
      <c r="AV81" s="1327">
        <f t="shared" si="29"/>
        <v>88.35130310756135</v>
      </c>
      <c r="AW81" s="1327">
        <f t="shared" si="29"/>
        <v>81.99383932426673</v>
      </c>
      <c r="AX81" s="1327">
        <f t="shared" si="29"/>
        <v>83.565313736127706</v>
      </c>
      <c r="AY81" s="1327">
        <f t="shared" si="29"/>
        <v>104.38844581020108</v>
      </c>
      <c r="AZ81" s="1327">
        <f t="shared" si="29"/>
        <v>85.167655974206468</v>
      </c>
      <c r="BA81" s="1327">
        <f t="shared" si="29"/>
        <v>78.469213714566507</v>
      </c>
      <c r="BB81" s="1327">
        <f t="shared" si="29"/>
        <v>102.73269977620443</v>
      </c>
      <c r="BC81" s="1327">
        <f t="shared" si="29"/>
        <v>79.282213566137528</v>
      </c>
      <c r="BD81" s="1327">
        <f t="shared" si="29"/>
        <v>82.133410988341083</v>
      </c>
      <c r="BE81" s="1327">
        <f t="shared" si="29"/>
        <v>79.172034065608329</v>
      </c>
      <c r="BF81" s="1327">
        <f t="shared" si="29"/>
        <v>86.850443533454452</v>
      </c>
      <c r="BG81" s="1327">
        <f t="shared" si="29"/>
        <v>79.936413697361459</v>
      </c>
      <c r="BH81" s="1327">
        <f t="shared" si="29"/>
        <v>87.069183100518345</v>
      </c>
      <c r="BI81" s="1334">
        <f t="shared" ref="BI81" si="30">SUM(BI82:BI85)</f>
        <v>252.05084116095551</v>
      </c>
      <c r="BJ81" s="2379"/>
      <c r="BK81" s="1339"/>
    </row>
    <row r="82" spans="1:73" ht="15" customHeight="1">
      <c r="A82" s="2142"/>
      <c r="B82" s="29"/>
      <c r="C82" s="29"/>
      <c r="D82" s="29"/>
      <c r="E82" s="29"/>
      <c r="F82" s="29"/>
      <c r="G82" s="29"/>
      <c r="H82" s="29"/>
      <c r="I82" s="29"/>
      <c r="J82" s="29"/>
      <c r="K82" s="29"/>
      <c r="L82" s="29"/>
      <c r="M82" s="29"/>
      <c r="N82" s="29"/>
      <c r="O82" s="29"/>
      <c r="P82" s="29"/>
      <c r="Q82" s="29"/>
      <c r="R82" s="29"/>
      <c r="S82" s="29"/>
      <c r="T82" s="1137"/>
      <c r="U82" s="1286" t="s">
        <v>373</v>
      </c>
      <c r="V82" s="1152"/>
      <c r="W82" s="22"/>
      <c r="X82" s="960"/>
      <c r="Y82" s="56" t="s">
        <v>799</v>
      </c>
      <c r="Z82" s="1750"/>
      <c r="AA82" s="1148">
        <v>11.453861889537176</v>
      </c>
      <c r="AB82" s="1148">
        <v>8.5601377708824842</v>
      </c>
      <c r="AC82" s="1148">
        <v>5.8722466222588832</v>
      </c>
      <c r="AD82" s="1148">
        <v>32.415424646521096</v>
      </c>
      <c r="AE82" s="1148">
        <v>23.81228241442691</v>
      </c>
      <c r="AF82" s="1148">
        <v>11.659375710737187</v>
      </c>
      <c r="AG82" s="1148">
        <v>38.45591800027092</v>
      </c>
      <c r="AH82" s="1148">
        <v>45.965198290483841</v>
      </c>
      <c r="AI82" s="1148">
        <v>14.264868623381727</v>
      </c>
      <c r="AJ82" s="1148">
        <v>7.0472321358878904</v>
      </c>
      <c r="AK82" s="1148">
        <v>10.339891465307655</v>
      </c>
      <c r="AL82" s="1148">
        <v>16.590657156915725</v>
      </c>
      <c r="AM82" s="1148">
        <v>27.373046219890774</v>
      </c>
      <c r="AN82" s="1148">
        <v>5.2925499380300822</v>
      </c>
      <c r="AO82" s="1148">
        <v>16.050854281737625</v>
      </c>
      <c r="AP82" s="1148">
        <v>12.241236349314292</v>
      </c>
      <c r="AQ82" s="1148">
        <v>3.2251758895742233</v>
      </c>
      <c r="AR82" s="1148">
        <v>2.6985726976967452</v>
      </c>
      <c r="AS82" s="1148">
        <v>28.683351040226718</v>
      </c>
      <c r="AT82" s="1148">
        <v>11.368691633020365</v>
      </c>
      <c r="AU82" s="1148">
        <v>5.4650325417190295</v>
      </c>
      <c r="AV82" s="1148">
        <v>7.0634311410825985</v>
      </c>
      <c r="AW82" s="1148">
        <v>2.1012170226080702</v>
      </c>
      <c r="AX82" s="1148">
        <v>4.4719259114256777</v>
      </c>
      <c r="AY82" s="1148">
        <v>25.532675795222371</v>
      </c>
      <c r="AZ82" s="1148">
        <v>6.8489299238523929</v>
      </c>
      <c r="BA82" s="1148">
        <v>1.5180700653158063</v>
      </c>
      <c r="BB82" s="1148">
        <v>26.143121149828456</v>
      </c>
      <c r="BC82" s="1148">
        <v>2.7334817608268773</v>
      </c>
      <c r="BD82" s="1148">
        <v>5.7086805168804577</v>
      </c>
      <c r="BE82" s="1148">
        <v>2.9179710391082661</v>
      </c>
      <c r="BF82" s="1148">
        <v>10.537423076991928</v>
      </c>
      <c r="BG82" s="1148">
        <v>4.2071410775403777</v>
      </c>
      <c r="BH82" s="1148">
        <v>11.634222450246403</v>
      </c>
      <c r="BI82" s="2373">
        <v>177.02362856536655</v>
      </c>
      <c r="BJ82" s="2389"/>
      <c r="BK82" s="1158"/>
    </row>
    <row r="83" spans="1:73" ht="15" customHeight="1">
      <c r="A83" s="2142"/>
      <c r="B83" s="29"/>
      <c r="C83" s="29"/>
      <c r="D83" s="29"/>
      <c r="E83" s="29"/>
      <c r="F83" s="29"/>
      <c r="G83" s="29"/>
      <c r="H83" s="29"/>
      <c r="I83" s="29"/>
      <c r="J83" s="29"/>
      <c r="K83" s="29"/>
      <c r="L83" s="29"/>
      <c r="M83" s="29"/>
      <c r="N83" s="29"/>
      <c r="O83" s="29"/>
      <c r="P83" s="29"/>
      <c r="Q83" s="29"/>
      <c r="R83" s="29"/>
      <c r="S83" s="29"/>
      <c r="T83" s="1137"/>
      <c r="U83" s="1292" t="s">
        <v>374</v>
      </c>
      <c r="V83" s="1156"/>
      <c r="W83" s="22"/>
      <c r="X83" s="960"/>
      <c r="Y83" s="66" t="s">
        <v>383</v>
      </c>
      <c r="Z83" s="1754"/>
      <c r="AA83" s="1142">
        <v>54.236995054472487</v>
      </c>
      <c r="AB83" s="1293">
        <v>53.86770603883997</v>
      </c>
      <c r="AC83" s="1293">
        <v>53.47276397662143</v>
      </c>
      <c r="AD83" s="1293">
        <v>53.107203711152266</v>
      </c>
      <c r="AE83" s="1293">
        <v>52.644006045683085</v>
      </c>
      <c r="AF83" s="1293">
        <v>52.257557500213927</v>
      </c>
      <c r="AG83" s="1293">
        <v>51.794155714744754</v>
      </c>
      <c r="AH83" s="1293">
        <v>51.432677849275585</v>
      </c>
      <c r="AI83" s="1293">
        <v>51.059156903806425</v>
      </c>
      <c r="AJ83" s="1293">
        <v>50.82076339833727</v>
      </c>
      <c r="AK83" s="1293">
        <v>50.587166712868104</v>
      </c>
      <c r="AL83" s="1293">
        <v>50.245386427398927</v>
      </c>
      <c r="AM83" s="1293">
        <v>49.833296963429227</v>
      </c>
      <c r="AN83" s="1293">
        <v>49.489227087459525</v>
      </c>
      <c r="AO83" s="1293">
        <v>49.138115071489821</v>
      </c>
      <c r="AP83" s="1293">
        <v>48.869165891520126</v>
      </c>
      <c r="AQ83" s="1293">
        <v>48.562699455550415</v>
      </c>
      <c r="AR83" s="1293">
        <v>48.259281211580735</v>
      </c>
      <c r="AS83" s="1293">
        <v>47.929611321211034</v>
      </c>
      <c r="AT83" s="1293">
        <v>47.559948879641325</v>
      </c>
      <c r="AU83" s="1293">
        <v>47.214627067671628</v>
      </c>
      <c r="AV83" s="1293">
        <v>46.770214197343122</v>
      </c>
      <c r="AW83" s="1293">
        <v>46.445912054112519</v>
      </c>
      <c r="AX83" s="1293">
        <v>46.144453768281522</v>
      </c>
      <c r="AY83" s="1293">
        <v>45.829945440363147</v>
      </c>
      <c r="AZ83" s="1293">
        <v>45.423911240448248</v>
      </c>
      <c r="BA83" s="1293">
        <v>45.078229621425912</v>
      </c>
      <c r="BB83" s="1293">
        <v>44.665343849586421</v>
      </c>
      <c r="BC83" s="1293">
        <v>44.282426439299087</v>
      </c>
      <c r="BD83" s="1293">
        <v>43.986545121848359</v>
      </c>
      <c r="BE83" s="1293">
        <v>43.618445993107862</v>
      </c>
      <c r="BF83" s="1293">
        <v>43.175417390552596</v>
      </c>
      <c r="BG83" s="1293">
        <v>42.761183021079717</v>
      </c>
      <c r="BH83" s="1293">
        <v>42.372628799870277</v>
      </c>
      <c r="BI83" s="1157">
        <v>42.013527756476712</v>
      </c>
      <c r="BJ83" s="1142"/>
      <c r="BK83" s="1143"/>
    </row>
    <row r="84" spans="1:73" ht="15" customHeight="1">
      <c r="A84" s="2142"/>
      <c r="B84" s="29"/>
      <c r="C84" s="29"/>
      <c r="D84" s="29"/>
      <c r="E84" s="29"/>
      <c r="F84" s="29"/>
      <c r="G84" s="29"/>
      <c r="H84" s="29"/>
      <c r="I84" s="29"/>
      <c r="J84" s="29"/>
      <c r="K84" s="29"/>
      <c r="L84" s="29"/>
      <c r="M84" s="29"/>
      <c r="N84" s="29"/>
      <c r="O84" s="29"/>
      <c r="P84" s="29"/>
      <c r="Q84" s="29"/>
      <c r="R84" s="29"/>
      <c r="S84" s="29"/>
      <c r="T84" s="1137"/>
      <c r="U84" s="1292" t="s">
        <v>375</v>
      </c>
      <c r="V84" s="1156"/>
      <c r="W84" s="22"/>
      <c r="X84" s="960"/>
      <c r="Y84" s="66" t="s">
        <v>384</v>
      </c>
      <c r="Z84" s="1754"/>
      <c r="AA84" s="1142">
        <v>16.509202868695375</v>
      </c>
      <c r="AB84" s="1293">
        <v>16.518744382098735</v>
      </c>
      <c r="AC84" s="1293">
        <v>16.524185862914159</v>
      </c>
      <c r="AD84" s="1293">
        <v>16.538796186167154</v>
      </c>
      <c r="AE84" s="1293">
        <v>16.553406509420149</v>
      </c>
      <c r="AF84" s="1293">
        <v>16.568016832673145</v>
      </c>
      <c r="AG84" s="1293">
        <v>16.58262715592614</v>
      </c>
      <c r="AH84" s="1293">
        <v>16.597237479179135</v>
      </c>
      <c r="AI84" s="1293">
        <v>16.611847802432131</v>
      </c>
      <c r="AJ84" s="1293">
        <v>16.626458125685126</v>
      </c>
      <c r="AK84" s="1293">
        <v>16.641068448938118</v>
      </c>
      <c r="AL84" s="1293">
        <v>16.655678772191113</v>
      </c>
      <c r="AM84" s="1293">
        <v>16.648475371785924</v>
      </c>
      <c r="AN84" s="1293">
        <v>16.641271971380732</v>
      </c>
      <c r="AO84" s="1293">
        <v>16.63406857097554</v>
      </c>
      <c r="AP84" s="1293">
        <v>16.626865170570351</v>
      </c>
      <c r="AQ84" s="1293">
        <v>16.206428958487965</v>
      </c>
      <c r="AR84" s="1293">
        <v>16.447724983723223</v>
      </c>
      <c r="AS84" s="1293">
        <v>16.604092766919848</v>
      </c>
      <c r="AT84" s="1293">
        <v>17.170294299541581</v>
      </c>
      <c r="AU84" s="1293">
        <v>16.512430721454646</v>
      </c>
      <c r="AV84" s="1293">
        <v>17.004464395688935</v>
      </c>
      <c r="AW84" s="1293">
        <v>17.130301214025934</v>
      </c>
      <c r="AX84" s="1293">
        <v>16.859318330072874</v>
      </c>
      <c r="AY84" s="1293">
        <v>17.323670361784544</v>
      </c>
      <c r="AZ84" s="1293">
        <v>17.47507715396538</v>
      </c>
      <c r="BA84" s="1293">
        <v>16.574514466656399</v>
      </c>
      <c r="BB84" s="1293">
        <v>16.57164800388907</v>
      </c>
      <c r="BC84" s="1293">
        <v>16.569305773661959</v>
      </c>
      <c r="BD84" s="1293">
        <v>16.567355738945871</v>
      </c>
      <c r="BE84" s="1293">
        <v>16.565951152745342</v>
      </c>
      <c r="BF84" s="1293">
        <v>16.562307805527368</v>
      </c>
      <c r="BG84" s="1293">
        <v>16.559325935647905</v>
      </c>
      <c r="BH84" s="1293">
        <v>16.555663019707794</v>
      </c>
      <c r="BI84" s="1157">
        <v>16.553846230092997</v>
      </c>
      <c r="BJ84" s="1142"/>
      <c r="BK84" s="1143"/>
    </row>
    <row r="85" spans="1:73" ht="15" customHeight="1">
      <c r="A85" s="2142"/>
      <c r="B85" s="29"/>
      <c r="C85" s="29"/>
      <c r="D85" s="29"/>
      <c r="E85" s="29"/>
      <c r="F85" s="29"/>
      <c r="G85" s="29"/>
      <c r="H85" s="29"/>
      <c r="I85" s="29"/>
      <c r="J85" s="29"/>
      <c r="K85" s="29"/>
      <c r="L85" s="29"/>
      <c r="M85" s="29"/>
      <c r="N85" s="29"/>
      <c r="O85" s="29"/>
      <c r="P85" s="29"/>
      <c r="Q85" s="29"/>
      <c r="R85" s="29"/>
      <c r="S85" s="29"/>
      <c r="T85" s="1288"/>
      <c r="U85" s="1287" t="s">
        <v>377</v>
      </c>
      <c r="V85" s="1154"/>
      <c r="W85" s="22"/>
      <c r="X85" s="1290"/>
      <c r="Y85" s="1283" t="s">
        <v>386</v>
      </c>
      <c r="Z85" s="1755"/>
      <c r="AA85" s="1259">
        <v>34.513476591340549</v>
      </c>
      <c r="AB85" s="1259">
        <v>32.938410563895857</v>
      </c>
      <c r="AC85" s="1259">
        <v>31.492024840426964</v>
      </c>
      <c r="AD85" s="1259">
        <v>29.157276107143154</v>
      </c>
      <c r="AE85" s="1259">
        <v>27.364096021917348</v>
      </c>
      <c r="AF85" s="1259">
        <v>26.198179690184354</v>
      </c>
      <c r="AG85" s="1259">
        <v>25.121991644786583</v>
      </c>
      <c r="AH85" s="1259">
        <v>24.233792739306317</v>
      </c>
      <c r="AI85" s="1259">
        <v>23.243987364771094</v>
      </c>
      <c r="AJ85" s="1259">
        <v>22.389132973617183</v>
      </c>
      <c r="AK85" s="1259">
        <v>21.525943458270984</v>
      </c>
      <c r="AL85" s="1259">
        <v>20.4049970751621</v>
      </c>
      <c r="AM85" s="1259">
        <v>20.127702682805989</v>
      </c>
      <c r="AN85" s="1259">
        <v>20.037724265535044</v>
      </c>
      <c r="AO85" s="1259">
        <v>20.077346590324343</v>
      </c>
      <c r="AP85" s="1259">
        <v>19.796605530562147</v>
      </c>
      <c r="AQ85" s="1259">
        <v>19.847710833108799</v>
      </c>
      <c r="AR85" s="1259">
        <v>19.662414568341394</v>
      </c>
      <c r="AS85" s="1259">
        <v>19.343984163230282</v>
      </c>
      <c r="AT85" s="1259">
        <v>18.914247818806743</v>
      </c>
      <c r="AU85" s="1259">
        <v>18.525329448185545</v>
      </c>
      <c r="AV85" s="1259">
        <v>17.5131933734467</v>
      </c>
      <c r="AW85" s="1259">
        <v>16.316409033520216</v>
      </c>
      <c r="AX85" s="1259">
        <v>16.089615726347635</v>
      </c>
      <c r="AY85" s="1259">
        <v>15.702154212831015</v>
      </c>
      <c r="AZ85" s="1259">
        <v>15.419737655940445</v>
      </c>
      <c r="BA85" s="1259">
        <v>15.298399561168402</v>
      </c>
      <c r="BB85" s="1259">
        <v>15.352586772900475</v>
      </c>
      <c r="BC85" s="1259">
        <v>15.696999592349604</v>
      </c>
      <c r="BD85" s="1259">
        <v>15.8708296106664</v>
      </c>
      <c r="BE85" s="1259">
        <v>16.069665880646852</v>
      </c>
      <c r="BF85" s="1259">
        <v>16.575295260382557</v>
      </c>
      <c r="BG85" s="1259">
        <v>16.40876366309346</v>
      </c>
      <c r="BH85" s="1259">
        <v>16.506668830693872</v>
      </c>
      <c r="BI85" s="2374">
        <v>16.459838609019233</v>
      </c>
      <c r="BJ85" s="2390"/>
      <c r="BK85" s="1159"/>
    </row>
    <row r="86" spans="1:73" s="301" customFormat="1" ht="14.25">
      <c r="A86" s="1346"/>
      <c r="B86" s="1346"/>
      <c r="C86" s="1346"/>
      <c r="D86" s="1346"/>
      <c r="E86" s="1346"/>
      <c r="F86" s="1346"/>
      <c r="G86" s="1346"/>
      <c r="H86" s="1346"/>
      <c r="I86" s="1346"/>
      <c r="J86" s="1346"/>
      <c r="K86" s="1346"/>
      <c r="L86" s="1346"/>
      <c r="M86" s="1346"/>
      <c r="N86" s="1346"/>
      <c r="O86" s="1346"/>
      <c r="P86" s="1346"/>
      <c r="Q86" s="1346"/>
      <c r="R86" s="1346"/>
      <c r="S86" s="1346"/>
      <c r="T86" s="71" t="s">
        <v>318</v>
      </c>
      <c r="U86" s="1356"/>
      <c r="V86" s="1356"/>
      <c r="X86" s="71" t="s">
        <v>269</v>
      </c>
      <c r="Y86" s="72"/>
      <c r="Z86" s="1753"/>
      <c r="AA86" s="1327">
        <f t="shared" ref="AA86:BH86" si="31">SUM(AA87:AA90)</f>
        <v>14574.87800332217</v>
      </c>
      <c r="AB86" s="1327">
        <f t="shared" si="31"/>
        <v>14406.873529717966</v>
      </c>
      <c r="AC86" s="1327">
        <f t="shared" si="31"/>
        <v>14287.61447350376</v>
      </c>
      <c r="AD86" s="1327">
        <f t="shared" si="31"/>
        <v>13977.505736212481</v>
      </c>
      <c r="AE86" s="1327">
        <f t="shared" si="31"/>
        <v>13687.657704313677</v>
      </c>
      <c r="AF86" s="1327">
        <f t="shared" si="31"/>
        <v>13277.844977141824</v>
      </c>
      <c r="AG86" s="1327">
        <f t="shared" si="31"/>
        <v>12881.825446986186</v>
      </c>
      <c r="AH86" s="1327">
        <f t="shared" si="31"/>
        <v>12442.097874444231</v>
      </c>
      <c r="AI86" s="1327">
        <f t="shared" si="31"/>
        <v>11924.736561694825</v>
      </c>
      <c r="AJ86" s="1327">
        <f t="shared" si="31"/>
        <v>11449.334576405166</v>
      </c>
      <c r="AK86" s="1327">
        <f t="shared" si="31"/>
        <v>10997.579404648199</v>
      </c>
      <c r="AL86" s="1327">
        <f t="shared" si="31"/>
        <v>10513.876590566333</v>
      </c>
      <c r="AM86" s="1327">
        <f t="shared" si="31"/>
        <v>10055.613473901331</v>
      </c>
      <c r="AN86" s="1327">
        <f t="shared" si="31"/>
        <v>9601.4926921572551</v>
      </c>
      <c r="AO86" s="1327">
        <f t="shared" si="31"/>
        <v>9136.5135954069665</v>
      </c>
      <c r="AP86" s="1327">
        <f t="shared" si="31"/>
        <v>8688.7163574606275</v>
      </c>
      <c r="AQ86" s="1327">
        <f t="shared" si="31"/>
        <v>8189.6103203504308</v>
      </c>
      <c r="AR86" s="1327">
        <f t="shared" si="31"/>
        <v>7723.6413749170006</v>
      </c>
      <c r="AS86" s="1327">
        <f t="shared" si="31"/>
        <v>7243.308864493788</v>
      </c>
      <c r="AT86" s="1327">
        <f t="shared" si="31"/>
        <v>6744.895921689028</v>
      </c>
      <c r="AU86" s="1327">
        <f t="shared" si="31"/>
        <v>6307.520171497511</v>
      </c>
      <c r="AV86" s="1327">
        <f t="shared" si="31"/>
        <v>5967.1055520921764</v>
      </c>
      <c r="AW86" s="1327">
        <f t="shared" si="31"/>
        <v>5654.1803741185431</v>
      </c>
      <c r="AX86" s="1327">
        <f t="shared" si="31"/>
        <v>5362.9917384815526</v>
      </c>
      <c r="AY86" s="1327">
        <f t="shared" si="31"/>
        <v>5075.1099046927393</v>
      </c>
      <c r="AZ86" s="1327">
        <f t="shared" si="31"/>
        <v>4821.3829610624725</v>
      </c>
      <c r="BA86" s="1327">
        <f t="shared" si="31"/>
        <v>4566.8394475756641</v>
      </c>
      <c r="BB86" s="1327">
        <f t="shared" si="31"/>
        <v>4304.4844065085572</v>
      </c>
      <c r="BC86" s="1327">
        <f t="shared" si="31"/>
        <v>4111.6882858283543</v>
      </c>
      <c r="BD86" s="1327">
        <f t="shared" si="31"/>
        <v>3923.4739842126669</v>
      </c>
      <c r="BE86" s="1327">
        <f t="shared" si="31"/>
        <v>3734.0071143080595</v>
      </c>
      <c r="BF86" s="1327">
        <f t="shared" si="31"/>
        <v>3587.7890922194256</v>
      </c>
      <c r="BG86" s="1327">
        <f t="shared" si="31"/>
        <v>3416.8660591623102</v>
      </c>
      <c r="BH86" s="1327">
        <f t="shared" si="31"/>
        <v>3280.4277804768653</v>
      </c>
      <c r="BI86" s="1334">
        <f t="shared" ref="BI86" si="32">SUM(BI87:BI90)</f>
        <v>3167.3625622411155</v>
      </c>
      <c r="BJ86" s="2391"/>
      <c r="BK86" s="1339"/>
      <c r="BN86" s="1352"/>
    </row>
    <row r="87" spans="1:73" ht="16.7" customHeight="1">
      <c r="B87" s="29"/>
      <c r="C87" s="29"/>
      <c r="D87" s="29"/>
      <c r="E87" s="29"/>
      <c r="F87" s="29"/>
      <c r="G87" s="29"/>
      <c r="H87" s="29"/>
      <c r="I87" s="29"/>
      <c r="J87" s="29"/>
      <c r="K87" s="29"/>
      <c r="L87" s="29"/>
      <c r="M87" s="29"/>
      <c r="N87" s="29"/>
      <c r="O87" s="29"/>
      <c r="P87" s="29"/>
      <c r="Q87" s="29"/>
      <c r="R87" s="29"/>
      <c r="S87" s="29"/>
      <c r="T87" s="1137"/>
      <c r="U87" s="1286" t="s">
        <v>348</v>
      </c>
      <c r="V87" s="1152"/>
      <c r="W87" s="22"/>
      <c r="X87" s="1137"/>
      <c r="Y87" s="56" t="s">
        <v>352</v>
      </c>
      <c r="Z87" s="1750"/>
      <c r="AA87" s="1291">
        <v>11188.699896571767</v>
      </c>
      <c r="AB87" s="1291">
        <v>11049.098332046333</v>
      </c>
      <c r="AC87" s="1291">
        <v>10955.732932990573</v>
      </c>
      <c r="AD87" s="1291">
        <v>10703.155238159972</v>
      </c>
      <c r="AE87" s="1291">
        <v>10478.845441541764</v>
      </c>
      <c r="AF87" s="1291">
        <v>10104.959135374387</v>
      </c>
      <c r="AG87" s="1291">
        <v>9751.7057272745642</v>
      </c>
      <c r="AH87" s="1291">
        <v>9356.1703532994525</v>
      </c>
      <c r="AI87" s="1291">
        <v>8898.5113782530207</v>
      </c>
      <c r="AJ87" s="1291">
        <v>8460.1259060130033</v>
      </c>
      <c r="AK87" s="1291">
        <v>8051.1077321932016</v>
      </c>
      <c r="AL87" s="1291">
        <v>7644.8850756788843</v>
      </c>
      <c r="AM87" s="1291">
        <v>7241.124973178632</v>
      </c>
      <c r="AN87" s="1291">
        <v>6836.4160350756247</v>
      </c>
      <c r="AO87" s="1291">
        <v>6421.7839127131656</v>
      </c>
      <c r="AP87" s="1291">
        <v>6009.0450297924308</v>
      </c>
      <c r="AQ87" s="1291">
        <v>5585.3065339964814</v>
      </c>
      <c r="AR87" s="1291">
        <v>5192.9542587806554</v>
      </c>
      <c r="AS87" s="1291">
        <v>4755.8876091305956</v>
      </c>
      <c r="AT87" s="1291">
        <v>4374.799644372767</v>
      </c>
      <c r="AU87" s="1291">
        <v>4002.7421907191365</v>
      </c>
      <c r="AV87" s="1291">
        <v>3703.4227766745507</v>
      </c>
      <c r="AW87" s="1291">
        <v>3449.9598812328991</v>
      </c>
      <c r="AX87" s="1291">
        <v>3208.8098274289691</v>
      </c>
      <c r="AY87" s="1291">
        <v>2958.8341269993698</v>
      </c>
      <c r="AZ87" s="1291">
        <v>2736.5160182645159</v>
      </c>
      <c r="BA87" s="1291">
        <v>2521.0247579465195</v>
      </c>
      <c r="BB87" s="1291">
        <v>2346.6029391865063</v>
      </c>
      <c r="BC87" s="1291">
        <v>2176.2802946616857</v>
      </c>
      <c r="BD87" s="1291">
        <v>2027.0778880123191</v>
      </c>
      <c r="BE87" s="1291">
        <v>1888.31167731496</v>
      </c>
      <c r="BF87" s="1291">
        <v>1759.887827362413</v>
      </c>
      <c r="BG87" s="1291">
        <v>1634.343856858226</v>
      </c>
      <c r="BH87" s="1291">
        <v>1534.9098194996745</v>
      </c>
      <c r="BI87" s="1155">
        <v>1447.1419727809202</v>
      </c>
      <c r="BJ87" s="2388"/>
      <c r="BK87" s="1149"/>
    </row>
    <row r="88" spans="1:73" ht="15" customHeight="1">
      <c r="B88" s="29"/>
      <c r="C88" s="29"/>
      <c r="D88" s="29"/>
      <c r="E88" s="29"/>
      <c r="F88" s="29"/>
      <c r="G88" s="29"/>
      <c r="H88" s="29"/>
      <c r="I88" s="29"/>
      <c r="J88" s="29"/>
      <c r="K88" s="29"/>
      <c r="L88" s="29"/>
      <c r="M88" s="29"/>
      <c r="N88" s="29"/>
      <c r="O88" s="29"/>
      <c r="P88" s="29"/>
      <c r="Q88" s="29"/>
      <c r="R88" s="29"/>
      <c r="S88" s="29"/>
      <c r="T88" s="1137"/>
      <c r="U88" s="1292" t="s">
        <v>337</v>
      </c>
      <c r="V88" s="1156"/>
      <c r="W88" s="22"/>
      <c r="X88" s="1137"/>
      <c r="Y88" s="66" t="s">
        <v>343</v>
      </c>
      <c r="Z88" s="1754"/>
      <c r="AA88" s="1266">
        <v>60.471456098349925</v>
      </c>
      <c r="AB88" s="1266">
        <v>59.787919485866539</v>
      </c>
      <c r="AC88" s="1266">
        <v>59.917379543310133</v>
      </c>
      <c r="AD88" s="1266">
        <v>60.062843449619393</v>
      </c>
      <c r="AE88" s="1266">
        <v>59.755911788135244</v>
      </c>
      <c r="AF88" s="1266">
        <v>59.891958351896804</v>
      </c>
      <c r="AG88" s="1266">
        <v>60.042155318399999</v>
      </c>
      <c r="AH88" s="1266">
        <v>60.3265988064</v>
      </c>
      <c r="AI88" s="1266">
        <v>60.017911685280005</v>
      </c>
      <c r="AJ88" s="1266">
        <v>60.254123260320007</v>
      </c>
      <c r="AK88" s="1266">
        <v>60.564982987680011</v>
      </c>
      <c r="AL88" s="1266">
        <v>61.118205112800013</v>
      </c>
      <c r="AM88" s="1266">
        <v>77.530655484960008</v>
      </c>
      <c r="AN88" s="1266">
        <v>91.147246660959993</v>
      </c>
      <c r="AO88" s="1266">
        <v>94.102368156799997</v>
      </c>
      <c r="AP88" s="1266">
        <v>106.88330629651199</v>
      </c>
      <c r="AQ88" s="1266">
        <v>110.3389171000064</v>
      </c>
      <c r="AR88" s="1266">
        <v>106.57965153473282</v>
      </c>
      <c r="AS88" s="1266">
        <v>119.78478657221758</v>
      </c>
      <c r="AT88" s="1266">
        <v>118.78708705589298</v>
      </c>
      <c r="AU88" s="1266">
        <v>103.74785085438322</v>
      </c>
      <c r="AV88" s="1266">
        <v>114.6462944563329</v>
      </c>
      <c r="AW88" s="1266">
        <v>113.45491728255999</v>
      </c>
      <c r="AX88" s="1266">
        <v>112.23647671014402</v>
      </c>
      <c r="AY88" s="1266">
        <v>111.87744762510593</v>
      </c>
      <c r="AZ88" s="1266">
        <v>114.01015745344</v>
      </c>
      <c r="BA88" s="1266">
        <v>115.49715818979236</v>
      </c>
      <c r="BB88" s="1266">
        <v>100.42088837145599</v>
      </c>
      <c r="BC88" s="1266">
        <v>99.561636040012814</v>
      </c>
      <c r="BD88" s="1266">
        <v>92.203026465689589</v>
      </c>
      <c r="BE88" s="1266">
        <v>83.218772496959986</v>
      </c>
      <c r="BF88" s="1266">
        <v>85.657975142118389</v>
      </c>
      <c r="BG88" s="1266">
        <v>77.481844030796793</v>
      </c>
      <c r="BH88" s="1266">
        <v>73.143177213439998</v>
      </c>
      <c r="BI88" s="2377">
        <v>71.984927318796807</v>
      </c>
      <c r="BJ88" s="1142"/>
      <c r="BK88" s="1143"/>
    </row>
    <row r="89" spans="1:73">
      <c r="B89" s="29"/>
      <c r="C89" s="29"/>
      <c r="D89" s="29"/>
      <c r="E89" s="29"/>
      <c r="F89" s="29"/>
      <c r="G89" s="29"/>
      <c r="H89" s="29"/>
      <c r="I89" s="29"/>
      <c r="J89" s="29"/>
      <c r="K89" s="29"/>
      <c r="L89" s="29"/>
      <c r="M89" s="29"/>
      <c r="N89" s="29"/>
      <c r="O89" s="29"/>
      <c r="P89" s="29"/>
      <c r="Q89" s="29"/>
      <c r="R89" s="29"/>
      <c r="S89" s="29"/>
      <c r="T89" s="1137"/>
      <c r="U89" s="1292" t="s">
        <v>657</v>
      </c>
      <c r="V89" s="1156"/>
      <c r="W89" s="22"/>
      <c r="X89" s="1137"/>
      <c r="Y89" s="1292" t="s">
        <v>658</v>
      </c>
      <c r="Z89" s="1754"/>
      <c r="AA89" s="2366">
        <v>31.175316848103428</v>
      </c>
      <c r="AB89" s="2366">
        <v>30.669880391114781</v>
      </c>
      <c r="AC89" s="2366">
        <v>31.108759386552581</v>
      </c>
      <c r="AD89" s="2366">
        <v>31.001923587145154</v>
      </c>
      <c r="AE89" s="2366">
        <v>32.542501306428434</v>
      </c>
      <c r="AF89" s="2366">
        <v>32.962934288199719</v>
      </c>
      <c r="AG89" s="2366">
        <v>33.4578195497322</v>
      </c>
      <c r="AH89" s="2366">
        <v>27.950644356952985</v>
      </c>
      <c r="AI89" s="2366">
        <v>26.64622951271414</v>
      </c>
      <c r="AJ89" s="2366">
        <v>26.462810127323817</v>
      </c>
      <c r="AK89" s="2366">
        <v>23.027943258244903</v>
      </c>
      <c r="AL89" s="2366">
        <v>18.609669482844822</v>
      </c>
      <c r="AM89" s="2366">
        <v>27.049195911319806</v>
      </c>
      <c r="AN89" s="2366">
        <v>23.311062219995463</v>
      </c>
      <c r="AO89" s="2366">
        <v>21.134041249937656</v>
      </c>
      <c r="AP89" s="2366">
        <v>19.656528989727516</v>
      </c>
      <c r="AQ89" s="2366">
        <v>18.188636117410702</v>
      </c>
      <c r="AR89" s="2366">
        <v>16.834531986745393</v>
      </c>
      <c r="AS89" s="2366">
        <v>15.936902230580667</v>
      </c>
      <c r="AT89" s="2366">
        <v>14.177626252306812</v>
      </c>
      <c r="AU89" s="2366">
        <v>12.950956730576319</v>
      </c>
      <c r="AV89" s="2366">
        <v>11.972691941047266</v>
      </c>
      <c r="AW89" s="2366">
        <v>12.612657437072778</v>
      </c>
      <c r="AX89" s="2366">
        <v>13.31066231248886</v>
      </c>
      <c r="AY89" s="2366">
        <v>11.504072773697215</v>
      </c>
      <c r="AZ89" s="2366">
        <v>11.450912287643265</v>
      </c>
      <c r="BA89" s="2366">
        <v>10.429325145139837</v>
      </c>
      <c r="BB89" s="2366">
        <v>11.489766784867136</v>
      </c>
      <c r="BC89" s="2366">
        <v>11.894069722335802</v>
      </c>
      <c r="BD89" s="2366">
        <v>11.117697862573118</v>
      </c>
      <c r="BE89" s="2366">
        <v>9.9570149207988017</v>
      </c>
      <c r="BF89" s="2366">
        <v>9.4586972683802184</v>
      </c>
      <c r="BG89" s="2366">
        <v>9.7381404394089941</v>
      </c>
      <c r="BH89" s="2366">
        <v>9.7651030662364207</v>
      </c>
      <c r="BI89" s="2378">
        <v>9.3649342099956527</v>
      </c>
      <c r="BJ89" s="2392" t="s">
        <v>769</v>
      </c>
      <c r="BK89" s="1150" t="s">
        <v>768</v>
      </c>
      <c r="BM89" s="322"/>
    </row>
    <row r="90" spans="1:73" ht="15" customHeight="1" thickBot="1">
      <c r="B90" s="29"/>
      <c r="C90" s="29"/>
      <c r="D90" s="29"/>
      <c r="E90" s="29"/>
      <c r="F90" s="29"/>
      <c r="G90" s="29"/>
      <c r="H90" s="29"/>
      <c r="I90" s="29"/>
      <c r="J90" s="29"/>
      <c r="K90" s="29"/>
      <c r="L90" s="29"/>
      <c r="M90" s="29"/>
      <c r="N90" s="29"/>
      <c r="O90" s="29"/>
      <c r="P90" s="29"/>
      <c r="Q90" s="29"/>
      <c r="R90" s="29"/>
      <c r="S90" s="29"/>
      <c r="T90" s="1137"/>
      <c r="U90" s="1297" t="s">
        <v>338</v>
      </c>
      <c r="V90" s="1298"/>
      <c r="W90" s="22"/>
      <c r="X90" s="1756"/>
      <c r="Y90" s="1297" t="s">
        <v>344</v>
      </c>
      <c r="Z90" s="1757"/>
      <c r="AA90" s="1293">
        <v>3294.5313338039509</v>
      </c>
      <c r="AB90" s="1293">
        <v>3267.3173977946508</v>
      </c>
      <c r="AC90" s="1293">
        <v>3240.8554015833233</v>
      </c>
      <c r="AD90" s="1293">
        <v>3183.2857310157428</v>
      </c>
      <c r="AE90" s="1293">
        <v>3116.5138496773488</v>
      </c>
      <c r="AF90" s="1293">
        <v>3080.0309491273401</v>
      </c>
      <c r="AG90" s="1293">
        <v>3036.6197448434896</v>
      </c>
      <c r="AH90" s="1293">
        <v>2997.6502779814255</v>
      </c>
      <c r="AI90" s="1293">
        <v>2939.561042243809</v>
      </c>
      <c r="AJ90" s="1293">
        <v>2902.4917370045196</v>
      </c>
      <c r="AK90" s="1293">
        <v>2862.8787462090727</v>
      </c>
      <c r="AL90" s="1293">
        <v>2789.2636402918038</v>
      </c>
      <c r="AM90" s="1293">
        <v>2709.9086493264181</v>
      </c>
      <c r="AN90" s="1293">
        <v>2650.6183482006741</v>
      </c>
      <c r="AO90" s="1293">
        <v>2599.493273287062</v>
      </c>
      <c r="AP90" s="1293">
        <v>2553.1314923819577</v>
      </c>
      <c r="AQ90" s="1293">
        <v>2475.776233136532</v>
      </c>
      <c r="AR90" s="1293">
        <v>2407.2729326148669</v>
      </c>
      <c r="AS90" s="1293">
        <v>2351.6995665603936</v>
      </c>
      <c r="AT90" s="1293">
        <v>2237.1315640080611</v>
      </c>
      <c r="AU90" s="1293">
        <v>2188.0791731934141</v>
      </c>
      <c r="AV90" s="1293">
        <v>2137.0637890202456</v>
      </c>
      <c r="AW90" s="1293">
        <v>2078.1529181660117</v>
      </c>
      <c r="AX90" s="1293">
        <v>2028.6347720299505</v>
      </c>
      <c r="AY90" s="1293">
        <v>1992.8942572945662</v>
      </c>
      <c r="AZ90" s="1293">
        <v>1959.4058730568731</v>
      </c>
      <c r="BA90" s="1293">
        <v>1919.8882062942121</v>
      </c>
      <c r="BB90" s="1293">
        <v>1845.9708121657279</v>
      </c>
      <c r="BC90" s="1293">
        <v>1823.9522854043205</v>
      </c>
      <c r="BD90" s="1293">
        <v>1793.0753718720853</v>
      </c>
      <c r="BE90" s="1293">
        <v>1752.5196495753407</v>
      </c>
      <c r="BF90" s="1293">
        <v>1732.7845924465139</v>
      </c>
      <c r="BG90" s="1293">
        <v>1695.3022178338781</v>
      </c>
      <c r="BH90" s="1293">
        <v>1662.6096806975145</v>
      </c>
      <c r="BI90" s="1157">
        <v>1638.8707279314031</v>
      </c>
      <c r="BJ90" s="1142"/>
      <c r="BK90" s="1143"/>
    </row>
    <row r="91" spans="1:73" s="22" customFormat="1" ht="15.75" thickTop="1">
      <c r="A91" s="29"/>
      <c r="B91" s="163"/>
      <c r="C91" s="163"/>
      <c r="D91" s="163"/>
      <c r="E91" s="163"/>
      <c r="F91" s="163"/>
      <c r="G91" s="163"/>
      <c r="H91" s="163"/>
      <c r="I91" s="163"/>
      <c r="J91" s="163"/>
      <c r="K91" s="163"/>
      <c r="L91" s="163"/>
      <c r="M91" s="163"/>
      <c r="N91" s="163"/>
      <c r="O91" s="163"/>
      <c r="P91" s="163"/>
      <c r="Q91" s="163"/>
      <c r="R91" s="163"/>
      <c r="S91" s="163"/>
      <c r="T91" s="2005" t="s">
        <v>659</v>
      </c>
      <c r="U91" s="2006"/>
      <c r="V91" s="2006"/>
      <c r="X91" s="2005" t="s">
        <v>822</v>
      </c>
      <c r="Y91" s="2024"/>
      <c r="Z91" s="2003"/>
      <c r="AA91" s="2395">
        <f t="shared" ref="AA91:BH91" si="33">SUM(AA65,AA70,AA73,AA76,AA86)</f>
        <v>50036.172052730639</v>
      </c>
      <c r="AB91" s="2395">
        <f t="shared" si="33"/>
        <v>49314.363576937445</v>
      </c>
      <c r="AC91" s="2395">
        <f t="shared" si="33"/>
        <v>49240.765423142962</v>
      </c>
      <c r="AD91" s="2395">
        <f t="shared" si="33"/>
        <v>48240.583023743173</v>
      </c>
      <c r="AE91" s="2395">
        <f t="shared" si="33"/>
        <v>48280.759349367596</v>
      </c>
      <c r="AF91" s="2395">
        <f t="shared" si="33"/>
        <v>46944.405266473106</v>
      </c>
      <c r="AG91" s="2395">
        <f t="shared" si="33"/>
        <v>45518.199108748391</v>
      </c>
      <c r="AH91" s="2395">
        <f t="shared" si="33"/>
        <v>44990.539863241123</v>
      </c>
      <c r="AI91" s="2395">
        <f t="shared" si="33"/>
        <v>43090.924528336313</v>
      </c>
      <c r="AJ91" s="2395">
        <f t="shared" si="33"/>
        <v>42656.818997680224</v>
      </c>
      <c r="AK91" s="2395">
        <f t="shared" si="33"/>
        <v>41935.662635879991</v>
      </c>
      <c r="AL91" s="2395">
        <f t="shared" si="33"/>
        <v>40591.506986088498</v>
      </c>
      <c r="AM91" s="2395">
        <f t="shared" si="33"/>
        <v>39659.783125711518</v>
      </c>
      <c r="AN91" s="2395">
        <f t="shared" si="33"/>
        <v>38624.690642009431</v>
      </c>
      <c r="AO91" s="2395">
        <f t="shared" si="33"/>
        <v>38261.646466842933</v>
      </c>
      <c r="AP91" s="2395">
        <f t="shared" si="33"/>
        <v>38234.351302559604</v>
      </c>
      <c r="AQ91" s="2395">
        <f t="shared" si="33"/>
        <v>37585.301924460029</v>
      </c>
      <c r="AR91" s="2395">
        <f t="shared" si="33"/>
        <v>36882.349861669005</v>
      </c>
      <c r="AS91" s="2395">
        <f t="shared" si="33"/>
        <v>35996.117795810009</v>
      </c>
      <c r="AT91" s="2395">
        <f t="shared" si="33"/>
        <v>35396.582540808864</v>
      </c>
      <c r="AU91" s="2395">
        <f t="shared" si="33"/>
        <v>34898.435259990627</v>
      </c>
      <c r="AV91" s="2395">
        <f t="shared" si="33"/>
        <v>33557.135259353628</v>
      </c>
      <c r="AW91" s="2395">
        <f t="shared" si="33"/>
        <v>32832.153168560537</v>
      </c>
      <c r="AX91" s="2395">
        <f t="shared" si="33"/>
        <v>32766.411822180362</v>
      </c>
      <c r="AY91" s="2395">
        <f t="shared" si="33"/>
        <v>32210.498647216635</v>
      </c>
      <c r="AZ91" s="2395">
        <f t="shared" si="33"/>
        <v>31810.574491621395</v>
      </c>
      <c r="BA91" s="2395">
        <f t="shared" si="33"/>
        <v>31787.034530023728</v>
      </c>
      <c r="BB91" s="2395">
        <f t="shared" si="33"/>
        <v>31606.882795039477</v>
      </c>
      <c r="BC91" s="2395">
        <f t="shared" si="33"/>
        <v>31099.984628406179</v>
      </c>
      <c r="BD91" s="2395">
        <f t="shared" si="33"/>
        <v>30829.775341102799</v>
      </c>
      <c r="BE91" s="2395">
        <f t="shared" si="33"/>
        <v>30464.972887796812</v>
      </c>
      <c r="BF91" s="2395">
        <f t="shared" si="33"/>
        <v>30538.998178149959</v>
      </c>
      <c r="BG91" s="2395">
        <f t="shared" si="33"/>
        <v>29937.678235018691</v>
      </c>
      <c r="BH91" s="2395">
        <f t="shared" si="33"/>
        <v>29509.554278413671</v>
      </c>
      <c r="BI91" s="2396">
        <f t="shared" ref="BI91" si="34">SUM(BI65,BI70,BI73,BI76,BI86)</f>
        <v>27911.779222075915</v>
      </c>
      <c r="BJ91" s="2393"/>
      <c r="BK91" s="2002"/>
      <c r="BS91" s="23"/>
      <c r="BT91" s="168"/>
      <c r="BU91" s="168"/>
    </row>
    <row r="92" spans="1:73" s="22" customFormat="1" ht="15.75" thickBot="1">
      <c r="A92" s="2142"/>
      <c r="B92" s="163"/>
      <c r="C92" s="163"/>
      <c r="D92" s="163"/>
      <c r="E92" s="163"/>
      <c r="F92" s="163"/>
      <c r="G92" s="163"/>
      <c r="H92" s="163"/>
      <c r="I92" s="163"/>
      <c r="J92" s="163"/>
      <c r="K92" s="163"/>
      <c r="L92" s="163"/>
      <c r="M92" s="163"/>
      <c r="N92" s="163"/>
      <c r="O92" s="163"/>
      <c r="P92" s="163"/>
      <c r="Q92" s="163"/>
      <c r="R92" s="163"/>
      <c r="S92" s="163"/>
      <c r="T92" s="1945" t="s">
        <v>660</v>
      </c>
      <c r="U92" s="2001"/>
      <c r="V92" s="2001"/>
      <c r="X92" s="1945" t="s">
        <v>823</v>
      </c>
      <c r="Y92" s="2022"/>
      <c r="Z92" s="1943"/>
      <c r="AA92" s="2397">
        <f t="shared" ref="AA92:BH92" si="35">SUM(AA65,AA70,AA73,AA76,AA81,AA86)</f>
        <v>50152.885589134683</v>
      </c>
      <c r="AB92" s="2397">
        <f t="shared" si="35"/>
        <v>49426.248575693164</v>
      </c>
      <c r="AC92" s="2397">
        <f t="shared" si="35"/>
        <v>49348.126644445183</v>
      </c>
      <c r="AD92" s="2397">
        <f t="shared" si="35"/>
        <v>48371.801724394158</v>
      </c>
      <c r="AE92" s="2397">
        <f t="shared" si="35"/>
        <v>48401.133140359045</v>
      </c>
      <c r="AF92" s="2397">
        <f t="shared" si="35"/>
        <v>47051.088396206913</v>
      </c>
      <c r="AG92" s="2397">
        <f t="shared" si="35"/>
        <v>45650.153801264118</v>
      </c>
      <c r="AH92" s="2397">
        <f t="shared" si="35"/>
        <v>45128.768769599374</v>
      </c>
      <c r="AI92" s="2397">
        <f t="shared" si="35"/>
        <v>43196.104389030705</v>
      </c>
      <c r="AJ92" s="2397">
        <f t="shared" si="35"/>
        <v>42753.702584313753</v>
      </c>
      <c r="AK92" s="2397">
        <f t="shared" si="35"/>
        <v>42034.756705965381</v>
      </c>
      <c r="AL92" s="2397">
        <f t="shared" si="35"/>
        <v>40695.403705520162</v>
      </c>
      <c r="AM92" s="2397">
        <f t="shared" si="35"/>
        <v>39773.765646949425</v>
      </c>
      <c r="AN92" s="2397">
        <f t="shared" si="35"/>
        <v>38716.151415271845</v>
      </c>
      <c r="AO92" s="2397">
        <f t="shared" si="35"/>
        <v>38363.54685135746</v>
      </c>
      <c r="AP92" s="2397">
        <f t="shared" si="35"/>
        <v>38331.885175501564</v>
      </c>
      <c r="AQ92" s="2397">
        <f t="shared" si="35"/>
        <v>37673.143939596746</v>
      </c>
      <c r="AR92" s="2397">
        <f t="shared" si="35"/>
        <v>36969.417855130348</v>
      </c>
      <c r="AS92" s="2397">
        <f t="shared" si="35"/>
        <v>36108.6788351016</v>
      </c>
      <c r="AT92" s="2397">
        <f t="shared" si="35"/>
        <v>35491.595723439874</v>
      </c>
      <c r="AU92" s="2397">
        <f t="shared" si="35"/>
        <v>34986.152679769657</v>
      </c>
      <c r="AV92" s="2397">
        <f t="shared" si="35"/>
        <v>33645.486562461192</v>
      </c>
      <c r="AW92" s="2397">
        <f t="shared" si="35"/>
        <v>32914.147007884807</v>
      </c>
      <c r="AX92" s="2397">
        <f t="shared" si="35"/>
        <v>32849.977135916488</v>
      </c>
      <c r="AY92" s="2397">
        <f t="shared" si="35"/>
        <v>32314.887093026839</v>
      </c>
      <c r="AZ92" s="2397">
        <f t="shared" si="35"/>
        <v>31895.742147595607</v>
      </c>
      <c r="BA92" s="2397">
        <f t="shared" si="35"/>
        <v>31865.503743738293</v>
      </c>
      <c r="BB92" s="2397">
        <f t="shared" si="35"/>
        <v>31709.61549481568</v>
      </c>
      <c r="BC92" s="2397">
        <f t="shared" si="35"/>
        <v>31179.266841972316</v>
      </c>
      <c r="BD92" s="2397">
        <f t="shared" si="35"/>
        <v>30911.908752091142</v>
      </c>
      <c r="BE92" s="2397">
        <f t="shared" si="35"/>
        <v>30544.144921862418</v>
      </c>
      <c r="BF92" s="2397">
        <f t="shared" si="35"/>
        <v>30625.848621683414</v>
      </c>
      <c r="BG92" s="2397">
        <f t="shared" si="35"/>
        <v>30017.614648716051</v>
      </c>
      <c r="BH92" s="2397">
        <f t="shared" si="35"/>
        <v>29596.623461514188</v>
      </c>
      <c r="BI92" s="2398">
        <f t="shared" ref="BI92" si="36">SUM(BI65,BI70,BI73,BI76,BI81,BI86)</f>
        <v>28163.83006323687</v>
      </c>
      <c r="BJ92" s="2394"/>
      <c r="BK92" s="1998"/>
      <c r="BS92" s="23"/>
      <c r="BT92" s="168"/>
      <c r="BU92" s="168"/>
    </row>
    <row r="93" spans="1:73" ht="53.25" customHeight="1">
      <c r="T93" s="2695" t="s">
        <v>784</v>
      </c>
      <c r="U93" s="2688"/>
      <c r="V93" s="2688"/>
      <c r="W93" s="22"/>
      <c r="X93" s="2688" t="s">
        <v>783</v>
      </c>
      <c r="Y93" s="2688"/>
      <c r="Z93" s="2688"/>
    </row>
    <row r="94" spans="1:73" ht="35.25" customHeight="1">
      <c r="T94" s="2695" t="s">
        <v>662</v>
      </c>
      <c r="U94" s="2688"/>
      <c r="V94" s="2688"/>
      <c r="W94" s="22"/>
      <c r="X94" s="2688" t="s">
        <v>968</v>
      </c>
      <c r="Y94" s="2688"/>
      <c r="Z94" s="2688"/>
    </row>
    <row r="95" spans="1:73">
      <c r="T95" s="1264"/>
      <c r="U95" s="841"/>
      <c r="V95" s="841"/>
      <c r="W95" s="22"/>
      <c r="X95" s="841"/>
      <c r="Y95" s="841"/>
      <c r="Z95" s="841"/>
    </row>
    <row r="97" spans="1:63" ht="24" thickBot="1">
      <c r="T97" s="666" t="s">
        <v>739</v>
      </c>
      <c r="X97" s="666" t="s">
        <v>739</v>
      </c>
    </row>
    <row r="98" spans="1:63" s="22" customFormat="1" ht="15.75" thickBot="1">
      <c r="A98" s="163"/>
      <c r="T98" s="34" t="s">
        <v>148</v>
      </c>
      <c r="U98" s="1021"/>
      <c r="V98" s="864"/>
      <c r="W98" s="2300"/>
      <c r="X98" s="34" t="s">
        <v>797</v>
      </c>
      <c r="Y98" s="1772"/>
      <c r="Z98" s="1773"/>
      <c r="AA98" s="1282">
        <v>1990</v>
      </c>
      <c r="AB98" s="304">
        <f t="shared" ref="AB98:BI98" si="37">AA98+1</f>
        <v>1991</v>
      </c>
      <c r="AC98" s="304">
        <f t="shared" si="37"/>
        <v>1992</v>
      </c>
      <c r="AD98" s="304">
        <f t="shared" si="37"/>
        <v>1993</v>
      </c>
      <c r="AE98" s="304">
        <f t="shared" si="37"/>
        <v>1994</v>
      </c>
      <c r="AF98" s="304">
        <f t="shared" si="37"/>
        <v>1995</v>
      </c>
      <c r="AG98" s="304">
        <f t="shared" si="37"/>
        <v>1996</v>
      </c>
      <c r="AH98" s="304">
        <f t="shared" si="37"/>
        <v>1997</v>
      </c>
      <c r="AI98" s="304">
        <f t="shared" si="37"/>
        <v>1998</v>
      </c>
      <c r="AJ98" s="304">
        <f t="shared" si="37"/>
        <v>1999</v>
      </c>
      <c r="AK98" s="304">
        <f t="shared" si="37"/>
        <v>2000</v>
      </c>
      <c r="AL98" s="304">
        <f t="shared" si="37"/>
        <v>2001</v>
      </c>
      <c r="AM98" s="304">
        <f t="shared" si="37"/>
        <v>2002</v>
      </c>
      <c r="AN98" s="304">
        <f t="shared" si="37"/>
        <v>2003</v>
      </c>
      <c r="AO98" s="304">
        <f t="shared" si="37"/>
        <v>2004</v>
      </c>
      <c r="AP98" s="304">
        <f t="shared" si="37"/>
        <v>2005</v>
      </c>
      <c r="AQ98" s="304">
        <f t="shared" si="37"/>
        <v>2006</v>
      </c>
      <c r="AR98" s="304">
        <f t="shared" si="37"/>
        <v>2007</v>
      </c>
      <c r="AS98" s="304">
        <f t="shared" si="37"/>
        <v>2008</v>
      </c>
      <c r="AT98" s="304">
        <f t="shared" si="37"/>
        <v>2009</v>
      </c>
      <c r="AU98" s="304">
        <f t="shared" si="37"/>
        <v>2010</v>
      </c>
      <c r="AV98" s="304">
        <f t="shared" si="37"/>
        <v>2011</v>
      </c>
      <c r="AW98" s="304">
        <f t="shared" si="37"/>
        <v>2012</v>
      </c>
      <c r="AX98" s="304">
        <f t="shared" si="37"/>
        <v>2013</v>
      </c>
      <c r="AY98" s="304">
        <f t="shared" si="37"/>
        <v>2014</v>
      </c>
      <c r="AZ98" s="304">
        <f t="shared" si="37"/>
        <v>2015</v>
      </c>
      <c r="BA98" s="304">
        <f t="shared" si="37"/>
        <v>2016</v>
      </c>
      <c r="BB98" s="304">
        <f t="shared" si="37"/>
        <v>2017</v>
      </c>
      <c r="BC98" s="304">
        <f t="shared" si="37"/>
        <v>2018</v>
      </c>
      <c r="BD98" s="304">
        <f t="shared" si="37"/>
        <v>2019</v>
      </c>
      <c r="BE98" s="304">
        <f t="shared" si="37"/>
        <v>2020</v>
      </c>
      <c r="BF98" s="304">
        <f t="shared" si="37"/>
        <v>2021</v>
      </c>
      <c r="BG98" s="305">
        <f t="shared" si="37"/>
        <v>2022</v>
      </c>
      <c r="BH98" s="305">
        <f t="shared" si="37"/>
        <v>2023</v>
      </c>
      <c r="BI98" s="306">
        <f t="shared" si="37"/>
        <v>2024</v>
      </c>
      <c r="BJ98" s="36" t="s">
        <v>18</v>
      </c>
      <c r="BK98" s="38" t="s">
        <v>2</v>
      </c>
    </row>
    <row r="99" spans="1:63" s="301" customFormat="1" ht="15" customHeight="1">
      <c r="A99" s="163"/>
      <c r="T99" s="1357" t="s">
        <v>763</v>
      </c>
      <c r="U99" s="1358"/>
      <c r="V99" s="1359"/>
      <c r="X99" s="1357" t="s">
        <v>656</v>
      </c>
      <c r="Y99" s="2301"/>
      <c r="Z99" s="1749"/>
      <c r="AA99" s="1327">
        <f t="shared" ref="AA99:BH99" si="38">SUM(AA100,AA105)</f>
        <v>5948.5740471521776</v>
      </c>
      <c r="AB99" s="1327">
        <f t="shared" si="38"/>
        <v>6184.7850798320051</v>
      </c>
      <c r="AC99" s="1327">
        <f t="shared" si="38"/>
        <v>6290.5969250658982</v>
      </c>
      <c r="AD99" s="1327">
        <f t="shared" si="38"/>
        <v>6400.4129648527278</v>
      </c>
      <c r="AE99" s="1327">
        <f t="shared" si="38"/>
        <v>6625.7841217803179</v>
      </c>
      <c r="AF99" s="1327">
        <f t="shared" si="38"/>
        <v>7154.1094652372876</v>
      </c>
      <c r="AG99" s="1327">
        <f t="shared" si="38"/>
        <v>7328.8687425336257</v>
      </c>
      <c r="AH99" s="1327">
        <f t="shared" si="38"/>
        <v>7520.0920274525952</v>
      </c>
      <c r="AI99" s="1327">
        <f t="shared" si="38"/>
        <v>7371.3298965531067</v>
      </c>
      <c r="AJ99" s="1327">
        <f t="shared" si="38"/>
        <v>7485.6759324894647</v>
      </c>
      <c r="AK99" s="1327">
        <f t="shared" si="38"/>
        <v>7513.7969658353286</v>
      </c>
      <c r="AL99" s="1327">
        <f t="shared" si="38"/>
        <v>7429.2901428179903</v>
      </c>
      <c r="AM99" s="1327">
        <f t="shared" si="38"/>
        <v>7175.3052939519121</v>
      </c>
      <c r="AN99" s="1327">
        <f t="shared" si="38"/>
        <v>6957.7153866973722</v>
      </c>
      <c r="AO99" s="1327">
        <f t="shared" si="38"/>
        <v>6746.6406921928392</v>
      </c>
      <c r="AP99" s="1327">
        <f t="shared" si="38"/>
        <v>6731.8445698911528</v>
      </c>
      <c r="AQ99" s="1327">
        <f t="shared" si="38"/>
        <v>6523.9318331384902</v>
      </c>
      <c r="AR99" s="1327">
        <f t="shared" si="38"/>
        <v>6493.1305539076875</v>
      </c>
      <c r="AS99" s="1327">
        <f t="shared" si="38"/>
        <v>6228.441749999999</v>
      </c>
      <c r="AT99" s="1327">
        <f t="shared" si="38"/>
        <v>5955.9720399569906</v>
      </c>
      <c r="AU99" s="1327">
        <f t="shared" si="38"/>
        <v>5803.9910489326339</v>
      </c>
      <c r="AV99" s="1327">
        <f t="shared" si="38"/>
        <v>5802.4191252479368</v>
      </c>
      <c r="AW99" s="1327">
        <f t="shared" si="38"/>
        <v>5768.6067107689596</v>
      </c>
      <c r="AX99" s="1327">
        <f t="shared" si="38"/>
        <v>5791.7105581338819</v>
      </c>
      <c r="AY99" s="1327">
        <f t="shared" si="38"/>
        <v>5687.743105778517</v>
      </c>
      <c r="AZ99" s="1327">
        <f t="shared" si="38"/>
        <v>5699.2155365693652</v>
      </c>
      <c r="BA99" s="1327">
        <f t="shared" si="38"/>
        <v>5557.1927579831836</v>
      </c>
      <c r="BB99" s="1327">
        <f t="shared" si="38"/>
        <v>5777.3083702945696</v>
      </c>
      <c r="BC99" s="1327">
        <f t="shared" si="38"/>
        <v>5482.8471902680531</v>
      </c>
      <c r="BD99" s="1327">
        <f t="shared" si="38"/>
        <v>5030.1853233851452</v>
      </c>
      <c r="BE99" s="1327">
        <f t="shared" si="38"/>
        <v>4692.4482280324573</v>
      </c>
      <c r="BF99" s="1327">
        <f t="shared" si="38"/>
        <v>4706.8531133608021</v>
      </c>
      <c r="BG99" s="1327">
        <f t="shared" si="38"/>
        <v>4523.280287245997</v>
      </c>
      <c r="BH99" s="1327">
        <f t="shared" si="38"/>
        <v>4341.4990063954156</v>
      </c>
      <c r="BI99" s="2025">
        <f t="shared" ref="BI99" si="39">SUM(BI100,BI105)</f>
        <v>4217.7477115919146</v>
      </c>
      <c r="BJ99" s="1327"/>
      <c r="BK99" s="1339"/>
    </row>
    <row r="100" spans="1:63" ht="15" customHeight="1">
      <c r="A100" s="163"/>
      <c r="T100" s="960"/>
      <c r="U100" s="43" t="s">
        <v>339</v>
      </c>
      <c r="V100" s="1768"/>
      <c r="W100" s="22"/>
      <c r="X100" s="1348"/>
      <c r="Y100" s="43" t="s">
        <v>340</v>
      </c>
      <c r="Z100" s="1769"/>
      <c r="AA100" s="2021">
        <f t="shared" ref="AA100:BH100" si="40">SUM(AA101:AA104)</f>
        <v>5946.6840365826965</v>
      </c>
      <c r="AB100" s="2021">
        <f t="shared" si="40"/>
        <v>6182.9229237614118</v>
      </c>
      <c r="AC100" s="2021">
        <f t="shared" si="40"/>
        <v>6288.6535418867888</v>
      </c>
      <c r="AD100" s="2021">
        <f t="shared" si="40"/>
        <v>6398.5339201800907</v>
      </c>
      <c r="AE100" s="2021">
        <f t="shared" si="40"/>
        <v>6623.8324271351767</v>
      </c>
      <c r="AF100" s="2021">
        <f t="shared" si="40"/>
        <v>7152.2343252252349</v>
      </c>
      <c r="AG100" s="2021">
        <f t="shared" si="40"/>
        <v>7327.0895255724672</v>
      </c>
      <c r="AH100" s="2021">
        <f t="shared" si="40"/>
        <v>7518.4370936436644</v>
      </c>
      <c r="AI100" s="2021">
        <f t="shared" si="40"/>
        <v>7369.7443377381605</v>
      </c>
      <c r="AJ100" s="2021">
        <f t="shared" si="40"/>
        <v>7483.9522522442085</v>
      </c>
      <c r="AK100" s="2021">
        <f t="shared" si="40"/>
        <v>7512.2299150332565</v>
      </c>
      <c r="AL100" s="2021">
        <f t="shared" si="40"/>
        <v>7427.8206363300633</v>
      </c>
      <c r="AM100" s="2021">
        <f t="shared" si="40"/>
        <v>7173.9931930431367</v>
      </c>
      <c r="AN100" s="2021">
        <f t="shared" si="40"/>
        <v>6956.4845253324802</v>
      </c>
      <c r="AO100" s="2021">
        <f t="shared" si="40"/>
        <v>6745.4767711001268</v>
      </c>
      <c r="AP100" s="2021">
        <f t="shared" si="40"/>
        <v>6730.7166947108162</v>
      </c>
      <c r="AQ100" s="2021">
        <f t="shared" si="40"/>
        <v>6522.8518771977451</v>
      </c>
      <c r="AR100" s="2021">
        <f t="shared" si="40"/>
        <v>6492.1127380436637</v>
      </c>
      <c r="AS100" s="2021">
        <f t="shared" si="40"/>
        <v>6227.4630279737548</v>
      </c>
      <c r="AT100" s="2021">
        <f t="shared" si="40"/>
        <v>5955.0642069830637</v>
      </c>
      <c r="AU100" s="2021">
        <f t="shared" si="40"/>
        <v>5803.0996628025368</v>
      </c>
      <c r="AV100" s="2021">
        <f t="shared" si="40"/>
        <v>5801.5900965984747</v>
      </c>
      <c r="AW100" s="2021">
        <f t="shared" si="40"/>
        <v>5767.8039335178728</v>
      </c>
      <c r="AX100" s="2021">
        <f t="shared" si="40"/>
        <v>5790.9337978268195</v>
      </c>
      <c r="AY100" s="2021">
        <f t="shared" si="40"/>
        <v>5687.0155681216856</v>
      </c>
      <c r="AZ100" s="2021">
        <f t="shared" si="40"/>
        <v>5698.5319141926429</v>
      </c>
      <c r="BA100" s="2021">
        <f t="shared" si="40"/>
        <v>5556.5534424058496</v>
      </c>
      <c r="BB100" s="2021">
        <f t="shared" si="40"/>
        <v>5776.6796972340535</v>
      </c>
      <c r="BC100" s="2021">
        <f t="shared" si="40"/>
        <v>5482.2593332481356</v>
      </c>
      <c r="BD100" s="2021">
        <f t="shared" si="40"/>
        <v>5029.6116811304</v>
      </c>
      <c r="BE100" s="2021">
        <f t="shared" si="40"/>
        <v>4691.9107454964933</v>
      </c>
      <c r="BF100" s="2021">
        <f t="shared" si="40"/>
        <v>4706.3764590565897</v>
      </c>
      <c r="BG100" s="2021">
        <f t="shared" si="40"/>
        <v>4522.8153898348946</v>
      </c>
      <c r="BH100" s="2021">
        <f t="shared" si="40"/>
        <v>4341.0316071862962</v>
      </c>
      <c r="BI100" s="1769">
        <f t="shared" ref="BI100" si="41">SUM(BI101:BI104)</f>
        <v>4217.3070503875906</v>
      </c>
      <c r="BJ100" s="2028" t="s">
        <v>765</v>
      </c>
      <c r="BK100" s="2020" t="s">
        <v>309</v>
      </c>
    </row>
    <row r="101" spans="1:63" ht="15" customHeight="1">
      <c r="T101" s="960"/>
      <c r="U101" s="215"/>
      <c r="V101" s="1983" t="s">
        <v>1055</v>
      </c>
      <c r="W101" s="22"/>
      <c r="X101" s="1348"/>
      <c r="Y101" s="215"/>
      <c r="Z101" s="2334" t="s">
        <v>1054</v>
      </c>
      <c r="AA101" s="1148">
        <v>790.97867691001386</v>
      </c>
      <c r="AB101" s="1148">
        <v>807.55884368152783</v>
      </c>
      <c r="AC101" s="1148">
        <v>800.90325660967494</v>
      </c>
      <c r="AD101" s="1148">
        <v>832.66499812628422</v>
      </c>
      <c r="AE101" s="1148">
        <v>880.3420054031601</v>
      </c>
      <c r="AF101" s="1148">
        <v>1203.4450304315187</v>
      </c>
      <c r="AG101" s="1148">
        <v>1243.1837259039432</v>
      </c>
      <c r="AH101" s="1148">
        <v>1287.6603856476254</v>
      </c>
      <c r="AI101" s="1148">
        <v>1292.2808613387776</v>
      </c>
      <c r="AJ101" s="1148">
        <v>1385.4070806791351</v>
      </c>
      <c r="AK101" s="1148">
        <v>1434.6977516368231</v>
      </c>
      <c r="AL101" s="1148">
        <v>1496.5737787661378</v>
      </c>
      <c r="AM101" s="1148">
        <v>1552.5755450117404</v>
      </c>
      <c r="AN101" s="1148">
        <v>1596.0596604712346</v>
      </c>
      <c r="AO101" s="1148">
        <v>1614.3310709380601</v>
      </c>
      <c r="AP101" s="1148">
        <v>1812.2700883133016</v>
      </c>
      <c r="AQ101" s="1148">
        <v>1807.906656637168</v>
      </c>
      <c r="AR101" s="1148">
        <v>1854.8167799116038</v>
      </c>
      <c r="AS101" s="1148">
        <v>1821.0311502271954</v>
      </c>
      <c r="AT101" s="1148">
        <v>1784.4843632954985</v>
      </c>
      <c r="AU101" s="1148">
        <v>1785.7054523820175</v>
      </c>
      <c r="AV101" s="1148">
        <v>1951.8719036732641</v>
      </c>
      <c r="AW101" s="1148">
        <v>1963.8112712676818</v>
      </c>
      <c r="AX101" s="1148">
        <v>2028.8073449408414</v>
      </c>
      <c r="AY101" s="1148">
        <v>2017.1598459817967</v>
      </c>
      <c r="AZ101" s="1148">
        <v>2050.4242691031495</v>
      </c>
      <c r="BA101" s="1148">
        <v>1946.1257089044307</v>
      </c>
      <c r="BB101" s="1148">
        <v>2152.2811922957353</v>
      </c>
      <c r="BC101" s="1148">
        <v>1973.6200384644001</v>
      </c>
      <c r="BD101" s="1148">
        <v>1621.5307246270165</v>
      </c>
      <c r="BE101" s="1148">
        <v>1601.933664122148</v>
      </c>
      <c r="BF101" s="1148">
        <v>1628.3702886250558</v>
      </c>
      <c r="BG101" s="1148">
        <v>1558.1538525321796</v>
      </c>
      <c r="BH101" s="1148">
        <v>1496.2459598613116</v>
      </c>
      <c r="BI101" s="2302">
        <v>1409.3956561609941</v>
      </c>
      <c r="BJ101" s="2019"/>
      <c r="BK101" s="1158"/>
    </row>
    <row r="102" spans="1:63" ht="15" customHeight="1">
      <c r="T102" s="960"/>
      <c r="U102" s="215"/>
      <c r="V102" s="1976" t="s">
        <v>1053</v>
      </c>
      <c r="W102" s="22"/>
      <c r="X102" s="1348"/>
      <c r="Y102" s="215"/>
      <c r="Z102" s="1976" t="s">
        <v>1052</v>
      </c>
      <c r="AA102" s="1293">
        <v>1121.3348315902865</v>
      </c>
      <c r="AB102" s="1293">
        <v>1187.5521207140985</v>
      </c>
      <c r="AC102" s="1293">
        <v>1225.7445649964975</v>
      </c>
      <c r="AD102" s="1293">
        <v>1319.6907512388095</v>
      </c>
      <c r="AE102" s="1293">
        <v>1436.9001885492473</v>
      </c>
      <c r="AF102" s="1293">
        <v>1518.4771390325104</v>
      </c>
      <c r="AG102" s="1293">
        <v>1571.90417890547</v>
      </c>
      <c r="AH102" s="1293">
        <v>1659.6355199291313</v>
      </c>
      <c r="AI102" s="1293">
        <v>1587.8429052584866</v>
      </c>
      <c r="AJ102" s="1293">
        <v>1625.6269185637395</v>
      </c>
      <c r="AK102" s="1293">
        <v>1671.3245558329654</v>
      </c>
      <c r="AL102" s="1293">
        <v>1662.6695655330554</v>
      </c>
      <c r="AM102" s="1293">
        <v>1678.842330263579</v>
      </c>
      <c r="AN102" s="1293">
        <v>1661.0461567470418</v>
      </c>
      <c r="AO102" s="1293">
        <v>1674.8588936336407</v>
      </c>
      <c r="AP102" s="1293">
        <v>1661.3825776176932</v>
      </c>
      <c r="AQ102" s="1293">
        <v>1627.3832386441629</v>
      </c>
      <c r="AR102" s="1293">
        <v>1687.9702975157625</v>
      </c>
      <c r="AS102" s="1293">
        <v>1634.1234379354187</v>
      </c>
      <c r="AT102" s="1293">
        <v>1567.5487130585232</v>
      </c>
      <c r="AU102" s="1293">
        <v>1532.9666352361655</v>
      </c>
      <c r="AV102" s="1293">
        <v>1529.8508251065432</v>
      </c>
      <c r="AW102" s="1293">
        <v>1545.5673026126485</v>
      </c>
      <c r="AX102" s="1293">
        <v>1567.1146621818107</v>
      </c>
      <c r="AY102" s="1293">
        <v>1532.097714408713</v>
      </c>
      <c r="AZ102" s="1293">
        <v>1543.7338961336338</v>
      </c>
      <c r="BA102" s="1293">
        <v>1487.4229310819987</v>
      </c>
      <c r="BB102" s="1293">
        <v>1488.6532979734218</v>
      </c>
      <c r="BC102" s="1293">
        <v>1458.821067706685</v>
      </c>
      <c r="BD102" s="1293">
        <v>1417.1103910034019</v>
      </c>
      <c r="BE102" s="1293">
        <v>1306.3746452548876</v>
      </c>
      <c r="BF102" s="1293">
        <v>1300.3951966871036</v>
      </c>
      <c r="BG102" s="1293">
        <v>1147.1985851169836</v>
      </c>
      <c r="BH102" s="1293">
        <v>1065.3887225467718</v>
      </c>
      <c r="BI102" s="1754">
        <v>1052.5214419705928</v>
      </c>
      <c r="BJ102" s="2018"/>
      <c r="BK102" s="1143"/>
    </row>
    <row r="103" spans="1:63" ht="15" customHeight="1">
      <c r="T103" s="960"/>
      <c r="U103" s="215"/>
      <c r="V103" s="1976" t="s">
        <v>1051</v>
      </c>
      <c r="W103" s="22"/>
      <c r="X103" s="1348"/>
      <c r="Y103" s="215"/>
      <c r="Z103" s="1976" t="s">
        <v>1050</v>
      </c>
      <c r="AA103" s="1293">
        <v>3421.2912026325007</v>
      </c>
      <c r="AB103" s="1293">
        <v>3551.6864264721721</v>
      </c>
      <c r="AC103" s="1293">
        <v>3614.5374028733836</v>
      </c>
      <c r="AD103" s="1293">
        <v>3585.506132278203</v>
      </c>
      <c r="AE103" s="1293">
        <v>3649.8209709965495</v>
      </c>
      <c r="AF103" s="1293">
        <v>3753.0382755121077</v>
      </c>
      <c r="AG103" s="1293">
        <v>3824.7916339607832</v>
      </c>
      <c r="AH103" s="1293">
        <v>3869.1893724355568</v>
      </c>
      <c r="AI103" s="1293">
        <v>3768.1191868916203</v>
      </c>
      <c r="AJ103" s="1293">
        <v>3748.7489922147474</v>
      </c>
      <c r="AK103" s="1293">
        <v>3659.5159406456987</v>
      </c>
      <c r="AL103" s="1293">
        <v>3509.6638622789706</v>
      </c>
      <c r="AM103" s="1293">
        <v>3290.9604128747969</v>
      </c>
      <c r="AN103" s="1293">
        <v>3056.7337654631301</v>
      </c>
      <c r="AO103" s="1293">
        <v>2801.5479782535999</v>
      </c>
      <c r="AP103" s="1293">
        <v>2596.7170808816259</v>
      </c>
      <c r="AQ103" s="1293">
        <v>2435.6454584926805</v>
      </c>
      <c r="AR103" s="1293">
        <v>2314.2421776974843</v>
      </c>
      <c r="AS103" s="1293">
        <v>2170.5523655302572</v>
      </c>
      <c r="AT103" s="1293">
        <v>2021.2750554887582</v>
      </c>
      <c r="AU103" s="1293">
        <v>1907.3167954002615</v>
      </c>
      <c r="AV103" s="1293">
        <v>1808.4497324771692</v>
      </c>
      <c r="AW103" s="1293">
        <v>1735.7027739527068</v>
      </c>
      <c r="AX103" s="1293">
        <v>1659.2426589627935</v>
      </c>
      <c r="AY103" s="1293">
        <v>1599.6548365913147</v>
      </c>
      <c r="AZ103" s="1293">
        <v>1560.9540587454217</v>
      </c>
      <c r="BA103" s="1293">
        <v>1528.605222578959</v>
      </c>
      <c r="BB103" s="1293">
        <v>1508.4085855987735</v>
      </c>
      <c r="BC103" s="1293">
        <v>1487.3357295028482</v>
      </c>
      <c r="BD103" s="1293">
        <v>1460.5615465055496</v>
      </c>
      <c r="BE103" s="1293">
        <v>1304.5390865867357</v>
      </c>
      <c r="BF103" s="1293">
        <v>1323.3860926566431</v>
      </c>
      <c r="BG103" s="1293">
        <v>1373.7097691718629</v>
      </c>
      <c r="BH103" s="1293">
        <v>1351.3191470257834</v>
      </c>
      <c r="BI103" s="1754">
        <v>1331.423707261765</v>
      </c>
      <c r="BJ103" s="2018"/>
      <c r="BK103" s="1143"/>
    </row>
    <row r="104" spans="1:63" ht="15" customHeight="1">
      <c r="T104" s="960"/>
      <c r="U104" s="2017"/>
      <c r="V104" s="2335" t="s">
        <v>1049</v>
      </c>
      <c r="W104" s="22"/>
      <c r="X104" s="1348"/>
      <c r="Y104" s="2017"/>
      <c r="Z104" s="2335" t="s">
        <v>1048</v>
      </c>
      <c r="AA104" s="1259">
        <v>613.07932544989592</v>
      </c>
      <c r="AB104" s="1259">
        <v>636.12553289361347</v>
      </c>
      <c r="AC104" s="1259">
        <v>647.46831740723314</v>
      </c>
      <c r="AD104" s="1259">
        <v>660.67203853679302</v>
      </c>
      <c r="AE104" s="1259">
        <v>656.76926218621963</v>
      </c>
      <c r="AF104" s="1259">
        <v>677.27388024909737</v>
      </c>
      <c r="AG104" s="1259">
        <v>687.20998680227183</v>
      </c>
      <c r="AH104" s="1259">
        <v>701.95181563135066</v>
      </c>
      <c r="AI104" s="1259">
        <v>721.50138424927582</v>
      </c>
      <c r="AJ104" s="1259">
        <v>724.16926078658696</v>
      </c>
      <c r="AK104" s="1259">
        <v>746.69166691776911</v>
      </c>
      <c r="AL104" s="1259">
        <v>758.91342975189991</v>
      </c>
      <c r="AM104" s="1259">
        <v>651.61490489302003</v>
      </c>
      <c r="AN104" s="1259">
        <v>642.64494265107339</v>
      </c>
      <c r="AO104" s="1259">
        <v>654.73882827482578</v>
      </c>
      <c r="AP104" s="1259">
        <v>660.34694789819503</v>
      </c>
      <c r="AQ104" s="1259">
        <v>651.91652342373345</v>
      </c>
      <c r="AR104" s="1259">
        <v>635.08348291881305</v>
      </c>
      <c r="AS104" s="1259">
        <v>601.75607428088313</v>
      </c>
      <c r="AT104" s="1259">
        <v>581.75607514028434</v>
      </c>
      <c r="AU104" s="1259">
        <v>577.11077978409276</v>
      </c>
      <c r="AV104" s="1259">
        <v>511.41763534149891</v>
      </c>
      <c r="AW104" s="1259">
        <v>522.72258568483562</v>
      </c>
      <c r="AX104" s="1259">
        <v>535.76913174137371</v>
      </c>
      <c r="AY104" s="1259">
        <v>538.10317113986048</v>
      </c>
      <c r="AZ104" s="1259">
        <v>543.41969021043769</v>
      </c>
      <c r="BA104" s="1259">
        <v>594.399579840461</v>
      </c>
      <c r="BB104" s="1259">
        <v>627.33662136612281</v>
      </c>
      <c r="BC104" s="1259">
        <v>562.48249757420206</v>
      </c>
      <c r="BD104" s="1259">
        <v>530.40901899443168</v>
      </c>
      <c r="BE104" s="1259">
        <v>479.0633495327217</v>
      </c>
      <c r="BF104" s="1259">
        <v>454.22488108778686</v>
      </c>
      <c r="BG104" s="1259">
        <v>443.75318301386909</v>
      </c>
      <c r="BH104" s="1259">
        <v>428.07777775242926</v>
      </c>
      <c r="BI104" s="2009">
        <v>423.96624499423905</v>
      </c>
      <c r="BJ104" s="2016"/>
      <c r="BK104" s="1159"/>
    </row>
    <row r="105" spans="1:63" ht="15" customHeight="1">
      <c r="T105" s="1288"/>
      <c r="U105" s="2015" t="s">
        <v>391</v>
      </c>
      <c r="V105" s="973"/>
      <c r="W105" s="22"/>
      <c r="X105" s="1751"/>
      <c r="Y105" s="2015" t="s">
        <v>308</v>
      </c>
      <c r="Z105" s="1770"/>
      <c r="AA105" s="2014">
        <v>1.8900105694812863</v>
      </c>
      <c r="AB105" s="2014">
        <v>1.862156070593739</v>
      </c>
      <c r="AC105" s="2014">
        <v>1.9433831791097107</v>
      </c>
      <c r="AD105" s="2014">
        <v>1.879044672637104</v>
      </c>
      <c r="AE105" s="2014">
        <v>1.9516946451415957</v>
      </c>
      <c r="AF105" s="2014">
        <v>1.8751400120524899</v>
      </c>
      <c r="AG105" s="2014">
        <v>1.7792169611584923</v>
      </c>
      <c r="AH105" s="2014">
        <v>1.6549338089309764</v>
      </c>
      <c r="AI105" s="2014">
        <v>1.5855588149459829</v>
      </c>
      <c r="AJ105" s="2014">
        <v>1.7236802452563167</v>
      </c>
      <c r="AK105" s="2014">
        <v>1.5670508020717591</v>
      </c>
      <c r="AL105" s="2014">
        <v>1.4695064879268036</v>
      </c>
      <c r="AM105" s="2014">
        <v>1.3121009087754543</v>
      </c>
      <c r="AN105" s="2014">
        <v>1.2308613648921485</v>
      </c>
      <c r="AO105" s="2014">
        <v>1.1639210927127064</v>
      </c>
      <c r="AP105" s="2014">
        <v>1.1278751803365636</v>
      </c>
      <c r="AQ105" s="2014">
        <v>1.0799559407453745</v>
      </c>
      <c r="AR105" s="2014">
        <v>1.0178158640241068</v>
      </c>
      <c r="AS105" s="2014">
        <v>0.97872202624450144</v>
      </c>
      <c r="AT105" s="2014">
        <v>0.90783297392679319</v>
      </c>
      <c r="AU105" s="2014">
        <v>0.89138613009715628</v>
      </c>
      <c r="AV105" s="2014">
        <v>0.82902864946234789</v>
      </c>
      <c r="AW105" s="2014">
        <v>0.80277725108723064</v>
      </c>
      <c r="AX105" s="2014">
        <v>0.77676030706272325</v>
      </c>
      <c r="AY105" s="2014">
        <v>0.72753765683097571</v>
      </c>
      <c r="AZ105" s="2014">
        <v>0.68362237672263926</v>
      </c>
      <c r="BA105" s="2014">
        <v>0.63931557733371824</v>
      </c>
      <c r="BB105" s="2014">
        <v>0.62867306051568628</v>
      </c>
      <c r="BC105" s="2014">
        <v>0.58785701991714545</v>
      </c>
      <c r="BD105" s="2014">
        <v>0.57364225474529951</v>
      </c>
      <c r="BE105" s="2014">
        <v>0.53748253596411411</v>
      </c>
      <c r="BF105" s="2014">
        <v>0.47665430421227112</v>
      </c>
      <c r="BG105" s="2014">
        <v>0.4648974111019048</v>
      </c>
      <c r="BH105" s="2014">
        <v>0.46739920911970373</v>
      </c>
      <c r="BI105" s="2303">
        <v>0.4406612043239907</v>
      </c>
      <c r="BJ105" s="2299"/>
      <c r="BK105" s="2013"/>
    </row>
    <row r="106" spans="1:63" s="301" customFormat="1" ht="13.5" customHeight="1">
      <c r="A106" s="1346"/>
      <c r="T106" s="1357" t="s">
        <v>764</v>
      </c>
      <c r="U106" s="2301"/>
      <c r="V106" s="1360"/>
      <c r="X106" s="1758" t="s">
        <v>392</v>
      </c>
      <c r="Y106" s="2301"/>
      <c r="Z106" s="1752"/>
      <c r="AA106" s="1327">
        <f t="shared" ref="AA106:BH106" si="42">SUM(AA107:AA109)</f>
        <v>8803.3117374039412</v>
      </c>
      <c r="AB106" s="1327">
        <f t="shared" si="42"/>
        <v>8376.6918507647624</v>
      </c>
      <c r="AC106" s="1327">
        <f t="shared" si="42"/>
        <v>8345.6208095106558</v>
      </c>
      <c r="AD106" s="1327">
        <f t="shared" si="42"/>
        <v>8105.7709747668305</v>
      </c>
      <c r="AE106" s="1327">
        <f t="shared" si="42"/>
        <v>9062.3719681207604</v>
      </c>
      <c r="AF106" s="1327">
        <f t="shared" si="42"/>
        <v>8975.3028227383693</v>
      </c>
      <c r="AG106" s="1327">
        <f t="shared" si="42"/>
        <v>9865.5140219751611</v>
      </c>
      <c r="AH106" s="1327">
        <f t="shared" si="42"/>
        <v>10400.024508990886</v>
      </c>
      <c r="AI106" s="1327">
        <f t="shared" si="42"/>
        <v>9250.335744801383</v>
      </c>
      <c r="AJ106" s="1327">
        <f t="shared" si="42"/>
        <v>3726.7856690003796</v>
      </c>
      <c r="AK106" s="1327">
        <f t="shared" si="42"/>
        <v>5946.839265096829</v>
      </c>
      <c r="AL106" s="1327">
        <f t="shared" si="42"/>
        <v>2957.6926960701499</v>
      </c>
      <c r="AM106" s="1327">
        <f t="shared" si="42"/>
        <v>2828.9099252209489</v>
      </c>
      <c r="AN106" s="1327">
        <f t="shared" si="42"/>
        <v>2858.4345867478328</v>
      </c>
      <c r="AO106" s="1327">
        <f t="shared" si="42"/>
        <v>2993.0310533970041</v>
      </c>
      <c r="AP106" s="1327">
        <f t="shared" si="42"/>
        <v>2528.0812150382894</v>
      </c>
      <c r="AQ106" s="1327">
        <f t="shared" si="42"/>
        <v>2687.3216387222415</v>
      </c>
      <c r="AR106" s="1327">
        <f t="shared" si="42"/>
        <v>1962.6585018396036</v>
      </c>
      <c r="AS106" s="1327">
        <f t="shared" si="42"/>
        <v>2145.5690286001127</v>
      </c>
      <c r="AT106" s="1327">
        <f t="shared" si="42"/>
        <v>2233.9283704255354</v>
      </c>
      <c r="AU106" s="1327">
        <f t="shared" si="42"/>
        <v>1737.8234694814307</v>
      </c>
      <c r="AV106" s="1327">
        <f t="shared" si="42"/>
        <v>1463.3600920923877</v>
      </c>
      <c r="AW106" s="1327">
        <f t="shared" si="42"/>
        <v>1277.3192708098413</v>
      </c>
      <c r="AX106" s="1327">
        <f t="shared" si="42"/>
        <v>1251.0558693929154</v>
      </c>
      <c r="AY106" s="1327">
        <f t="shared" si="42"/>
        <v>1232.196080217263</v>
      </c>
      <c r="AZ106" s="1327">
        <f t="shared" si="42"/>
        <v>843.92412158226011</v>
      </c>
      <c r="BA106" s="1327">
        <f t="shared" si="42"/>
        <v>741.84781147886304</v>
      </c>
      <c r="BB106" s="1327">
        <f t="shared" si="42"/>
        <v>674.84782257467066</v>
      </c>
      <c r="BC106" s="1327">
        <f t="shared" si="42"/>
        <v>575.74406844059638</v>
      </c>
      <c r="BD106" s="1327">
        <f t="shared" si="42"/>
        <v>630.86761960201557</v>
      </c>
      <c r="BE106" s="1327">
        <f t="shared" si="42"/>
        <v>741.59206063019428</v>
      </c>
      <c r="BF106" s="1327">
        <f t="shared" si="42"/>
        <v>593.92715745830219</v>
      </c>
      <c r="BG106" s="1327">
        <f t="shared" si="42"/>
        <v>501.64446971531828</v>
      </c>
      <c r="BH106" s="1327">
        <f t="shared" si="42"/>
        <v>426.00554328181977</v>
      </c>
      <c r="BI106" s="2025">
        <f t="shared" ref="BI106" si="43">SUM(BI107:BI109)</f>
        <v>314.15010414287758</v>
      </c>
      <c r="BJ106" s="1327"/>
      <c r="BK106" s="1339"/>
    </row>
    <row r="107" spans="1:63" ht="15" customHeight="1">
      <c r="T107" s="1137"/>
      <c r="U107" s="56" t="s">
        <v>525</v>
      </c>
      <c r="V107" s="1152"/>
      <c r="W107" s="22"/>
      <c r="X107" s="1137"/>
      <c r="Y107" s="56" t="s">
        <v>526</v>
      </c>
      <c r="Z107" s="1759"/>
      <c r="AA107" s="1138">
        <v>8554.5216244661879</v>
      </c>
      <c r="AB107" s="1138">
        <v>8067.5744552394581</v>
      </c>
      <c r="AC107" s="1138">
        <v>7988.2885092090874</v>
      </c>
      <c r="AD107" s="1138">
        <v>7748.9795101364653</v>
      </c>
      <c r="AE107" s="1138">
        <v>8682.5109024203539</v>
      </c>
      <c r="AF107" s="1138">
        <v>8594.8012031566377</v>
      </c>
      <c r="AG107" s="1138">
        <v>9498.5570498058787</v>
      </c>
      <c r="AH107" s="1138">
        <v>10046.218652716541</v>
      </c>
      <c r="AI107" s="1138">
        <v>8920.0793785270398</v>
      </c>
      <c r="AJ107" s="1138">
        <v>3408.3983616559958</v>
      </c>
      <c r="AK107" s="1138">
        <v>5645.4397143185888</v>
      </c>
      <c r="AL107" s="1138">
        <v>2654.1294235506643</v>
      </c>
      <c r="AM107" s="1138">
        <v>2530.7999573512607</v>
      </c>
      <c r="AN107" s="1138">
        <v>2567.8912496466155</v>
      </c>
      <c r="AO107" s="1138">
        <v>2721.040566120686</v>
      </c>
      <c r="AP107" s="1138">
        <v>2274.901908005138</v>
      </c>
      <c r="AQ107" s="1138">
        <v>2443.1870677507281</v>
      </c>
      <c r="AR107" s="1138">
        <v>1784.5423170740105</v>
      </c>
      <c r="AS107" s="1138">
        <v>1995.856592947172</v>
      </c>
      <c r="AT107" s="1138">
        <v>2098.3106026919727</v>
      </c>
      <c r="AU107" s="1138">
        <v>1612.2999296736211</v>
      </c>
      <c r="AV107" s="1138">
        <v>1340.057320647129</v>
      </c>
      <c r="AW107" s="1138">
        <v>1149.6309967104667</v>
      </c>
      <c r="AX107" s="1138">
        <v>1119.5488221892169</v>
      </c>
      <c r="AY107" s="1138">
        <v>870.37642090285544</v>
      </c>
      <c r="AZ107" s="1138">
        <v>709.27759879603457</v>
      </c>
      <c r="BA107" s="1138">
        <v>601.07504242705454</v>
      </c>
      <c r="BB107" s="1138">
        <v>532.85746662695669</v>
      </c>
      <c r="BC107" s="1138">
        <v>449.74095057462478</v>
      </c>
      <c r="BD107" s="1138">
        <v>489.70274937222803</v>
      </c>
      <c r="BE107" s="1138">
        <v>589.2149909305424</v>
      </c>
      <c r="BF107" s="1138">
        <v>396.50397958569988</v>
      </c>
      <c r="BG107" s="1138">
        <v>301.44058037612427</v>
      </c>
      <c r="BH107" s="1138">
        <v>253.79353449544226</v>
      </c>
      <c r="BI107" s="1759">
        <v>164.3668924477706</v>
      </c>
      <c r="BJ107" s="1138"/>
      <c r="BK107" s="1139"/>
    </row>
    <row r="108" spans="1:63" ht="15" customHeight="1">
      <c r="T108" s="1137"/>
      <c r="U108" s="75" t="s">
        <v>623</v>
      </c>
      <c r="V108" s="1301"/>
      <c r="W108" s="22"/>
      <c r="X108" s="1137"/>
      <c r="Y108" s="1292" t="s">
        <v>527</v>
      </c>
      <c r="Z108" s="1755"/>
      <c r="AA108" s="1138">
        <v>3.392162937753525</v>
      </c>
      <c r="AB108" s="1138">
        <v>4.0705955253042303</v>
      </c>
      <c r="AC108" s="1138">
        <v>4.2741253015694411</v>
      </c>
      <c r="AD108" s="1138">
        <v>4.8847146303650764</v>
      </c>
      <c r="AE108" s="1138">
        <v>5.4274607004056401</v>
      </c>
      <c r="AF108" s="1138">
        <v>6.4451095817316961</v>
      </c>
      <c r="AG108" s="1138">
        <v>7.1235421692824019</v>
      </c>
      <c r="AH108" s="1138">
        <v>7.937661274343248</v>
      </c>
      <c r="AI108" s="1138">
        <v>7.937661274343248</v>
      </c>
      <c r="AJ108" s="1138">
        <v>8.4804073443838117</v>
      </c>
      <c r="AK108" s="1138">
        <v>9.9051157782402921</v>
      </c>
      <c r="AL108" s="1138">
        <v>9.8372725194852215</v>
      </c>
      <c r="AM108" s="1138">
        <v>12.551002869688043</v>
      </c>
      <c r="AN108" s="1138">
        <v>16.282382101216921</v>
      </c>
      <c r="AO108" s="1138">
        <v>17.639247276318329</v>
      </c>
      <c r="AP108" s="1138">
        <v>25.441222033151437</v>
      </c>
      <c r="AQ108" s="1138">
        <v>36.974576021513421</v>
      </c>
      <c r="AR108" s="1138">
        <v>41.384387840593</v>
      </c>
      <c r="AS108" s="1138">
        <v>39.349090077940886</v>
      </c>
      <c r="AT108" s="1138">
        <v>32.612254483562381</v>
      </c>
      <c r="AU108" s="1138">
        <v>40.936622332809534</v>
      </c>
      <c r="AV108" s="1138">
        <v>40.258189745258825</v>
      </c>
      <c r="AW108" s="1138">
        <v>50.170089849374634</v>
      </c>
      <c r="AX108" s="1138">
        <v>64.53929205369856</v>
      </c>
      <c r="AY108" s="1138">
        <v>67.33443431440746</v>
      </c>
      <c r="AZ108" s="1138">
        <v>76.608607786225591</v>
      </c>
      <c r="BA108" s="1138">
        <v>82.734854051808469</v>
      </c>
      <c r="BB108" s="1138">
        <v>79.797240947713917</v>
      </c>
      <c r="BC108" s="1138">
        <v>69.864987865971599</v>
      </c>
      <c r="BD108" s="1138">
        <v>70.746950229787515</v>
      </c>
      <c r="BE108" s="1138">
        <v>77.293824699651822</v>
      </c>
      <c r="BF108" s="1138">
        <v>109.94376287260232</v>
      </c>
      <c r="BG108" s="1138">
        <v>108.65910933919403</v>
      </c>
      <c r="BH108" s="1138">
        <v>77.561958786377573</v>
      </c>
      <c r="BI108" s="1759">
        <v>56.097231695106984</v>
      </c>
      <c r="BJ108" s="1138"/>
      <c r="BK108" s="1139"/>
    </row>
    <row r="109" spans="1:63" ht="15" customHeight="1">
      <c r="T109" s="1288"/>
      <c r="U109" s="1283" t="s">
        <v>587</v>
      </c>
      <c r="V109" s="1154"/>
      <c r="W109" s="22"/>
      <c r="X109" s="1288"/>
      <c r="Y109" s="1283" t="s">
        <v>528</v>
      </c>
      <c r="Z109" s="1760"/>
      <c r="AA109" s="1284">
        <v>245.39795000000001</v>
      </c>
      <c r="AB109" s="1284">
        <v>305.04679999999996</v>
      </c>
      <c r="AC109" s="1284">
        <v>353.05817500000001</v>
      </c>
      <c r="AD109" s="1284">
        <v>351.90674999999999</v>
      </c>
      <c r="AE109" s="1284">
        <v>374.433605</v>
      </c>
      <c r="AF109" s="1284">
        <v>374.05651</v>
      </c>
      <c r="AG109" s="1284">
        <v>359.83342999999996</v>
      </c>
      <c r="AH109" s="1284">
        <v>345.86819500000001</v>
      </c>
      <c r="AI109" s="1284">
        <v>322.31870499999997</v>
      </c>
      <c r="AJ109" s="1284">
        <v>309.90690000000001</v>
      </c>
      <c r="AK109" s="1284">
        <v>291.49443500000001</v>
      </c>
      <c r="AL109" s="1284">
        <v>293.726</v>
      </c>
      <c r="AM109" s="1284">
        <v>285.558965</v>
      </c>
      <c r="AN109" s="1284">
        <v>274.26095500000002</v>
      </c>
      <c r="AO109" s="1284">
        <v>254.35123999999999</v>
      </c>
      <c r="AP109" s="1284">
        <v>227.73808499999998</v>
      </c>
      <c r="AQ109" s="1284">
        <v>207.15999495</v>
      </c>
      <c r="AR109" s="1284">
        <v>136.731796925</v>
      </c>
      <c r="AS109" s="1284">
        <v>110.363345575</v>
      </c>
      <c r="AT109" s="1284">
        <v>103.00551325000001</v>
      </c>
      <c r="AU109" s="1284">
        <v>84.586917474999993</v>
      </c>
      <c r="AV109" s="1284">
        <v>83.044581699999995</v>
      </c>
      <c r="AW109" s="1284">
        <v>77.51818424999999</v>
      </c>
      <c r="AX109" s="1284">
        <v>66.967755150000002</v>
      </c>
      <c r="AY109" s="1284">
        <v>294.48522500000001</v>
      </c>
      <c r="AZ109" s="1284">
        <v>58.037915000000005</v>
      </c>
      <c r="BA109" s="1284">
        <v>58.037915000000005</v>
      </c>
      <c r="BB109" s="1284">
        <v>62.193115000000006</v>
      </c>
      <c r="BC109" s="1284">
        <v>56.138130000000004</v>
      </c>
      <c r="BD109" s="1284">
        <v>70.417920000000009</v>
      </c>
      <c r="BE109" s="1284">
        <v>75.083245000000005</v>
      </c>
      <c r="BF109" s="1284">
        <v>87.479415000000003</v>
      </c>
      <c r="BG109" s="1284">
        <v>91.544779999999989</v>
      </c>
      <c r="BH109" s="1284">
        <v>94.650049999999993</v>
      </c>
      <c r="BI109" s="1755">
        <v>93.685980000000001</v>
      </c>
      <c r="BJ109" s="1284"/>
      <c r="BK109" s="1140"/>
    </row>
    <row r="110" spans="1:63" s="301" customFormat="1" ht="14.25">
      <c r="A110" s="1346"/>
      <c r="T110" s="71" t="s">
        <v>151</v>
      </c>
      <c r="U110" s="72"/>
      <c r="V110" s="1355"/>
      <c r="X110" s="71" t="s">
        <v>268</v>
      </c>
      <c r="Y110" s="72"/>
      <c r="Z110" s="1753"/>
      <c r="AA110" s="1327">
        <f t="shared" ref="AA110:BH110" si="44">SUM(AA111:AA113)</f>
        <v>10545.634713291121</v>
      </c>
      <c r="AB110" s="1327">
        <f t="shared" si="44"/>
        <v>10401.945279391139</v>
      </c>
      <c r="AC110" s="1327">
        <f t="shared" si="44"/>
        <v>10322.404327139462</v>
      </c>
      <c r="AD110" s="1327">
        <f t="shared" si="44"/>
        <v>10384.174379893699</v>
      </c>
      <c r="AE110" s="1327">
        <f t="shared" si="44"/>
        <v>10153.75185536955</v>
      </c>
      <c r="AF110" s="1327">
        <f t="shared" si="44"/>
        <v>9796.1890902123687</v>
      </c>
      <c r="AG110" s="1327">
        <f t="shared" si="44"/>
        <v>9609.5410107440512</v>
      </c>
      <c r="AH110" s="1327">
        <f t="shared" si="44"/>
        <v>9529.416780078549</v>
      </c>
      <c r="AI110" s="1327">
        <f t="shared" si="44"/>
        <v>9435.5394788379799</v>
      </c>
      <c r="AJ110" s="1327">
        <f t="shared" si="44"/>
        <v>9395.3949729465967</v>
      </c>
      <c r="AK110" s="1327">
        <f t="shared" si="44"/>
        <v>9446.8963901393399</v>
      </c>
      <c r="AL110" s="1327">
        <f t="shared" si="44"/>
        <v>9230.0922374542006</v>
      </c>
      <c r="AM110" s="1327">
        <f t="shared" si="44"/>
        <v>9224.2080676063124</v>
      </c>
      <c r="AN110" s="1327">
        <f t="shared" si="44"/>
        <v>9213.0695505424446</v>
      </c>
      <c r="AO110" s="1327">
        <f t="shared" si="44"/>
        <v>9108.5092033735</v>
      </c>
      <c r="AP110" s="1327">
        <f t="shared" si="44"/>
        <v>9204.733983895765</v>
      </c>
      <c r="AQ110" s="1327">
        <f t="shared" si="44"/>
        <v>9267.080826082467</v>
      </c>
      <c r="AR110" s="1327">
        <f t="shared" si="44"/>
        <v>9736.4964226820357</v>
      </c>
      <c r="AS110" s="1327">
        <f t="shared" si="44"/>
        <v>9006.9259708878853</v>
      </c>
      <c r="AT110" s="1327">
        <f t="shared" si="44"/>
        <v>8830.4952351010252</v>
      </c>
      <c r="AU110" s="1327">
        <f t="shared" si="44"/>
        <v>9172.0396589925676</v>
      </c>
      <c r="AV110" s="1327">
        <f t="shared" si="44"/>
        <v>9056.2867111029773</v>
      </c>
      <c r="AW110" s="1327">
        <f t="shared" si="44"/>
        <v>8961.0235263901777</v>
      </c>
      <c r="AX110" s="1327">
        <f t="shared" si="44"/>
        <v>8877.786597819244</v>
      </c>
      <c r="AY110" s="1327">
        <f t="shared" si="44"/>
        <v>8755.8287986599553</v>
      </c>
      <c r="AZ110" s="1327">
        <f t="shared" si="44"/>
        <v>8831.4039885237398</v>
      </c>
      <c r="BA110" s="1327">
        <f t="shared" si="44"/>
        <v>8779.1926695093189</v>
      </c>
      <c r="BB110" s="1327">
        <f t="shared" si="44"/>
        <v>8805.41448102094</v>
      </c>
      <c r="BC110" s="1327">
        <f t="shared" si="44"/>
        <v>8293.4674659407701</v>
      </c>
      <c r="BD110" s="1327">
        <f t="shared" si="44"/>
        <v>8234.0281788782504</v>
      </c>
      <c r="BE110" s="1327">
        <f t="shared" si="44"/>
        <v>8175.2562325830722</v>
      </c>
      <c r="BF110" s="1327">
        <f t="shared" si="44"/>
        <v>8316.7503010847595</v>
      </c>
      <c r="BG110" s="1327">
        <f t="shared" si="44"/>
        <v>7867.9241444868276</v>
      </c>
      <c r="BH110" s="1327">
        <f t="shared" si="44"/>
        <v>7255.6725666767434</v>
      </c>
      <c r="BI110" s="2025">
        <f t="shared" ref="BI110" si="45">SUM(BI111:BI113)</f>
        <v>7122.1601753581754</v>
      </c>
      <c r="BJ110" s="1327"/>
      <c r="BK110" s="1339"/>
    </row>
    <row r="111" spans="1:63" ht="15" customHeight="1">
      <c r="T111" s="1137"/>
      <c r="U111" s="66" t="s">
        <v>424</v>
      </c>
      <c r="V111" s="1156"/>
      <c r="W111" s="22"/>
      <c r="X111" s="1137"/>
      <c r="Y111" s="66" t="s">
        <v>341</v>
      </c>
      <c r="Z111" s="1750"/>
      <c r="AA111" s="1293">
        <v>3865.0188709050371</v>
      </c>
      <c r="AB111" s="1293">
        <v>3879.0249643020697</v>
      </c>
      <c r="AC111" s="1293">
        <v>3867.2220039563385</v>
      </c>
      <c r="AD111" s="1293">
        <v>3806.5342168560765</v>
      </c>
      <c r="AE111" s="1293">
        <v>3719.2413510499277</v>
      </c>
      <c r="AF111" s="1293">
        <v>3638.2687901227064</v>
      </c>
      <c r="AG111" s="1293">
        <v>3587.3040873379291</v>
      </c>
      <c r="AH111" s="1293">
        <v>3576.4970240624498</v>
      </c>
      <c r="AI111" s="1293">
        <v>3526.3812194547954</v>
      </c>
      <c r="AJ111" s="1293">
        <v>3506.0695583147503</v>
      </c>
      <c r="AK111" s="1293">
        <v>3528.515660309065</v>
      </c>
      <c r="AL111" s="1293">
        <v>3519.6265478084447</v>
      </c>
      <c r="AM111" s="1293">
        <v>3543.4022218479463</v>
      </c>
      <c r="AN111" s="1293">
        <v>3576.2226771262308</v>
      </c>
      <c r="AO111" s="1293">
        <v>3576.5252534812944</v>
      </c>
      <c r="AP111" s="1293">
        <v>3676.1386686936539</v>
      </c>
      <c r="AQ111" s="1293">
        <v>3755.3870529809333</v>
      </c>
      <c r="AR111" s="1293">
        <v>3821.9582850128095</v>
      </c>
      <c r="AS111" s="1293">
        <v>3864.0304149295694</v>
      </c>
      <c r="AT111" s="1293">
        <v>3919.9899780488404</v>
      </c>
      <c r="AU111" s="1293">
        <v>3859.5065459378989</v>
      </c>
      <c r="AV111" s="1293">
        <v>3830.1788195373538</v>
      </c>
      <c r="AW111" s="1293">
        <v>3742.1633893255216</v>
      </c>
      <c r="AX111" s="1293">
        <v>3599.0002452313088</v>
      </c>
      <c r="AY111" s="1293">
        <v>3511.563347591843</v>
      </c>
      <c r="AZ111" s="1293">
        <v>3484.0056301554505</v>
      </c>
      <c r="BA111" s="1293">
        <v>3464.5519655454018</v>
      </c>
      <c r="BB111" s="1293">
        <v>3511.7984858879213</v>
      </c>
      <c r="BC111" s="1293">
        <v>3473.3559551049793</v>
      </c>
      <c r="BD111" s="1293">
        <v>3489.995193543185</v>
      </c>
      <c r="BE111" s="1293">
        <v>3447.9113915099333</v>
      </c>
      <c r="BF111" s="1293">
        <v>3370.3619604948294</v>
      </c>
      <c r="BG111" s="1293">
        <v>3255.1613280713236</v>
      </c>
      <c r="BH111" s="1293">
        <v>3155.601248981457</v>
      </c>
      <c r="BI111" s="1754">
        <v>3066.0382405279661</v>
      </c>
      <c r="BJ111" s="1293"/>
      <c r="BK111" s="1143"/>
    </row>
    <row r="112" spans="1:63" ht="15" customHeight="1">
      <c r="T112" s="1137"/>
      <c r="U112" s="66" t="s">
        <v>336</v>
      </c>
      <c r="V112" s="1156"/>
      <c r="W112" s="22"/>
      <c r="X112" s="1137"/>
      <c r="Y112" s="66" t="s">
        <v>342</v>
      </c>
      <c r="Z112" s="1754"/>
      <c r="AA112" s="1293">
        <v>6657.8733417146805</v>
      </c>
      <c r="AB112" s="1293">
        <v>6503.1113643614981</v>
      </c>
      <c r="AC112" s="1293">
        <v>6432.5398124284238</v>
      </c>
      <c r="AD112" s="1293">
        <v>6557.9874521556221</v>
      </c>
      <c r="AE112" s="1293">
        <v>6412.011828524197</v>
      </c>
      <c r="AF112" s="1293">
        <v>6137.1896247626746</v>
      </c>
      <c r="AG112" s="1293">
        <v>6002.4413946166642</v>
      </c>
      <c r="AH112" s="1293">
        <v>5933.6145449198038</v>
      </c>
      <c r="AI112" s="1293">
        <v>5891.8812935845235</v>
      </c>
      <c r="AJ112" s="1293">
        <v>5872.3079638306135</v>
      </c>
      <c r="AK112" s="1293">
        <v>5902.0296956188022</v>
      </c>
      <c r="AL112" s="1293">
        <v>5694.8023961166882</v>
      </c>
      <c r="AM112" s="1293">
        <v>5665.676377325226</v>
      </c>
      <c r="AN112" s="1293">
        <v>5623.0861582296156</v>
      </c>
      <c r="AO112" s="1293">
        <v>5518.8572417942578</v>
      </c>
      <c r="AP112" s="1293">
        <v>5514.6127230409284</v>
      </c>
      <c r="AQ112" s="1293">
        <v>5498.6480343554476</v>
      </c>
      <c r="AR112" s="1293">
        <v>5901.6849922024621</v>
      </c>
      <c r="AS112" s="1293">
        <v>5131.1325141103689</v>
      </c>
      <c r="AT112" s="1293">
        <v>4900.1311064454521</v>
      </c>
      <c r="AU112" s="1293">
        <v>5302.8393087831155</v>
      </c>
      <c r="AV112" s="1293">
        <v>5216.1819060208654</v>
      </c>
      <c r="AW112" s="1293">
        <v>5209.0141129100457</v>
      </c>
      <c r="AX112" s="1293">
        <v>5268.5708856848969</v>
      </c>
      <c r="AY112" s="1293">
        <v>5234.5376381587694</v>
      </c>
      <c r="AZ112" s="1293">
        <v>5338.3925287301809</v>
      </c>
      <c r="BA112" s="1293">
        <v>5306.1299193237892</v>
      </c>
      <c r="BB112" s="1293">
        <v>5285.5577398958521</v>
      </c>
      <c r="BC112" s="1293">
        <v>4812.1117229671145</v>
      </c>
      <c r="BD112" s="1293">
        <v>4735.534235999774</v>
      </c>
      <c r="BE112" s="1293">
        <v>4718.9508140645621</v>
      </c>
      <c r="BF112" s="1293">
        <v>4937.6732731242582</v>
      </c>
      <c r="BG112" s="1293">
        <v>4605.0444111722154</v>
      </c>
      <c r="BH112" s="1293">
        <v>4092.3321323866994</v>
      </c>
      <c r="BI112" s="1754">
        <v>4048.9607319547781</v>
      </c>
      <c r="BJ112" s="1293"/>
      <c r="BK112" s="1143"/>
    </row>
    <row r="113" spans="1:63" ht="15" customHeight="1">
      <c r="T113" s="1288"/>
      <c r="U113" s="1283" t="s">
        <v>586</v>
      </c>
      <c r="V113" s="1154"/>
      <c r="W113" s="22"/>
      <c r="X113" s="1288"/>
      <c r="Y113" s="1283" t="s">
        <v>622</v>
      </c>
      <c r="Z113" s="1755"/>
      <c r="AA113" s="1284">
        <v>22.742500671404283</v>
      </c>
      <c r="AB113" s="1284">
        <v>19.808950727571215</v>
      </c>
      <c r="AC113" s="1284">
        <v>22.64251075470083</v>
      </c>
      <c r="AD113" s="1284">
        <v>19.652710882000498</v>
      </c>
      <c r="AE113" s="1284">
        <v>22.498675795424525</v>
      </c>
      <c r="AF113" s="1284">
        <v>20.730675326987576</v>
      </c>
      <c r="AG113" s="1284">
        <v>19.79552878945761</v>
      </c>
      <c r="AH113" s="1284">
        <v>19.305211096294677</v>
      </c>
      <c r="AI113" s="1284">
        <v>17.276965798660573</v>
      </c>
      <c r="AJ113" s="1284">
        <v>17.017450801233966</v>
      </c>
      <c r="AK113" s="1284">
        <v>16.351034211473266</v>
      </c>
      <c r="AL113" s="1284">
        <v>15.663293529066499</v>
      </c>
      <c r="AM113" s="1284">
        <v>15.129468433140051</v>
      </c>
      <c r="AN113" s="1284">
        <v>13.760715186597954</v>
      </c>
      <c r="AO113" s="1284">
        <v>13.126708097946352</v>
      </c>
      <c r="AP113" s="1284">
        <v>13.982592161182772</v>
      </c>
      <c r="AQ113" s="1284">
        <v>13.045738746087222</v>
      </c>
      <c r="AR113" s="1284">
        <v>12.853145466764945</v>
      </c>
      <c r="AS113" s="1284">
        <v>11.763041847948033</v>
      </c>
      <c r="AT113" s="1284">
        <v>10.374150606732535</v>
      </c>
      <c r="AU113" s="1284">
        <v>9.6938042715529242</v>
      </c>
      <c r="AV113" s="1284">
        <v>9.9259855447578289</v>
      </c>
      <c r="AW113" s="1284">
        <v>9.8460241546115981</v>
      </c>
      <c r="AX113" s="1284">
        <v>10.215466903038687</v>
      </c>
      <c r="AY113" s="1284">
        <v>9.7278129093431165</v>
      </c>
      <c r="AZ113" s="1284">
        <v>9.00582963810899</v>
      </c>
      <c r="BA113" s="1284">
        <v>8.51078464012833</v>
      </c>
      <c r="BB113" s="1284">
        <v>8.0582552371666676</v>
      </c>
      <c r="BC113" s="1284">
        <v>7.9997878686748392</v>
      </c>
      <c r="BD113" s="1284">
        <v>8.4987493352904728</v>
      </c>
      <c r="BE113" s="1284">
        <v>8.3940270085763693</v>
      </c>
      <c r="BF113" s="1284">
        <v>8.7150674656718561</v>
      </c>
      <c r="BG113" s="1284">
        <v>7.7184052432885624</v>
      </c>
      <c r="BH113" s="1284">
        <v>7.7391853085864408</v>
      </c>
      <c r="BI113" s="1755">
        <v>7.1612028754303036</v>
      </c>
      <c r="BJ113" s="1289"/>
      <c r="BK113" s="1144"/>
    </row>
    <row r="114" spans="1:63" s="1160" customFormat="1" ht="15" customHeight="1">
      <c r="A114" s="2142"/>
      <c r="T114" s="71" t="s">
        <v>440</v>
      </c>
      <c r="U114" s="1295"/>
      <c r="V114" s="1145"/>
      <c r="W114" s="301"/>
      <c r="X114" s="71" t="s">
        <v>305</v>
      </c>
      <c r="Y114" s="1295"/>
      <c r="Z114" s="1752"/>
      <c r="AA114" s="1327">
        <v>871.05625021481285</v>
      </c>
      <c r="AB114" s="1327">
        <v>852.23415282408666</v>
      </c>
      <c r="AC114" s="1327">
        <v>832.68146768473821</v>
      </c>
      <c r="AD114" s="1327">
        <v>812.69452453486167</v>
      </c>
      <c r="AE114" s="1327">
        <v>787.41869984438085</v>
      </c>
      <c r="AF114" s="1327">
        <v>766.95025231826355</v>
      </c>
      <c r="AG114" s="1327">
        <v>753.88525486296999</v>
      </c>
      <c r="AH114" s="1327">
        <v>743.48736659709675</v>
      </c>
      <c r="AI114" s="1327">
        <v>731.67768459155013</v>
      </c>
      <c r="AJ114" s="1327">
        <v>720.91530403416834</v>
      </c>
      <c r="AK114" s="1327">
        <v>707.33874383437831</v>
      </c>
      <c r="AL114" s="1327">
        <v>693.17082648266046</v>
      </c>
      <c r="AM114" s="1327">
        <v>679.61202739536509</v>
      </c>
      <c r="AN114" s="1327">
        <v>664.40345848224331</v>
      </c>
      <c r="AO114" s="1327">
        <v>651.84787849089116</v>
      </c>
      <c r="AP114" s="1327">
        <v>631.61372636324541</v>
      </c>
      <c r="AQ114" s="1327">
        <v>609.34425223991173</v>
      </c>
      <c r="AR114" s="1327">
        <v>590.2021476996224</v>
      </c>
      <c r="AS114" s="1327">
        <v>570.51196658173899</v>
      </c>
      <c r="AT114" s="1327">
        <v>543.13644678244862</v>
      </c>
      <c r="AU114" s="1327">
        <v>521.30680599683933</v>
      </c>
      <c r="AV114" s="1327">
        <v>496.54714287784185</v>
      </c>
      <c r="AW114" s="1327">
        <v>470.5262875562571</v>
      </c>
      <c r="AX114" s="1327">
        <v>452.63976011389286</v>
      </c>
      <c r="AY114" s="1327">
        <v>439.23052177349558</v>
      </c>
      <c r="AZ114" s="1327">
        <v>424.66824794173766</v>
      </c>
      <c r="BA114" s="1327">
        <v>413.41437044311772</v>
      </c>
      <c r="BB114" s="1327">
        <v>405.27578663555801</v>
      </c>
      <c r="BC114" s="1327">
        <v>400.39109287543334</v>
      </c>
      <c r="BD114" s="1327">
        <v>401.19286069815735</v>
      </c>
      <c r="BE114" s="1327">
        <v>402.47520842623254</v>
      </c>
      <c r="BF114" s="1327">
        <v>407.03928031398431</v>
      </c>
      <c r="BG114" s="1327">
        <v>410.72337804089159</v>
      </c>
      <c r="BH114" s="1327">
        <v>421.74748546302067</v>
      </c>
      <c r="BI114" s="2025">
        <v>442.93678212497809</v>
      </c>
      <c r="BJ114" s="1331"/>
      <c r="BK114" s="1340"/>
    </row>
    <row r="115" spans="1:63" ht="15" customHeight="1">
      <c r="A115" s="2142"/>
      <c r="T115" s="960"/>
      <c r="U115" s="56" t="s">
        <v>373</v>
      </c>
      <c r="V115" s="1152"/>
      <c r="W115" s="22"/>
      <c r="X115" s="960"/>
      <c r="Y115" s="56" t="s">
        <v>799</v>
      </c>
      <c r="Z115" s="2012"/>
      <c r="AA115" s="2367">
        <v>104.97837005277837</v>
      </c>
      <c r="AB115" s="2367">
        <v>105.08676305477837</v>
      </c>
      <c r="AC115" s="2367">
        <v>105.1789855452667</v>
      </c>
      <c r="AD115" s="2367">
        <v>107.16878831642708</v>
      </c>
      <c r="AE115" s="2367">
        <v>106.72081570930494</v>
      </c>
      <c r="AF115" s="2367">
        <v>105.91273056271497</v>
      </c>
      <c r="AG115" s="2367">
        <v>107.70779401929049</v>
      </c>
      <c r="AH115" s="2367">
        <v>108.20998964743927</v>
      </c>
      <c r="AI115" s="2367">
        <v>106.17396723732267</v>
      </c>
      <c r="AJ115" s="2367">
        <v>105.75695486269817</v>
      </c>
      <c r="AK115" s="2367">
        <v>106.02110965216137</v>
      </c>
      <c r="AL115" s="2367">
        <v>106.42648683695688</v>
      </c>
      <c r="AM115" s="2367">
        <v>107.15053403741048</v>
      </c>
      <c r="AN115" s="2367">
        <v>105.96099757675977</v>
      </c>
      <c r="AO115" s="2367">
        <v>106.82436214253316</v>
      </c>
      <c r="AP115" s="2367">
        <v>106.7714027604415</v>
      </c>
      <c r="AQ115" s="2367">
        <v>106.25182388993206</v>
      </c>
      <c r="AR115" s="2367">
        <v>106.13037705677233</v>
      </c>
      <c r="AS115" s="2367">
        <v>107.52923795004475</v>
      </c>
      <c r="AT115" s="2367">
        <v>106.40830215010392</v>
      </c>
      <c r="AU115" s="2367">
        <v>106.22776420949862</v>
      </c>
      <c r="AV115" s="2367">
        <v>106.30231393409936</v>
      </c>
      <c r="AW115" s="2367">
        <v>105.97062532547872</v>
      </c>
      <c r="AX115" s="2367">
        <v>107.06950025908785</v>
      </c>
      <c r="AY115" s="2367">
        <v>108.0772368620992</v>
      </c>
      <c r="AZ115" s="2367">
        <v>106.89613467793041</v>
      </c>
      <c r="BA115" s="2367">
        <v>107.66157436125758</v>
      </c>
      <c r="BB115" s="2367">
        <v>110.01129684085338</v>
      </c>
      <c r="BC115" s="2367">
        <v>108.91111160373464</v>
      </c>
      <c r="BD115" s="2367">
        <v>111.53889759567947</v>
      </c>
      <c r="BE115" s="2367">
        <v>113.06453735636215</v>
      </c>
      <c r="BF115" s="2367">
        <v>116.78304442705043</v>
      </c>
      <c r="BG115" s="2367">
        <v>118.76635391583052</v>
      </c>
      <c r="BH115" s="2367">
        <v>121.18871467516972</v>
      </c>
      <c r="BI115" s="2012">
        <v>134.3238845903071</v>
      </c>
      <c r="BJ115" s="2011"/>
      <c r="BK115" s="2010"/>
    </row>
    <row r="116" spans="1:63" ht="15" customHeight="1">
      <c r="A116" s="2142"/>
      <c r="T116" s="960"/>
      <c r="U116" s="66" t="s">
        <v>374</v>
      </c>
      <c r="V116" s="1156"/>
      <c r="W116" s="22"/>
      <c r="X116" s="960"/>
      <c r="Y116" s="66" t="s">
        <v>383</v>
      </c>
      <c r="Z116" s="1754"/>
      <c r="AA116" s="1293">
        <v>40.825930369921529</v>
      </c>
      <c r="AB116" s="1293">
        <v>38.289344921633919</v>
      </c>
      <c r="AC116" s="1293">
        <v>36.017118402234992</v>
      </c>
      <c r="AD116" s="1293">
        <v>33.478758582200726</v>
      </c>
      <c r="AE116" s="1293">
        <v>32.026097917694244</v>
      </c>
      <c r="AF116" s="1293">
        <v>28.736837277863984</v>
      </c>
      <c r="AG116" s="1293">
        <v>24.404554337467236</v>
      </c>
      <c r="AH116" s="1293">
        <v>20.624326735174151</v>
      </c>
      <c r="AI116" s="1293">
        <v>19.361301648620113</v>
      </c>
      <c r="AJ116" s="1293">
        <v>18.727410308192812</v>
      </c>
      <c r="AK116" s="1293">
        <v>17.848950063904187</v>
      </c>
      <c r="AL116" s="1293">
        <v>16.953494152245913</v>
      </c>
      <c r="AM116" s="1293">
        <v>16.168862519812777</v>
      </c>
      <c r="AN116" s="1293">
        <v>15.282701794156919</v>
      </c>
      <c r="AO116" s="1293">
        <v>14.643819763589104</v>
      </c>
      <c r="AP116" s="1293">
        <v>14.023782205231763</v>
      </c>
      <c r="AQ116" s="1293">
        <v>13.798986426232878</v>
      </c>
      <c r="AR116" s="1293">
        <v>13.127391869005091</v>
      </c>
      <c r="AS116" s="1293">
        <v>12.476373006030684</v>
      </c>
      <c r="AT116" s="1293">
        <v>11.722865520953984</v>
      </c>
      <c r="AU116" s="1293">
        <v>11.177811035557848</v>
      </c>
      <c r="AV116" s="1293">
        <v>10.775605604561687</v>
      </c>
      <c r="AW116" s="1293">
        <v>11.154279928724115</v>
      </c>
      <c r="AX116" s="1293">
        <v>11.635330439961438</v>
      </c>
      <c r="AY116" s="1293">
        <v>11.76635410056539</v>
      </c>
      <c r="AZ116" s="1293">
        <v>11.776480954298945</v>
      </c>
      <c r="BA116" s="1293">
        <v>12.039705913337684</v>
      </c>
      <c r="BB116" s="1293">
        <v>12.660121741976626</v>
      </c>
      <c r="BC116" s="1293">
        <v>13.583772648109893</v>
      </c>
      <c r="BD116" s="1293">
        <v>14.22826901073573</v>
      </c>
      <c r="BE116" s="1293">
        <v>14.783271574854407</v>
      </c>
      <c r="BF116" s="1293">
        <v>15.568345491502281</v>
      </c>
      <c r="BG116" s="1293">
        <v>16.213240372512807</v>
      </c>
      <c r="BH116" s="1293">
        <v>17.143423042377478</v>
      </c>
      <c r="BI116" s="1754">
        <v>18.002651246908961</v>
      </c>
      <c r="BJ116" s="1296"/>
      <c r="BK116" s="1150"/>
    </row>
    <row r="117" spans="1:63" ht="15" customHeight="1">
      <c r="A117" s="2142"/>
      <c r="T117" s="960"/>
      <c r="U117" s="66" t="s">
        <v>375</v>
      </c>
      <c r="V117" s="1156"/>
      <c r="W117" s="22"/>
      <c r="X117" s="960"/>
      <c r="Y117" s="66" t="s">
        <v>384</v>
      </c>
      <c r="Z117" s="1754"/>
      <c r="AA117" s="1293">
        <v>13.695145971729078</v>
      </c>
      <c r="AB117" s="1293">
        <v>13.542390685908391</v>
      </c>
      <c r="AC117" s="1293">
        <v>13.444456180312125</v>
      </c>
      <c r="AD117" s="1293">
        <v>13.320426602120637</v>
      </c>
      <c r="AE117" s="1293">
        <v>13.228591579345236</v>
      </c>
      <c r="AF117" s="1293">
        <v>13.131243845775028</v>
      </c>
      <c r="AG117" s="1293">
        <v>13.040217672159827</v>
      </c>
      <c r="AH117" s="1293">
        <v>12.971319796722401</v>
      </c>
      <c r="AI117" s="1293">
        <v>12.89238056891857</v>
      </c>
      <c r="AJ117" s="1293">
        <v>12.82243460873009</v>
      </c>
      <c r="AK117" s="1293">
        <v>12.752972878504529</v>
      </c>
      <c r="AL117" s="1293">
        <v>12.697523791129694</v>
      </c>
      <c r="AM117" s="1293">
        <v>12.654134385602086</v>
      </c>
      <c r="AN117" s="1293">
        <v>12.609271490572477</v>
      </c>
      <c r="AO117" s="1293">
        <v>12.568136961750687</v>
      </c>
      <c r="AP117" s="1293">
        <v>12.525575089115446</v>
      </c>
      <c r="AQ117" s="1293">
        <v>12.439511317130165</v>
      </c>
      <c r="AR117" s="1293">
        <v>12.435786684338638</v>
      </c>
      <c r="AS117" s="1293">
        <v>12.407961735379377</v>
      </c>
      <c r="AT117" s="1293">
        <v>12.428450769833821</v>
      </c>
      <c r="AU117" s="1293">
        <v>12.390809297006481</v>
      </c>
      <c r="AV117" s="1293">
        <v>12.439506908918323</v>
      </c>
      <c r="AW117" s="1293">
        <v>12.67921387688731</v>
      </c>
      <c r="AX117" s="1293">
        <v>12.521704343516037</v>
      </c>
      <c r="AY117" s="1293">
        <v>12.442421164259112</v>
      </c>
      <c r="AZ117" s="1293">
        <v>12.405026331796584</v>
      </c>
      <c r="BA117" s="1293">
        <v>12.327242697461248</v>
      </c>
      <c r="BB117" s="1293">
        <v>12.324249668924724</v>
      </c>
      <c r="BC117" s="1293">
        <v>12.321558527168486</v>
      </c>
      <c r="BD117" s="1293">
        <v>12.318092963595454</v>
      </c>
      <c r="BE117" s="1293">
        <v>12.316789999416388</v>
      </c>
      <c r="BF117" s="1293">
        <v>12.316592333404461</v>
      </c>
      <c r="BG117" s="1293">
        <v>12.313817671151218</v>
      </c>
      <c r="BH117" s="1293">
        <v>12.311097221052929</v>
      </c>
      <c r="BI117" s="1754">
        <v>12.307892374609754</v>
      </c>
      <c r="BJ117" s="1296"/>
      <c r="BK117" s="1150"/>
    </row>
    <row r="118" spans="1:63" ht="15" customHeight="1">
      <c r="A118" s="2142"/>
      <c r="T118" s="960"/>
      <c r="U118" s="66" t="s">
        <v>377</v>
      </c>
      <c r="V118" s="1156"/>
      <c r="W118" s="22"/>
      <c r="X118" s="960"/>
      <c r="Y118" s="66" t="s">
        <v>386</v>
      </c>
      <c r="Z118" s="1754"/>
      <c r="AA118" s="1293">
        <v>609.35849592570196</v>
      </c>
      <c r="AB118" s="1293">
        <v>594.54476543401825</v>
      </c>
      <c r="AC118" s="1293">
        <v>578.41136396947593</v>
      </c>
      <c r="AD118" s="1293">
        <v>559.28298932218263</v>
      </c>
      <c r="AE118" s="1293">
        <v>539.16023130357974</v>
      </c>
      <c r="AF118" s="1293">
        <v>526.0156407090808</v>
      </c>
      <c r="AG118" s="1293">
        <v>518.12628284067944</v>
      </c>
      <c r="AH118" s="1293">
        <v>513.52541521121634</v>
      </c>
      <c r="AI118" s="1293">
        <v>506.77933371285405</v>
      </c>
      <c r="AJ118" s="1293">
        <v>499.04533832133973</v>
      </c>
      <c r="AK118" s="1293">
        <v>488.73848071615117</v>
      </c>
      <c r="AL118" s="1293">
        <v>477.86098182775811</v>
      </c>
      <c r="AM118" s="1293">
        <v>467.20655043828503</v>
      </c>
      <c r="AN118" s="1293">
        <v>456.66633050079497</v>
      </c>
      <c r="AO118" s="1293">
        <v>445.61913022303912</v>
      </c>
      <c r="AP118" s="1293">
        <v>429.01600427636089</v>
      </c>
      <c r="AQ118" s="1293">
        <v>411.70579316935624</v>
      </c>
      <c r="AR118" s="1293">
        <v>396.82236094913134</v>
      </c>
      <c r="AS118" s="1293">
        <v>379.85743323398236</v>
      </c>
      <c r="AT118" s="1293">
        <v>358.74346815033476</v>
      </c>
      <c r="AU118" s="1293">
        <v>340.2910981998308</v>
      </c>
      <c r="AV118" s="1293">
        <v>318.9355131855591</v>
      </c>
      <c r="AW118" s="1293">
        <v>294.93859853728185</v>
      </c>
      <c r="AX118" s="1293">
        <v>278.68370478891092</v>
      </c>
      <c r="AY118" s="1293">
        <v>265.6920491281648</v>
      </c>
      <c r="AZ118" s="1293">
        <v>253.78512132016402</v>
      </c>
      <c r="BA118" s="1293">
        <v>243.02116965507344</v>
      </c>
      <c r="BB118" s="1293">
        <v>234.07323343388688</v>
      </c>
      <c r="BC118" s="1293">
        <v>230.44664028346398</v>
      </c>
      <c r="BD118" s="1293">
        <v>229.09531168993428</v>
      </c>
      <c r="BE118" s="1293">
        <v>229.47065480012711</v>
      </c>
      <c r="BF118" s="1293">
        <v>231.32718615057064</v>
      </c>
      <c r="BG118" s="1293">
        <v>234.27605862823893</v>
      </c>
      <c r="BH118" s="1293">
        <v>242.23234423305385</v>
      </c>
      <c r="BI118" s="1754">
        <v>249.69996049622435</v>
      </c>
      <c r="BJ118" s="1296"/>
      <c r="BK118" s="1150"/>
    </row>
    <row r="119" spans="1:63" ht="15" customHeight="1">
      <c r="A119" s="2142"/>
      <c r="T119" s="1290"/>
      <c r="U119" s="1283" t="s">
        <v>378</v>
      </c>
      <c r="V119" s="1154"/>
      <c r="W119" s="22"/>
      <c r="X119" s="1290"/>
      <c r="Y119" s="1283" t="s">
        <v>800</v>
      </c>
      <c r="Z119" s="2009"/>
      <c r="AA119" s="1259">
        <v>102.19830789468193</v>
      </c>
      <c r="AB119" s="1259">
        <v>100.77088872774785</v>
      </c>
      <c r="AC119" s="1259">
        <v>99.629543587448367</v>
      </c>
      <c r="AD119" s="1259">
        <v>99.443561711930528</v>
      </c>
      <c r="AE119" s="1259">
        <v>96.282963334456653</v>
      </c>
      <c r="AF119" s="1259">
        <v>93.15379992282864</v>
      </c>
      <c r="AG119" s="1259">
        <v>90.606405993372988</v>
      </c>
      <c r="AH119" s="1259">
        <v>88.156315206544434</v>
      </c>
      <c r="AI119" s="1259">
        <v>86.470701423834612</v>
      </c>
      <c r="AJ119" s="1259">
        <v>84.563165933207486</v>
      </c>
      <c r="AK119" s="1259">
        <v>81.977230523656999</v>
      </c>
      <c r="AL119" s="1259">
        <v>79.232339874569774</v>
      </c>
      <c r="AM119" s="1259">
        <v>76.431946014254692</v>
      </c>
      <c r="AN119" s="1259">
        <v>73.884157119959198</v>
      </c>
      <c r="AO119" s="1259">
        <v>72.192429399979176</v>
      </c>
      <c r="AP119" s="1259">
        <v>69.276962032095696</v>
      </c>
      <c r="AQ119" s="1259">
        <v>65.148137437260388</v>
      </c>
      <c r="AR119" s="1259">
        <v>61.686231140374936</v>
      </c>
      <c r="AS119" s="1259">
        <v>58.240960656301795</v>
      </c>
      <c r="AT119" s="1259">
        <v>53.833360191222098</v>
      </c>
      <c r="AU119" s="1259">
        <v>51.219323254945628</v>
      </c>
      <c r="AV119" s="1259">
        <v>48.094203244703422</v>
      </c>
      <c r="AW119" s="1259">
        <v>45.783569887885115</v>
      </c>
      <c r="AX119" s="1259">
        <v>42.72952028241663</v>
      </c>
      <c r="AY119" s="1259">
        <v>41.252460518407048</v>
      </c>
      <c r="AZ119" s="1259">
        <v>39.80548465754768</v>
      </c>
      <c r="BA119" s="1259">
        <v>38.36467781598779</v>
      </c>
      <c r="BB119" s="1259">
        <v>36.206884949916322</v>
      </c>
      <c r="BC119" s="1259">
        <v>35.128009812956336</v>
      </c>
      <c r="BD119" s="1259">
        <v>34.012289438212406</v>
      </c>
      <c r="BE119" s="1259">
        <v>32.839954695472507</v>
      </c>
      <c r="BF119" s="1259">
        <v>31.044111911456469</v>
      </c>
      <c r="BG119" s="1259">
        <v>29.153907453158155</v>
      </c>
      <c r="BH119" s="1259">
        <v>28.87190629136666</v>
      </c>
      <c r="BI119" s="2009">
        <v>28.602393416927963</v>
      </c>
      <c r="BJ119" s="2008"/>
      <c r="BK119" s="2007"/>
    </row>
    <row r="120" spans="1:63" s="301" customFormat="1" ht="14.25">
      <c r="A120" s="1346"/>
      <c r="T120" s="71" t="s">
        <v>318</v>
      </c>
      <c r="U120" s="72"/>
      <c r="V120" s="1355"/>
      <c r="X120" s="71" t="s">
        <v>269</v>
      </c>
      <c r="Y120" s="72"/>
      <c r="Z120" s="1753"/>
      <c r="AA120" s="1327">
        <f t="shared" ref="AA120:BH120" si="46">SUM(AA121:AA123)</f>
        <v>3557.8508552825197</v>
      </c>
      <c r="AB120" s="1327">
        <f t="shared" si="46"/>
        <v>3588.5195154078683</v>
      </c>
      <c r="AC120" s="1327">
        <f t="shared" si="46"/>
        <v>3671.3082811391241</v>
      </c>
      <c r="AD120" s="1327">
        <f t="shared" si="46"/>
        <v>3709.3741820916648</v>
      </c>
      <c r="AE120" s="1327">
        <f t="shared" si="46"/>
        <v>3741.2001753709346</v>
      </c>
      <c r="AF120" s="1327">
        <f t="shared" si="46"/>
        <v>3889.9113614035673</v>
      </c>
      <c r="AG120" s="1327">
        <f t="shared" si="46"/>
        <v>3980.0382988206852</v>
      </c>
      <c r="AH120" s="1327">
        <f t="shared" si="46"/>
        <v>3926.776958720141</v>
      </c>
      <c r="AI120" s="1327">
        <f t="shared" si="46"/>
        <v>4049.8689385916359</v>
      </c>
      <c r="AJ120" s="1327">
        <f t="shared" si="46"/>
        <v>3953.7333213443549</v>
      </c>
      <c r="AK120" s="1327">
        <f t="shared" si="46"/>
        <v>3920.4564829280362</v>
      </c>
      <c r="AL120" s="1327">
        <f t="shared" si="46"/>
        <v>3894.9778150070097</v>
      </c>
      <c r="AM120" s="1327">
        <f t="shared" si="46"/>
        <v>3643.3880202915243</v>
      </c>
      <c r="AN120" s="1327">
        <f t="shared" si="46"/>
        <v>3976.9636671739581</v>
      </c>
      <c r="AO120" s="1327">
        <f t="shared" si="46"/>
        <v>4183.7465966037762</v>
      </c>
      <c r="AP120" s="1327">
        <f t="shared" si="46"/>
        <v>4209.5641403296768</v>
      </c>
      <c r="AQ120" s="1327">
        <f t="shared" si="46"/>
        <v>4107.7225311358452</v>
      </c>
      <c r="AR120" s="1327">
        <f t="shared" si="46"/>
        <v>4017.3479111105653</v>
      </c>
      <c r="AS120" s="1327">
        <f t="shared" si="46"/>
        <v>3844.6068083046443</v>
      </c>
      <c r="AT120" s="1327">
        <f t="shared" si="46"/>
        <v>3654.1239771921737</v>
      </c>
      <c r="AU120" s="1327">
        <f t="shared" si="46"/>
        <v>3606.9942636285623</v>
      </c>
      <c r="AV120" s="1327">
        <f t="shared" si="46"/>
        <v>3635.5896989582543</v>
      </c>
      <c r="AW120" s="1327">
        <f t="shared" si="46"/>
        <v>3620.3749706816079</v>
      </c>
      <c r="AX120" s="1327">
        <f t="shared" si="46"/>
        <v>3677.1328047724937</v>
      </c>
      <c r="AY120" s="1327">
        <f t="shared" si="46"/>
        <v>3431.277003249249</v>
      </c>
      <c r="AZ120" s="1327">
        <f t="shared" si="46"/>
        <v>3439.5283762128088</v>
      </c>
      <c r="BA120" s="1327">
        <f t="shared" si="46"/>
        <v>3281.5500687985536</v>
      </c>
      <c r="BB120" s="1327">
        <f t="shared" si="46"/>
        <v>3305.8592355454703</v>
      </c>
      <c r="BC120" s="1327">
        <f t="shared" si="46"/>
        <v>3346.7397915063634</v>
      </c>
      <c r="BD120" s="1327">
        <f t="shared" si="46"/>
        <v>3398.4571100041985</v>
      </c>
      <c r="BE120" s="1327">
        <f t="shared" si="46"/>
        <v>3240.3799434419443</v>
      </c>
      <c r="BF120" s="1327">
        <f t="shared" si="46"/>
        <v>3202.7141950433606</v>
      </c>
      <c r="BG120" s="1327">
        <f t="shared" si="46"/>
        <v>3151.2628522741188</v>
      </c>
      <c r="BH120" s="1327">
        <f t="shared" si="46"/>
        <v>3153.0628961149823</v>
      </c>
      <c r="BI120" s="2025">
        <f t="shared" ref="BI120" si="47">SUM(BI121:BI123)</f>
        <v>3114.0225477299182</v>
      </c>
      <c r="BJ120" s="1334"/>
      <c r="BK120" s="1339"/>
    </row>
    <row r="121" spans="1:63" ht="15" customHeight="1">
      <c r="T121" s="1137"/>
      <c r="U121" s="66" t="s">
        <v>337</v>
      </c>
      <c r="V121" s="1152"/>
      <c r="W121" s="22"/>
      <c r="X121" s="1137"/>
      <c r="Y121" s="66" t="s">
        <v>343</v>
      </c>
      <c r="Z121" s="1750"/>
      <c r="AA121" s="1148">
        <v>160.75452341071937</v>
      </c>
      <c r="AB121" s="1148">
        <v>159.00912467070501</v>
      </c>
      <c r="AC121" s="1148">
        <v>159.35133635695834</v>
      </c>
      <c r="AD121" s="1148">
        <v>159.72659147520338</v>
      </c>
      <c r="AE121" s="1148">
        <v>158.94303780672161</v>
      </c>
      <c r="AF121" s="1148">
        <v>159.30278165543959</v>
      </c>
      <c r="AG121" s="1148">
        <v>159.70258050042858</v>
      </c>
      <c r="AH121" s="1148">
        <v>160.4501647129286</v>
      </c>
      <c r="AI121" s="1148">
        <v>159.60818525322858</v>
      </c>
      <c r="AJ121" s="1148">
        <v>160.27084913187861</v>
      </c>
      <c r="AK121" s="1148">
        <v>161.11340979222859</v>
      </c>
      <c r="AL121" s="1148">
        <v>162.59038596192858</v>
      </c>
      <c r="AM121" s="1148">
        <v>206.27725174945715</v>
      </c>
      <c r="AN121" s="1148">
        <v>242.49579189734999</v>
      </c>
      <c r="AO121" s="1148">
        <v>250.33892707764858</v>
      </c>
      <c r="AP121" s="1148">
        <v>283.65327234216642</v>
      </c>
      <c r="AQ121" s="1148">
        <v>292.83199886887871</v>
      </c>
      <c r="AR121" s="1148">
        <v>282.78565458854666</v>
      </c>
      <c r="AS121" s="1148">
        <v>317.89302091430693</v>
      </c>
      <c r="AT121" s="1148">
        <v>315.06263267944729</v>
      </c>
      <c r="AU121" s="1148">
        <v>274.93422575033929</v>
      </c>
      <c r="AV121" s="1148">
        <v>304.11493895030577</v>
      </c>
      <c r="AW121" s="1148">
        <v>300.97842578985001</v>
      </c>
      <c r="AX121" s="1148">
        <v>297.60736939769362</v>
      </c>
      <c r="AY121" s="1148">
        <v>296.252342430667</v>
      </c>
      <c r="AZ121" s="1148">
        <v>301.92817528032867</v>
      </c>
      <c r="BA121" s="1148">
        <v>305.2510439220701</v>
      </c>
      <c r="BB121" s="1148">
        <v>265.14746704120824</v>
      </c>
      <c r="BC121" s="1148">
        <v>262.87438605311445</v>
      </c>
      <c r="BD121" s="1148">
        <v>243.51317670556887</v>
      </c>
      <c r="BE121" s="1148">
        <v>219.63578792438571</v>
      </c>
      <c r="BF121" s="1148">
        <v>226.10605418967899</v>
      </c>
      <c r="BG121" s="1148">
        <v>204.41964550608301</v>
      </c>
      <c r="BH121" s="1148">
        <v>192.66534296211429</v>
      </c>
      <c r="BI121" s="2302">
        <v>189.81347416889551</v>
      </c>
      <c r="BJ121" s="1155"/>
      <c r="BK121" s="1149"/>
    </row>
    <row r="122" spans="1:63">
      <c r="T122" s="1137"/>
      <c r="U122" s="1156" t="s">
        <v>657</v>
      </c>
      <c r="V122" s="1156"/>
      <c r="W122" s="22"/>
      <c r="X122" s="1137"/>
      <c r="Y122" s="1292" t="s">
        <v>658</v>
      </c>
      <c r="Z122" s="1754"/>
      <c r="AA122" s="1293">
        <v>1274.3266887129894</v>
      </c>
      <c r="AB122" s="1293">
        <v>1286.1121787481188</v>
      </c>
      <c r="AC122" s="1293">
        <v>1360.3633224254336</v>
      </c>
      <c r="AD122" s="1293">
        <v>1401.2607040821124</v>
      </c>
      <c r="AE122" s="1293">
        <v>1454.8862645682875</v>
      </c>
      <c r="AF122" s="1293">
        <v>1561.9880272410842</v>
      </c>
      <c r="AG122" s="1293">
        <v>1666.1939851596808</v>
      </c>
      <c r="AH122" s="1293">
        <v>1596.7790198525392</v>
      </c>
      <c r="AI122" s="1293">
        <v>1736.0836158762534</v>
      </c>
      <c r="AJ122" s="1293">
        <v>1706.9920597206788</v>
      </c>
      <c r="AK122" s="1293">
        <v>1713.3491144339164</v>
      </c>
      <c r="AL122" s="1293">
        <v>1698.6379880592667</v>
      </c>
      <c r="AM122" s="1293">
        <v>1416.1529580120466</v>
      </c>
      <c r="AN122" s="1293">
        <v>1693.1730259656415</v>
      </c>
      <c r="AO122" s="1293">
        <v>1876.1711502446121</v>
      </c>
      <c r="AP122" s="1293">
        <v>1898.2407408686724</v>
      </c>
      <c r="AQ122" s="1293">
        <v>1821.654576804666</v>
      </c>
      <c r="AR122" s="1293">
        <v>1762.4046997279647</v>
      </c>
      <c r="AS122" s="1293">
        <v>1567.3931111140337</v>
      </c>
      <c r="AT122" s="1293">
        <v>1476.9305556356298</v>
      </c>
      <c r="AU122" s="1293">
        <v>1451.1044726816096</v>
      </c>
      <c r="AV122" s="1293">
        <v>1438.4454160642545</v>
      </c>
      <c r="AW122" s="1293">
        <v>1479.1454668153028</v>
      </c>
      <c r="AX122" s="1293">
        <v>1528.1141477332401</v>
      </c>
      <c r="AY122" s="1293">
        <v>1316.0968711973567</v>
      </c>
      <c r="AZ122" s="1293">
        <v>1334.7824533229973</v>
      </c>
      <c r="BA122" s="1293">
        <v>1173.2151529938058</v>
      </c>
      <c r="BB122" s="1293">
        <v>1269.1296420380916</v>
      </c>
      <c r="BC122" s="1293">
        <v>1314.4920633647</v>
      </c>
      <c r="BD122" s="1293">
        <v>1347.4815468582351</v>
      </c>
      <c r="BE122" s="1293">
        <v>1260.9791882717855</v>
      </c>
      <c r="BF122" s="1293">
        <v>1214.4446270932831</v>
      </c>
      <c r="BG122" s="1293">
        <v>1194.384788487997</v>
      </c>
      <c r="BH122" s="1293">
        <v>1223.8271721060926</v>
      </c>
      <c r="BI122" s="1754">
        <v>1195.6052298008744</v>
      </c>
      <c r="BJ122" s="2339" t="s">
        <v>767</v>
      </c>
      <c r="BK122" s="1150" t="s">
        <v>768</v>
      </c>
    </row>
    <row r="123" spans="1:63" ht="15" customHeight="1" thickBot="1">
      <c r="T123" s="1137"/>
      <c r="U123" s="1151" t="s">
        <v>338</v>
      </c>
      <c r="V123" s="1151"/>
      <c r="W123" s="22"/>
      <c r="X123" s="1756"/>
      <c r="Y123" s="1297" t="s">
        <v>344</v>
      </c>
      <c r="Z123" s="1757"/>
      <c r="AA123" s="1302">
        <v>2122.769643158811</v>
      </c>
      <c r="AB123" s="1302">
        <v>2143.3982119890447</v>
      </c>
      <c r="AC123" s="1302">
        <v>2151.5936223567319</v>
      </c>
      <c r="AD123" s="1302">
        <v>2148.3868865343488</v>
      </c>
      <c r="AE123" s="1302">
        <v>2127.3708729959258</v>
      </c>
      <c r="AF123" s="1302">
        <v>2168.6205525070436</v>
      </c>
      <c r="AG123" s="1302">
        <v>2154.1417331605758</v>
      </c>
      <c r="AH123" s="1302">
        <v>2169.5477741546733</v>
      </c>
      <c r="AI123" s="1302">
        <v>2154.177137462154</v>
      </c>
      <c r="AJ123" s="1302">
        <v>2086.4704124917976</v>
      </c>
      <c r="AK123" s="1302">
        <v>2045.993958701891</v>
      </c>
      <c r="AL123" s="1302">
        <v>2033.7494409858145</v>
      </c>
      <c r="AM123" s="1302">
        <v>2020.9578105300209</v>
      </c>
      <c r="AN123" s="1302">
        <v>2041.2948493109668</v>
      </c>
      <c r="AO123" s="1302">
        <v>2057.2365192815155</v>
      </c>
      <c r="AP123" s="1302">
        <v>2027.6701271188383</v>
      </c>
      <c r="AQ123" s="1302">
        <v>1993.2359554623006</v>
      </c>
      <c r="AR123" s="1302">
        <v>1972.1575567940542</v>
      </c>
      <c r="AS123" s="1302">
        <v>1959.3206762763039</v>
      </c>
      <c r="AT123" s="1302">
        <v>1862.1307888770968</v>
      </c>
      <c r="AU123" s="1302">
        <v>1880.9555651966136</v>
      </c>
      <c r="AV123" s="1302">
        <v>1893.0293439436944</v>
      </c>
      <c r="AW123" s="1302">
        <v>1840.2510780764553</v>
      </c>
      <c r="AX123" s="1302">
        <v>1851.4112876415602</v>
      </c>
      <c r="AY123" s="1302">
        <v>1818.927789621225</v>
      </c>
      <c r="AZ123" s="1302">
        <v>1802.8177476094829</v>
      </c>
      <c r="BA123" s="1302">
        <v>1803.0838718826778</v>
      </c>
      <c r="BB123" s="1302">
        <v>1771.5821264661702</v>
      </c>
      <c r="BC123" s="1302">
        <v>1769.373342088549</v>
      </c>
      <c r="BD123" s="1302">
        <v>1807.4623864403945</v>
      </c>
      <c r="BE123" s="1302">
        <v>1759.7649672457733</v>
      </c>
      <c r="BF123" s="1302">
        <v>1762.1635137603982</v>
      </c>
      <c r="BG123" s="1302">
        <v>1752.4584182800386</v>
      </c>
      <c r="BH123" s="1302">
        <v>1736.5703810467755</v>
      </c>
      <c r="BI123" s="2304">
        <v>1728.603843760148</v>
      </c>
      <c r="BJ123" s="1157"/>
      <c r="BK123" s="1143"/>
    </row>
    <row r="124" spans="1:63" s="22" customFormat="1" ht="15.75" thickTop="1">
      <c r="A124" s="163"/>
      <c r="T124" s="2005" t="s">
        <v>659</v>
      </c>
      <c r="U124" s="2006"/>
      <c r="V124" s="2006"/>
      <c r="X124" s="2005" t="s">
        <v>822</v>
      </c>
      <c r="Y124" s="2004"/>
      <c r="Z124" s="2003"/>
      <c r="AA124" s="2395">
        <f t="shared" ref="AA124:BH124" si="48">SUM(AA99,AA106,AA110,AA120)</f>
        <v>28855.371353129758</v>
      </c>
      <c r="AB124" s="2399">
        <f t="shared" si="48"/>
        <v>28551.941725395773</v>
      </c>
      <c r="AC124" s="2399">
        <f t="shared" si="48"/>
        <v>28629.930342855139</v>
      </c>
      <c r="AD124" s="2399">
        <f t="shared" si="48"/>
        <v>28599.732501604922</v>
      </c>
      <c r="AE124" s="2399">
        <f t="shared" si="48"/>
        <v>29583.108120641562</v>
      </c>
      <c r="AF124" s="2399">
        <f t="shared" si="48"/>
        <v>29815.512739591592</v>
      </c>
      <c r="AG124" s="2399">
        <f t="shared" si="48"/>
        <v>30783.962074073523</v>
      </c>
      <c r="AH124" s="2399">
        <f t="shared" si="48"/>
        <v>31376.310275242169</v>
      </c>
      <c r="AI124" s="2399">
        <f t="shared" si="48"/>
        <v>30107.074058784106</v>
      </c>
      <c r="AJ124" s="2399">
        <f t="shared" si="48"/>
        <v>24561.589895780795</v>
      </c>
      <c r="AK124" s="2399">
        <f t="shared" si="48"/>
        <v>26827.989103999535</v>
      </c>
      <c r="AL124" s="2399">
        <f t="shared" si="48"/>
        <v>23512.052891349351</v>
      </c>
      <c r="AM124" s="2399">
        <f t="shared" si="48"/>
        <v>22871.811307070697</v>
      </c>
      <c r="AN124" s="2399">
        <f t="shared" si="48"/>
        <v>23006.183191161606</v>
      </c>
      <c r="AO124" s="2399">
        <f t="shared" si="48"/>
        <v>23031.927545567123</v>
      </c>
      <c r="AP124" s="2399">
        <f t="shared" si="48"/>
        <v>22674.223909154884</v>
      </c>
      <c r="AQ124" s="2399">
        <f t="shared" si="48"/>
        <v>22586.056829079043</v>
      </c>
      <c r="AR124" s="2399">
        <f t="shared" si="48"/>
        <v>22209.633389539893</v>
      </c>
      <c r="AS124" s="2399">
        <f t="shared" si="48"/>
        <v>21225.543557792644</v>
      </c>
      <c r="AT124" s="2399">
        <f t="shared" si="48"/>
        <v>20674.519622675725</v>
      </c>
      <c r="AU124" s="2399">
        <f t="shared" si="48"/>
        <v>20320.848441035196</v>
      </c>
      <c r="AV124" s="2399">
        <f t="shared" si="48"/>
        <v>19957.655627401557</v>
      </c>
      <c r="AW124" s="2399">
        <f t="shared" si="48"/>
        <v>19627.324478650586</v>
      </c>
      <c r="AX124" s="2399">
        <f t="shared" si="48"/>
        <v>19597.685830118535</v>
      </c>
      <c r="AY124" s="2399">
        <f t="shared" si="48"/>
        <v>19107.044987904985</v>
      </c>
      <c r="AZ124" s="2399">
        <f t="shared" si="48"/>
        <v>18814.072022888173</v>
      </c>
      <c r="BA124" s="2399">
        <f t="shared" si="48"/>
        <v>18359.783307769922</v>
      </c>
      <c r="BB124" s="2399">
        <f t="shared" si="48"/>
        <v>18563.42990943565</v>
      </c>
      <c r="BC124" s="2399">
        <f t="shared" si="48"/>
        <v>17698.798516155784</v>
      </c>
      <c r="BD124" s="2399">
        <f t="shared" si="48"/>
        <v>17293.53823186961</v>
      </c>
      <c r="BE124" s="2399">
        <f t="shared" si="48"/>
        <v>16849.676464687669</v>
      </c>
      <c r="BF124" s="2399">
        <f t="shared" si="48"/>
        <v>16820.244766947224</v>
      </c>
      <c r="BG124" s="2400">
        <f t="shared" si="48"/>
        <v>16044.11175372226</v>
      </c>
      <c r="BH124" s="2400">
        <f t="shared" si="48"/>
        <v>15176.240012468959</v>
      </c>
      <c r="BI124" s="2401">
        <f t="shared" ref="BI124" si="49">SUM(BI99,BI106,BI110,BI120)</f>
        <v>14768.080538822884</v>
      </c>
      <c r="BJ124" s="2023"/>
      <c r="BK124" s="2002"/>
    </row>
    <row r="125" spans="1:63" s="22" customFormat="1" ht="15.75" thickBot="1">
      <c r="A125" s="2142"/>
      <c r="T125" s="1945" t="s">
        <v>660</v>
      </c>
      <c r="U125" s="2001"/>
      <c r="V125" s="2001"/>
      <c r="W125" s="2305"/>
      <c r="X125" s="1945" t="s">
        <v>823</v>
      </c>
      <c r="Y125" s="1944"/>
      <c r="Z125" s="2000"/>
      <c r="AA125" s="2397">
        <f t="shared" ref="AA125:BH125" si="50">SUM(AA99,AA106,AA110,AA114,AA120)</f>
        <v>29726.427603344571</v>
      </c>
      <c r="AB125" s="2397">
        <f t="shared" si="50"/>
        <v>29404.175878219859</v>
      </c>
      <c r="AC125" s="2397">
        <f t="shared" si="50"/>
        <v>29462.611810539878</v>
      </c>
      <c r="AD125" s="2397">
        <f t="shared" si="50"/>
        <v>29412.427026139783</v>
      </c>
      <c r="AE125" s="2397">
        <f t="shared" si="50"/>
        <v>30370.526820485942</v>
      </c>
      <c r="AF125" s="2397">
        <f t="shared" si="50"/>
        <v>30582.462991909855</v>
      </c>
      <c r="AG125" s="2397">
        <f t="shared" si="50"/>
        <v>31537.847328936492</v>
      </c>
      <c r="AH125" s="2397">
        <f t="shared" si="50"/>
        <v>32119.797641839265</v>
      </c>
      <c r="AI125" s="2397">
        <f t="shared" si="50"/>
        <v>30838.751743375658</v>
      </c>
      <c r="AJ125" s="2397">
        <f t="shared" si="50"/>
        <v>25282.505199814965</v>
      </c>
      <c r="AK125" s="2397">
        <f t="shared" si="50"/>
        <v>27535.327847833913</v>
      </c>
      <c r="AL125" s="2397">
        <f t="shared" si="50"/>
        <v>24205.22371783201</v>
      </c>
      <c r="AM125" s="2397">
        <f t="shared" si="50"/>
        <v>23551.423334466061</v>
      </c>
      <c r="AN125" s="2397">
        <f t="shared" si="50"/>
        <v>23670.58664964385</v>
      </c>
      <c r="AO125" s="2397">
        <f t="shared" si="50"/>
        <v>23683.775424058011</v>
      </c>
      <c r="AP125" s="2397">
        <f t="shared" si="50"/>
        <v>23305.837635518128</v>
      </c>
      <c r="AQ125" s="2397">
        <f t="shared" si="50"/>
        <v>23195.401081318956</v>
      </c>
      <c r="AR125" s="2397">
        <f t="shared" si="50"/>
        <v>22799.835537239516</v>
      </c>
      <c r="AS125" s="2397">
        <f t="shared" si="50"/>
        <v>21796.055524374384</v>
      </c>
      <c r="AT125" s="2397">
        <f t="shared" si="50"/>
        <v>21217.656069458171</v>
      </c>
      <c r="AU125" s="2397">
        <f t="shared" si="50"/>
        <v>20842.155247032035</v>
      </c>
      <c r="AV125" s="2397">
        <f t="shared" si="50"/>
        <v>20454.202770279397</v>
      </c>
      <c r="AW125" s="2397">
        <f t="shared" si="50"/>
        <v>20097.850766206844</v>
      </c>
      <c r="AX125" s="2397">
        <f t="shared" si="50"/>
        <v>20050.325590232427</v>
      </c>
      <c r="AY125" s="2397">
        <f t="shared" si="50"/>
        <v>19546.275509678479</v>
      </c>
      <c r="AZ125" s="2397">
        <f t="shared" si="50"/>
        <v>19238.740270829912</v>
      </c>
      <c r="BA125" s="2397">
        <f t="shared" si="50"/>
        <v>18773.197678213037</v>
      </c>
      <c r="BB125" s="2397">
        <f t="shared" si="50"/>
        <v>18968.705696071207</v>
      </c>
      <c r="BC125" s="2397">
        <f t="shared" si="50"/>
        <v>18099.189609031218</v>
      </c>
      <c r="BD125" s="2397">
        <f t="shared" si="50"/>
        <v>17694.731092567767</v>
      </c>
      <c r="BE125" s="2397">
        <f t="shared" si="50"/>
        <v>17252.151673113902</v>
      </c>
      <c r="BF125" s="2397">
        <f t="shared" si="50"/>
        <v>17227.284047261208</v>
      </c>
      <c r="BG125" s="2398">
        <f t="shared" si="50"/>
        <v>16454.835131763153</v>
      </c>
      <c r="BH125" s="2402">
        <f t="shared" si="50"/>
        <v>15597.987497931979</v>
      </c>
      <c r="BI125" s="2403">
        <f t="shared" ref="BI125" si="51">SUM(BI99,BI106,BI110,BI114,BI120)</f>
        <v>15211.017320947863</v>
      </c>
      <c r="BJ125" s="1999"/>
      <c r="BK125" s="1998"/>
    </row>
    <row r="126" spans="1:63" s="22" customFormat="1" ht="49.5" customHeight="1">
      <c r="A126" s="163"/>
      <c r="U126" s="2695" t="s">
        <v>784</v>
      </c>
      <c r="V126" s="2688"/>
      <c r="W126" s="2688"/>
      <c r="X126" s="2688" t="s">
        <v>783</v>
      </c>
      <c r="Y126" s="2688"/>
      <c r="Z126" s="2688"/>
      <c r="AA126" s="270"/>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1997"/>
    </row>
    <row r="127" spans="1:63" s="22" customFormat="1" ht="31.5" customHeight="1">
      <c r="A127" s="163"/>
      <c r="U127" s="2695" t="s">
        <v>661</v>
      </c>
      <c r="V127" s="2688"/>
      <c r="W127" s="2688"/>
      <c r="X127" s="2688" t="s">
        <v>970</v>
      </c>
      <c r="Y127" s="2699"/>
      <c r="Z127" s="2699"/>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163"/>
    </row>
    <row r="130" spans="1:79" ht="21" thickBot="1">
      <c r="T130" s="666" t="s">
        <v>740</v>
      </c>
      <c r="X130" s="666" t="s">
        <v>740</v>
      </c>
    </row>
    <row r="131" spans="1:79" ht="15.75" thickBot="1">
      <c r="T131" s="1879" t="s">
        <v>966</v>
      </c>
      <c r="U131" s="1021"/>
      <c r="V131" s="864"/>
      <c r="W131" s="22"/>
      <c r="X131" s="34" t="s">
        <v>967</v>
      </c>
      <c r="Y131" s="1772"/>
      <c r="Z131" s="1773"/>
      <c r="AA131" s="993">
        <v>1990</v>
      </c>
      <c r="AB131" s="304">
        <f t="shared" ref="AB131:BI131" si="52">AA131+1</f>
        <v>1991</v>
      </c>
      <c r="AC131" s="304">
        <f t="shared" si="52"/>
        <v>1992</v>
      </c>
      <c r="AD131" s="304">
        <f t="shared" si="52"/>
        <v>1993</v>
      </c>
      <c r="AE131" s="304">
        <f t="shared" si="52"/>
        <v>1994</v>
      </c>
      <c r="AF131" s="304">
        <f t="shared" si="52"/>
        <v>1995</v>
      </c>
      <c r="AG131" s="304">
        <f t="shared" si="52"/>
        <v>1996</v>
      </c>
      <c r="AH131" s="304">
        <f t="shared" si="52"/>
        <v>1997</v>
      </c>
      <c r="AI131" s="304">
        <f t="shared" si="52"/>
        <v>1998</v>
      </c>
      <c r="AJ131" s="304">
        <f t="shared" si="52"/>
        <v>1999</v>
      </c>
      <c r="AK131" s="304">
        <f t="shared" si="52"/>
        <v>2000</v>
      </c>
      <c r="AL131" s="304">
        <f t="shared" si="52"/>
        <v>2001</v>
      </c>
      <c r="AM131" s="304">
        <f t="shared" si="52"/>
        <v>2002</v>
      </c>
      <c r="AN131" s="304">
        <f t="shared" si="52"/>
        <v>2003</v>
      </c>
      <c r="AO131" s="304">
        <f t="shared" si="52"/>
        <v>2004</v>
      </c>
      <c r="AP131" s="304">
        <f t="shared" si="52"/>
        <v>2005</v>
      </c>
      <c r="AQ131" s="304">
        <f t="shared" si="52"/>
        <v>2006</v>
      </c>
      <c r="AR131" s="304">
        <f t="shared" si="52"/>
        <v>2007</v>
      </c>
      <c r="AS131" s="304">
        <f t="shared" si="52"/>
        <v>2008</v>
      </c>
      <c r="AT131" s="304">
        <f t="shared" si="52"/>
        <v>2009</v>
      </c>
      <c r="AU131" s="304">
        <f t="shared" si="52"/>
        <v>2010</v>
      </c>
      <c r="AV131" s="304">
        <f t="shared" si="52"/>
        <v>2011</v>
      </c>
      <c r="AW131" s="304">
        <f t="shared" si="52"/>
        <v>2012</v>
      </c>
      <c r="AX131" s="304">
        <f t="shared" si="52"/>
        <v>2013</v>
      </c>
      <c r="AY131" s="304">
        <f t="shared" si="52"/>
        <v>2014</v>
      </c>
      <c r="AZ131" s="304">
        <f t="shared" si="52"/>
        <v>2015</v>
      </c>
      <c r="BA131" s="304">
        <f t="shared" si="52"/>
        <v>2016</v>
      </c>
      <c r="BB131" s="304">
        <f t="shared" si="52"/>
        <v>2017</v>
      </c>
      <c r="BC131" s="304">
        <f t="shared" si="52"/>
        <v>2018</v>
      </c>
      <c r="BD131" s="304">
        <f t="shared" si="52"/>
        <v>2019</v>
      </c>
      <c r="BE131" s="304">
        <f t="shared" si="52"/>
        <v>2020</v>
      </c>
      <c r="BF131" s="304">
        <f t="shared" si="52"/>
        <v>2021</v>
      </c>
      <c r="BG131" s="305">
        <f t="shared" si="52"/>
        <v>2022</v>
      </c>
      <c r="BH131" s="305">
        <f t="shared" si="52"/>
        <v>2023</v>
      </c>
      <c r="BI131" s="306">
        <f t="shared" si="52"/>
        <v>2024</v>
      </c>
      <c r="BJ131" s="1103" t="s">
        <v>18</v>
      </c>
      <c r="BK131" s="38" t="s">
        <v>2</v>
      </c>
      <c r="CA131" s="29"/>
    </row>
    <row r="132" spans="1:79" s="1160" customFormat="1" ht="17.100000000000001" customHeight="1">
      <c r="A132" s="1354"/>
      <c r="T132" s="1357" t="s">
        <v>764</v>
      </c>
      <c r="U132" s="1360"/>
      <c r="V132" s="1360"/>
      <c r="W132" s="301"/>
      <c r="X132" s="1357" t="s">
        <v>392</v>
      </c>
      <c r="Y132" s="1355"/>
      <c r="Z132" s="1334"/>
      <c r="AA132" s="1361">
        <f t="shared" ref="AA132:BH132" si="53">SUM(AA133,AA134,AA135,AA136,AA137)</f>
        <v>13409.950442681184</v>
      </c>
      <c r="AB132" s="1362">
        <f t="shared" si="53"/>
        <v>14605.139090759387</v>
      </c>
      <c r="AC132" s="1362">
        <f t="shared" si="53"/>
        <v>14969.798323589463</v>
      </c>
      <c r="AD132" s="1362">
        <f t="shared" si="53"/>
        <v>15387.123428309873</v>
      </c>
      <c r="AE132" s="1362">
        <f t="shared" si="53"/>
        <v>17949.348377267321</v>
      </c>
      <c r="AF132" s="1362">
        <f t="shared" si="53"/>
        <v>21548.602227782816</v>
      </c>
      <c r="AG132" s="1362">
        <f t="shared" si="53"/>
        <v>21101.694724718491</v>
      </c>
      <c r="AH132" s="1362">
        <f t="shared" si="53"/>
        <v>21025.784326574005</v>
      </c>
      <c r="AI132" s="1362">
        <f t="shared" si="53"/>
        <v>20471.845401065922</v>
      </c>
      <c r="AJ132" s="1362">
        <f t="shared" si="53"/>
        <v>21015.296951052504</v>
      </c>
      <c r="AK132" s="1362">
        <f t="shared" si="53"/>
        <v>19796.229552116514</v>
      </c>
      <c r="AL132" s="1362">
        <f t="shared" si="53"/>
        <v>16903.682063588443</v>
      </c>
      <c r="AM132" s="1362">
        <f t="shared" si="53"/>
        <v>14185.846234933821</v>
      </c>
      <c r="AN132" s="1362">
        <f t="shared" si="53"/>
        <v>14143.923388003584</v>
      </c>
      <c r="AO132" s="1362">
        <f t="shared" si="53"/>
        <v>10828.791964962758</v>
      </c>
      <c r="AP132" s="1362">
        <f t="shared" si="53"/>
        <v>10792.182827184506</v>
      </c>
      <c r="AQ132" s="1362">
        <f t="shared" si="53"/>
        <v>11790.940414535327</v>
      </c>
      <c r="AR132" s="1362">
        <f t="shared" si="53"/>
        <v>12903.025352289396</v>
      </c>
      <c r="AS132" s="1362">
        <f t="shared" si="53"/>
        <v>14405.632988698175</v>
      </c>
      <c r="AT132" s="1362">
        <f t="shared" si="53"/>
        <v>15130.816281641237</v>
      </c>
      <c r="AU132" s="1362">
        <f t="shared" si="53"/>
        <v>16679.77389088034</v>
      </c>
      <c r="AV132" s="1362">
        <f t="shared" si="53"/>
        <v>18431.072345080498</v>
      </c>
      <c r="AW132" s="1362">
        <f t="shared" si="53"/>
        <v>20271.135231509277</v>
      </c>
      <c r="AX132" s="1362">
        <f t="shared" si="53"/>
        <v>21980.489121668998</v>
      </c>
      <c r="AY132" s="1362">
        <f t="shared" si="53"/>
        <v>24077.154619948873</v>
      </c>
      <c r="AZ132" s="1362">
        <f t="shared" si="53"/>
        <v>26411.556247753302</v>
      </c>
      <c r="BA132" s="1362">
        <f t="shared" si="53"/>
        <v>27783.937672713539</v>
      </c>
      <c r="BB132" s="1362">
        <f t="shared" si="53"/>
        <v>28484.855849018986</v>
      </c>
      <c r="BC132" s="1362">
        <f t="shared" si="53"/>
        <v>29031.745945929102</v>
      </c>
      <c r="BD132" s="1362">
        <f t="shared" si="53"/>
        <v>30137.961470387821</v>
      </c>
      <c r="BE132" s="1362">
        <f t="shared" si="53"/>
        <v>30868.52434815513</v>
      </c>
      <c r="BF132" s="1362">
        <f t="shared" si="53"/>
        <v>31010.277074337886</v>
      </c>
      <c r="BG132" s="1363">
        <f t="shared" si="53"/>
        <v>29800.107971182926</v>
      </c>
      <c r="BH132" s="1363">
        <f t="shared" si="53"/>
        <v>28541.195542478588</v>
      </c>
      <c r="BI132" s="1337">
        <f t="shared" ref="BI132" si="54">SUM(BI133,BI134,BI135,BI136,BI137)</f>
        <v>27576.993324009527</v>
      </c>
      <c r="BJ132" s="1361"/>
      <c r="BK132" s="1337"/>
      <c r="BO132" s="1364"/>
      <c r="BP132" s="1364"/>
      <c r="CA132" s="1354"/>
    </row>
    <row r="133" spans="1:79" ht="17.100000000000001" customHeight="1">
      <c r="T133" s="960"/>
      <c r="U133" s="1983" t="s">
        <v>345</v>
      </c>
      <c r="V133" s="1983"/>
      <c r="W133" s="22"/>
      <c r="X133" s="960"/>
      <c r="Y133" s="1983" t="s">
        <v>349</v>
      </c>
      <c r="Z133" s="1761"/>
      <c r="AA133" s="1996">
        <v>13347.047915422998</v>
      </c>
      <c r="AB133" s="1995">
        <v>14536.162197047535</v>
      </c>
      <c r="AC133" s="1995">
        <v>14770.060219646641</v>
      </c>
      <c r="AD133" s="1995">
        <v>14334.65878911551</v>
      </c>
      <c r="AE133" s="1995">
        <v>15885.73645205488</v>
      </c>
      <c r="AF133" s="1995">
        <v>18482.9763900904</v>
      </c>
      <c r="AG133" s="1995">
        <v>17007.739488149939</v>
      </c>
      <c r="AH133" s="1995">
        <v>15960.197387708691</v>
      </c>
      <c r="AI133" s="1995">
        <v>14883.18274804363</v>
      </c>
      <c r="AJ133" s="1995">
        <v>15108.493961451388</v>
      </c>
      <c r="AK133" s="1995">
        <v>13408.395155305732</v>
      </c>
      <c r="AL133" s="1995">
        <v>10289.702161451389</v>
      </c>
      <c r="AM133" s="1995">
        <v>6837.7972614513874</v>
      </c>
      <c r="AN133" s="1995">
        <v>5799.4924089367851</v>
      </c>
      <c r="AO133" s="1995">
        <v>1595.4067608931618</v>
      </c>
      <c r="AP133" s="1995">
        <v>898.22126871349565</v>
      </c>
      <c r="AQ133" s="1995">
        <v>1026.6950888251408</v>
      </c>
      <c r="AR133" s="1995">
        <v>555.67626927172182</v>
      </c>
      <c r="AS133" s="1995">
        <v>775.39951508244167</v>
      </c>
      <c r="AT133" s="1995">
        <v>253.78891508244175</v>
      </c>
      <c r="AU133" s="1995">
        <v>159.7960150824417</v>
      </c>
      <c r="AV133" s="1995">
        <v>151.26911508244174</v>
      </c>
      <c r="AW133" s="1995">
        <v>123.54686878244172</v>
      </c>
      <c r="AX133" s="1995">
        <v>132.18171508244171</v>
      </c>
      <c r="AY133" s="1995">
        <v>110.60561508244174</v>
      </c>
      <c r="AZ133" s="1995">
        <v>99.825815082441721</v>
      </c>
      <c r="BA133" s="1995">
        <v>156.13678608244174</v>
      </c>
      <c r="BB133" s="1995">
        <v>118.38461508244174</v>
      </c>
      <c r="BC133" s="1995">
        <v>90.445615082441719</v>
      </c>
      <c r="BD133" s="1995">
        <v>119.39741508244174</v>
      </c>
      <c r="BE133" s="1995">
        <v>187.13325508244174</v>
      </c>
      <c r="BF133" s="1995">
        <v>219.50179508244173</v>
      </c>
      <c r="BG133" s="1994">
        <v>66.238125082441726</v>
      </c>
      <c r="BH133" s="1994">
        <v>87.626460282441712</v>
      </c>
      <c r="BI133" s="1993">
        <v>63.650086482441729</v>
      </c>
      <c r="BJ133" s="1982"/>
      <c r="BK133" s="1981"/>
      <c r="BO133" s="193"/>
      <c r="BP133" s="193"/>
      <c r="CA133" s="29"/>
    </row>
    <row r="134" spans="1:79" ht="16.5" customHeight="1">
      <c r="T134" s="960"/>
      <c r="U134" s="1976" t="s">
        <v>663</v>
      </c>
      <c r="V134" s="1976"/>
      <c r="W134" s="22"/>
      <c r="X134" s="960"/>
      <c r="Y134" s="1976" t="s">
        <v>664</v>
      </c>
      <c r="Z134" s="1157"/>
      <c r="AA134" s="1992" t="s">
        <v>1172</v>
      </c>
      <c r="AB134" s="1991" t="s">
        <v>1172</v>
      </c>
      <c r="AC134" s="1991" t="s">
        <v>1172</v>
      </c>
      <c r="AD134" s="1991" t="s">
        <v>1172</v>
      </c>
      <c r="AE134" s="1991" t="s">
        <v>1172</v>
      </c>
      <c r="AF134" s="1991" t="s">
        <v>1172</v>
      </c>
      <c r="AG134" s="1991" t="s">
        <v>1172</v>
      </c>
      <c r="AH134" s="1991" t="s">
        <v>1172</v>
      </c>
      <c r="AI134" s="1991" t="s">
        <v>1172</v>
      </c>
      <c r="AJ134" s="1991" t="s">
        <v>1172</v>
      </c>
      <c r="AK134" s="1991" t="s">
        <v>1172</v>
      </c>
      <c r="AL134" s="1991" t="s">
        <v>1172</v>
      </c>
      <c r="AM134" s="1991" t="s">
        <v>1172</v>
      </c>
      <c r="AN134" s="1991" t="s">
        <v>1172</v>
      </c>
      <c r="AO134" s="1991" t="s">
        <v>1172</v>
      </c>
      <c r="AP134" s="1991" t="s">
        <v>1172</v>
      </c>
      <c r="AQ134" s="1991" t="s">
        <v>1172</v>
      </c>
      <c r="AR134" s="1991" t="s">
        <v>1172</v>
      </c>
      <c r="AS134" s="1991" t="s">
        <v>1172</v>
      </c>
      <c r="AT134" s="1991" t="s">
        <v>1172</v>
      </c>
      <c r="AU134" s="1991" t="s">
        <v>1172</v>
      </c>
      <c r="AV134" s="1991">
        <v>0.85930000000000006</v>
      </c>
      <c r="AW134" s="1991">
        <v>1.1322999999999999</v>
      </c>
      <c r="AX134" s="1991">
        <v>1.131</v>
      </c>
      <c r="AY134" s="1991">
        <v>1.1439999999999997</v>
      </c>
      <c r="AZ134" s="1991">
        <v>1.131</v>
      </c>
      <c r="BA134" s="1991">
        <v>1.0777000000000001</v>
      </c>
      <c r="BB134" s="1991">
        <v>1.2141999999999997</v>
      </c>
      <c r="BC134" s="1991">
        <v>1.5158</v>
      </c>
      <c r="BD134" s="1991">
        <v>1.2427999999999999</v>
      </c>
      <c r="BE134" s="1991">
        <v>1.1492</v>
      </c>
      <c r="BF134" s="1991">
        <v>1.651</v>
      </c>
      <c r="BG134" s="1990">
        <v>1.1180000000000003</v>
      </c>
      <c r="BH134" s="1990">
        <v>1.7290000000000001</v>
      </c>
      <c r="BI134" s="1989">
        <v>0.97499999999999998</v>
      </c>
      <c r="BJ134" s="1974"/>
      <c r="BK134" s="1973"/>
      <c r="BO134" s="193"/>
      <c r="BP134" s="193"/>
      <c r="CA134" s="29"/>
    </row>
    <row r="135" spans="1:79" ht="17.100000000000001" customHeight="1">
      <c r="T135" s="960"/>
      <c r="U135" s="1976" t="s">
        <v>623</v>
      </c>
      <c r="V135" s="1976"/>
      <c r="W135" s="22"/>
      <c r="X135" s="960"/>
      <c r="Y135" s="1976" t="s">
        <v>665</v>
      </c>
      <c r="Z135" s="1157"/>
      <c r="AA135" s="1992">
        <v>55.218957071008219</v>
      </c>
      <c r="AB135" s="1991">
        <v>62.959934559951492</v>
      </c>
      <c r="AC135" s="1991">
        <v>85.911973503281331</v>
      </c>
      <c r="AD135" s="1991">
        <v>231.77949433350349</v>
      </c>
      <c r="AE135" s="1991">
        <v>353.22986855658536</v>
      </c>
      <c r="AF135" s="1991">
        <v>415.63401935470199</v>
      </c>
      <c r="AG135" s="1991">
        <v>407.68644390584444</v>
      </c>
      <c r="AH135" s="1991">
        <v>432.07291548364833</v>
      </c>
      <c r="AI135" s="1991">
        <v>409.34578774994839</v>
      </c>
      <c r="AJ135" s="1991">
        <v>418.97600081982785</v>
      </c>
      <c r="AK135" s="1991">
        <v>433.66245692517481</v>
      </c>
      <c r="AL135" s="1991">
        <v>324.49487443339331</v>
      </c>
      <c r="AM135" s="1991">
        <v>313.61605463883939</v>
      </c>
      <c r="AN135" s="1991">
        <v>305.74563295559199</v>
      </c>
      <c r="AO135" s="1991">
        <v>342.32940748788246</v>
      </c>
      <c r="AP135" s="1991">
        <v>314.51717120024711</v>
      </c>
      <c r="AQ135" s="1991">
        <v>333.48301973022387</v>
      </c>
      <c r="AR135" s="1991">
        <v>356.96701790819162</v>
      </c>
      <c r="AS135" s="1991">
        <v>315.32723587056893</v>
      </c>
      <c r="AT135" s="1991">
        <v>205.20954646272958</v>
      </c>
      <c r="AU135" s="1991">
        <v>219.91945654901386</v>
      </c>
      <c r="AV135" s="1991">
        <v>180.15158320439127</v>
      </c>
      <c r="AW135" s="1991">
        <v>144.88681560943135</v>
      </c>
      <c r="AX135" s="1991">
        <v>131.30041751392028</v>
      </c>
      <c r="AY135" s="1991">
        <v>131.23515775227378</v>
      </c>
      <c r="AZ135" s="1991">
        <v>125.86135343843473</v>
      </c>
      <c r="BA135" s="1991">
        <v>142.6529647712544</v>
      </c>
      <c r="BB135" s="1991">
        <v>153.43162402839522</v>
      </c>
      <c r="BC135" s="1991">
        <v>143.8197473798958</v>
      </c>
      <c r="BD135" s="1991">
        <v>133.04988986233568</v>
      </c>
      <c r="BE135" s="1991">
        <v>150.84380305010299</v>
      </c>
      <c r="BF135" s="1991">
        <v>110.96848169358816</v>
      </c>
      <c r="BG135" s="1990">
        <v>97.424803890345956</v>
      </c>
      <c r="BH135" s="1990">
        <v>98.255527056575588</v>
      </c>
      <c r="BI135" s="1989">
        <v>64.637189153587087</v>
      </c>
      <c r="BJ135" s="1974"/>
      <c r="BK135" s="1973"/>
      <c r="BN135" s="193"/>
      <c r="CA135" s="29"/>
    </row>
    <row r="136" spans="1:79" ht="17.100000000000001" customHeight="1">
      <c r="T136" s="960"/>
      <c r="U136" s="1976" t="s">
        <v>666</v>
      </c>
      <c r="V136" s="1976"/>
      <c r="W136" s="163"/>
      <c r="X136" s="960"/>
      <c r="Y136" s="1976" t="s">
        <v>667</v>
      </c>
      <c r="Z136" s="1157"/>
      <c r="AA136" s="1992">
        <v>1.2208972972972973</v>
      </c>
      <c r="AB136" s="1991" t="s">
        <v>1172</v>
      </c>
      <c r="AC136" s="1991">
        <v>108.87056238836371</v>
      </c>
      <c r="AD136" s="1991">
        <v>816.01537663929844</v>
      </c>
      <c r="AE136" s="1991">
        <v>1705.7032965827752</v>
      </c>
      <c r="AF136" s="1991">
        <v>2644.5566848722606</v>
      </c>
      <c r="AG136" s="1991">
        <v>3680.8622215491305</v>
      </c>
      <c r="AH136" s="1991">
        <v>4626.7532089051856</v>
      </c>
      <c r="AI136" s="1991">
        <v>5172.8192828412775</v>
      </c>
      <c r="AJ136" s="1991">
        <v>5481.4027516488768</v>
      </c>
      <c r="AK136" s="1991">
        <v>5947.6900491169936</v>
      </c>
      <c r="AL136" s="1991">
        <v>6284.6475878979145</v>
      </c>
      <c r="AM136" s="1991">
        <v>7029.8208042582355</v>
      </c>
      <c r="AN136" s="1991">
        <v>8034.2650576915594</v>
      </c>
      <c r="AO136" s="1991">
        <v>8886.5127958354697</v>
      </c>
      <c r="AP136" s="1991">
        <v>9575.0480771218299</v>
      </c>
      <c r="AQ136" s="1991">
        <v>10426.366348452657</v>
      </c>
      <c r="AR136" s="1991">
        <v>11985.913291215964</v>
      </c>
      <c r="AS136" s="1991">
        <v>13310.788146060839</v>
      </c>
      <c r="AT136" s="1991">
        <v>14668.921209731643</v>
      </c>
      <c r="AU136" s="1991">
        <v>16296.76616741768</v>
      </c>
      <c r="AV136" s="1991">
        <v>18095.820628022448</v>
      </c>
      <c r="AW136" s="1991">
        <v>19998.607754373403</v>
      </c>
      <c r="AX136" s="1991">
        <v>21713.567412872635</v>
      </c>
      <c r="AY136" s="1991">
        <v>23831.724913198159</v>
      </c>
      <c r="AZ136" s="1991">
        <v>26182.330565168424</v>
      </c>
      <c r="BA136" s="1991">
        <v>27481.56245937584</v>
      </c>
      <c r="BB136" s="1991">
        <v>28209.54018489215</v>
      </c>
      <c r="BC136" s="1991">
        <v>28793.498396682764</v>
      </c>
      <c r="BD136" s="1991">
        <v>29879.372579655046</v>
      </c>
      <c r="BE136" s="1991">
        <v>30524.083720342584</v>
      </c>
      <c r="BF136" s="1991">
        <v>30672.632221777858</v>
      </c>
      <c r="BG136" s="1990">
        <v>29629.587199762136</v>
      </c>
      <c r="BH136" s="1990">
        <v>28347.842383971572</v>
      </c>
      <c r="BI136" s="1989">
        <v>27442.3917926375</v>
      </c>
      <c r="BJ136" s="1974"/>
      <c r="BK136" s="1973"/>
      <c r="BN136" s="193"/>
      <c r="BO136" s="193"/>
      <c r="CA136" s="29"/>
    </row>
    <row r="137" spans="1:79" ht="16.5" customHeight="1" thickBot="1">
      <c r="T137" s="1269"/>
      <c r="U137" s="1308" t="s">
        <v>668</v>
      </c>
      <c r="V137" s="1308"/>
      <c r="W137" s="163"/>
      <c r="X137" s="1269"/>
      <c r="Y137" s="1308" t="s">
        <v>669</v>
      </c>
      <c r="Z137" s="1972"/>
      <c r="AA137" s="1988">
        <v>6.4626728898803369</v>
      </c>
      <c r="AB137" s="1987">
        <v>6.0169591519014123</v>
      </c>
      <c r="AC137" s="1987">
        <v>4.9555680511762814</v>
      </c>
      <c r="AD137" s="1987">
        <v>4.669768221562423</v>
      </c>
      <c r="AE137" s="1987">
        <v>4.678760073080193</v>
      </c>
      <c r="AF137" s="1987">
        <v>5.4351334654574028</v>
      </c>
      <c r="AG137" s="1987">
        <v>5.4065711135774235</v>
      </c>
      <c r="AH137" s="1987">
        <v>6.7608144764793723</v>
      </c>
      <c r="AI137" s="1987">
        <v>6.497582431066979</v>
      </c>
      <c r="AJ137" s="1987">
        <v>6.4242371324122169</v>
      </c>
      <c r="AK137" s="1987">
        <v>6.4818907686143969</v>
      </c>
      <c r="AL137" s="1987">
        <v>4.8374398057467412</v>
      </c>
      <c r="AM137" s="1987">
        <v>4.612114585360243</v>
      </c>
      <c r="AN137" s="1987">
        <v>4.4202884196477941</v>
      </c>
      <c r="AO137" s="1987">
        <v>4.5430007462432567</v>
      </c>
      <c r="AP137" s="1987">
        <v>4.3963101489337388</v>
      </c>
      <c r="AQ137" s="1987">
        <v>4.3959575273055904</v>
      </c>
      <c r="AR137" s="1987">
        <v>4.4687738935181276</v>
      </c>
      <c r="AS137" s="1987">
        <v>4.1180916843250577</v>
      </c>
      <c r="AT137" s="1987">
        <v>2.896610364420789</v>
      </c>
      <c r="AU137" s="1987">
        <v>3.2922518312027145</v>
      </c>
      <c r="AV137" s="1987">
        <v>2.9717187712162891</v>
      </c>
      <c r="AW137" s="1987">
        <v>2.9614927439999996</v>
      </c>
      <c r="AX137" s="1987">
        <v>2.3085762000000001</v>
      </c>
      <c r="AY137" s="1987">
        <v>2.4449339160000005</v>
      </c>
      <c r="AZ137" s="1987">
        <v>2.4075140640000003</v>
      </c>
      <c r="BA137" s="1987">
        <v>2.5077624839999992</v>
      </c>
      <c r="BB137" s="1987">
        <v>2.2852250160000005</v>
      </c>
      <c r="BC137" s="1987">
        <v>2.466386784</v>
      </c>
      <c r="BD137" s="1987">
        <v>4.8987857879999996</v>
      </c>
      <c r="BE137" s="1987">
        <v>5.3143696800000004</v>
      </c>
      <c r="BF137" s="1987">
        <v>5.5235757840000002</v>
      </c>
      <c r="BG137" s="1986">
        <v>5.7398424480000001</v>
      </c>
      <c r="BH137" s="1986">
        <v>5.7421711679999996</v>
      </c>
      <c r="BI137" s="1985">
        <v>5.3392557360000001</v>
      </c>
      <c r="BJ137" s="1963"/>
      <c r="BK137" s="1962"/>
      <c r="BO137" s="193"/>
      <c r="BP137" s="193"/>
      <c r="CA137" s="29"/>
    </row>
    <row r="138" spans="1:79" s="29" customFormat="1" ht="16.5" customHeight="1">
      <c r="V138" s="2332" t="s">
        <v>1077</v>
      </c>
      <c r="Z138" s="192" t="s">
        <v>1066</v>
      </c>
      <c r="AA138" s="1305"/>
      <c r="AB138" s="1305"/>
      <c r="AC138" s="1305"/>
      <c r="AD138" s="1305"/>
      <c r="AE138" s="1305"/>
      <c r="AF138" s="1305"/>
      <c r="AG138" s="1305"/>
      <c r="AH138" s="1305"/>
      <c r="AI138" s="1305"/>
      <c r="AJ138" s="1305"/>
      <c r="AK138" s="1305"/>
      <c r="AL138" s="1305"/>
      <c r="AM138" s="1305"/>
      <c r="AN138" s="1305"/>
      <c r="AO138" s="1305"/>
      <c r="AP138" s="1305"/>
      <c r="AQ138" s="1305"/>
      <c r="AR138" s="1305"/>
      <c r="AS138" s="1305"/>
      <c r="AT138" s="1305"/>
      <c r="AU138" s="1305"/>
      <c r="AV138" s="1305"/>
      <c r="AW138" s="1305"/>
      <c r="AX138" s="1305"/>
      <c r="AY138" s="1305"/>
      <c r="AZ138" s="1305"/>
      <c r="BA138" s="1305"/>
      <c r="BB138" s="1305"/>
      <c r="BC138" s="1305"/>
      <c r="BD138" s="1305"/>
      <c r="BE138" s="1305"/>
      <c r="BF138" s="1305"/>
      <c r="BG138" s="1305"/>
      <c r="BH138" s="1305"/>
      <c r="BI138" s="1305"/>
      <c r="BJ138" s="192"/>
      <c r="BK138" s="169"/>
      <c r="BO138" s="206"/>
      <c r="BP138" s="206"/>
    </row>
    <row r="139" spans="1:79" ht="16.5" customHeight="1">
      <c r="T139" s="29"/>
      <c r="U139" s="29"/>
      <c r="V139" s="29"/>
      <c r="W139" s="163"/>
      <c r="X139" s="29"/>
      <c r="Y139" s="29"/>
      <c r="Z139" s="192"/>
      <c r="AA139" s="1305"/>
      <c r="AB139" s="1305"/>
      <c r="AC139" s="1305"/>
      <c r="AD139" s="1305"/>
      <c r="AE139" s="1305"/>
      <c r="AF139" s="1305"/>
      <c r="AG139" s="1305"/>
      <c r="AH139" s="1305"/>
      <c r="AI139" s="1305"/>
      <c r="AJ139" s="1305"/>
      <c r="AK139" s="1305"/>
      <c r="AL139" s="1305"/>
      <c r="AM139" s="1305"/>
      <c r="AN139" s="1305"/>
      <c r="AO139" s="1305"/>
      <c r="AP139" s="1305"/>
      <c r="AQ139" s="1305"/>
      <c r="AR139" s="1305"/>
      <c r="AS139" s="1305"/>
      <c r="AT139" s="1305"/>
      <c r="AU139" s="1305"/>
      <c r="AV139" s="1305"/>
      <c r="AW139" s="1305"/>
      <c r="AX139" s="1305"/>
      <c r="AY139" s="1305"/>
      <c r="AZ139" s="1305"/>
      <c r="BA139" s="1305"/>
      <c r="BB139" s="1305"/>
      <c r="BC139" s="1305"/>
      <c r="BD139" s="1305"/>
      <c r="BE139" s="1305"/>
      <c r="BF139" s="1305"/>
      <c r="BG139" s="1305"/>
      <c r="BH139" s="1305"/>
      <c r="BI139" s="1305"/>
      <c r="BJ139" s="192"/>
      <c r="BK139" s="190"/>
      <c r="BO139" s="193"/>
      <c r="BP139" s="193"/>
      <c r="CA139" s="29"/>
    </row>
    <row r="140" spans="1:79" ht="16.5" customHeight="1" thickBot="1">
      <c r="T140" s="31" t="s">
        <v>741</v>
      </c>
      <c r="U140" s="29"/>
      <c r="V140" s="29"/>
      <c r="W140" s="163"/>
      <c r="X140" s="31" t="s">
        <v>741</v>
      </c>
      <c r="Y140" s="29"/>
      <c r="Z140" s="192"/>
      <c r="AA140" s="1305"/>
      <c r="AB140" s="1305"/>
      <c r="AC140" s="1305"/>
      <c r="AD140" s="1305"/>
      <c r="AE140" s="1305"/>
      <c r="AF140" s="1305"/>
      <c r="AG140" s="1305"/>
      <c r="AH140" s="1305"/>
      <c r="AI140" s="1305"/>
      <c r="AJ140" s="1305"/>
      <c r="AK140" s="1305"/>
      <c r="AL140" s="1305"/>
      <c r="AM140" s="1305"/>
      <c r="AN140" s="1305"/>
      <c r="AO140" s="1305"/>
      <c r="AP140" s="1305"/>
      <c r="AQ140" s="1305"/>
      <c r="AR140" s="1305"/>
      <c r="AS140" s="1305"/>
      <c r="AT140" s="1305"/>
      <c r="AU140" s="1305"/>
      <c r="AV140" s="1305"/>
      <c r="AW140" s="1305"/>
      <c r="AX140" s="1305"/>
      <c r="AY140" s="1305"/>
      <c r="AZ140" s="1305"/>
      <c r="BA140" s="1305"/>
      <c r="BB140" s="1305"/>
      <c r="BC140" s="1305"/>
      <c r="BD140" s="1305"/>
      <c r="BE140" s="1305"/>
      <c r="BF140" s="1305"/>
      <c r="BG140" s="1305"/>
      <c r="BH140" s="1305"/>
      <c r="BI140" s="1305"/>
      <c r="BJ140" s="192"/>
      <c r="BK140" s="190"/>
      <c r="BO140" s="193"/>
      <c r="BP140" s="193"/>
      <c r="CA140" s="29"/>
    </row>
    <row r="141" spans="1:79" ht="15.75" thickBot="1">
      <c r="T141" s="1879" t="s">
        <v>966</v>
      </c>
      <c r="U141" s="1021"/>
      <c r="V141" s="864"/>
      <c r="W141" s="22"/>
      <c r="X141" s="34" t="s">
        <v>967</v>
      </c>
      <c r="Y141" s="1772"/>
      <c r="Z141" s="1773"/>
      <c r="AA141" s="993">
        <v>1990</v>
      </c>
      <c r="AB141" s="304">
        <f t="shared" ref="AB141:BI141" si="55">AA141+1</f>
        <v>1991</v>
      </c>
      <c r="AC141" s="304">
        <f t="shared" si="55"/>
        <v>1992</v>
      </c>
      <c r="AD141" s="304">
        <f t="shared" si="55"/>
        <v>1993</v>
      </c>
      <c r="AE141" s="304">
        <f t="shared" si="55"/>
        <v>1994</v>
      </c>
      <c r="AF141" s="304">
        <f t="shared" si="55"/>
        <v>1995</v>
      </c>
      <c r="AG141" s="304">
        <f t="shared" si="55"/>
        <v>1996</v>
      </c>
      <c r="AH141" s="304">
        <f t="shared" si="55"/>
        <v>1997</v>
      </c>
      <c r="AI141" s="304">
        <f t="shared" si="55"/>
        <v>1998</v>
      </c>
      <c r="AJ141" s="304">
        <f t="shared" si="55"/>
        <v>1999</v>
      </c>
      <c r="AK141" s="304">
        <f t="shared" si="55"/>
        <v>2000</v>
      </c>
      <c r="AL141" s="304">
        <f t="shared" si="55"/>
        <v>2001</v>
      </c>
      <c r="AM141" s="304">
        <f t="shared" si="55"/>
        <v>2002</v>
      </c>
      <c r="AN141" s="304">
        <f t="shared" si="55"/>
        <v>2003</v>
      </c>
      <c r="AO141" s="304">
        <f t="shared" si="55"/>
        <v>2004</v>
      </c>
      <c r="AP141" s="304">
        <f t="shared" si="55"/>
        <v>2005</v>
      </c>
      <c r="AQ141" s="304">
        <f t="shared" si="55"/>
        <v>2006</v>
      </c>
      <c r="AR141" s="304">
        <f t="shared" si="55"/>
        <v>2007</v>
      </c>
      <c r="AS141" s="304">
        <f t="shared" si="55"/>
        <v>2008</v>
      </c>
      <c r="AT141" s="304">
        <f t="shared" si="55"/>
        <v>2009</v>
      </c>
      <c r="AU141" s="304">
        <f t="shared" si="55"/>
        <v>2010</v>
      </c>
      <c r="AV141" s="304">
        <f t="shared" si="55"/>
        <v>2011</v>
      </c>
      <c r="AW141" s="304">
        <f t="shared" si="55"/>
        <v>2012</v>
      </c>
      <c r="AX141" s="304">
        <f t="shared" si="55"/>
        <v>2013</v>
      </c>
      <c r="AY141" s="304">
        <f t="shared" si="55"/>
        <v>2014</v>
      </c>
      <c r="AZ141" s="304">
        <f t="shared" si="55"/>
        <v>2015</v>
      </c>
      <c r="BA141" s="304">
        <f t="shared" si="55"/>
        <v>2016</v>
      </c>
      <c r="BB141" s="304">
        <f t="shared" si="55"/>
        <v>2017</v>
      </c>
      <c r="BC141" s="304">
        <f t="shared" si="55"/>
        <v>2018</v>
      </c>
      <c r="BD141" s="304">
        <f t="shared" si="55"/>
        <v>2019</v>
      </c>
      <c r="BE141" s="304">
        <f t="shared" si="55"/>
        <v>2020</v>
      </c>
      <c r="BF141" s="304">
        <f t="shared" si="55"/>
        <v>2021</v>
      </c>
      <c r="BG141" s="305">
        <f t="shared" si="55"/>
        <v>2022</v>
      </c>
      <c r="BH141" s="305">
        <f t="shared" si="55"/>
        <v>2023</v>
      </c>
      <c r="BI141" s="306">
        <f t="shared" si="55"/>
        <v>2024</v>
      </c>
      <c r="BJ141" s="1103" t="s">
        <v>18</v>
      </c>
      <c r="BK141" s="38" t="s">
        <v>2</v>
      </c>
      <c r="CA141" s="29"/>
    </row>
    <row r="142" spans="1:79" s="1160" customFormat="1" ht="17.100000000000001" customHeight="1">
      <c r="A142" s="1354"/>
      <c r="T142" s="1357" t="s">
        <v>764</v>
      </c>
      <c r="U142" s="1360"/>
      <c r="V142" s="1360"/>
      <c r="W142" s="301"/>
      <c r="X142" s="1758" t="s">
        <v>392</v>
      </c>
      <c r="Y142" s="1762"/>
      <c r="Z142" s="1763"/>
      <c r="AA142" s="1361">
        <f t="shared" ref="AA142:BH142" si="56">SUM(AA143,AA144,AA145,AA146,AA147)</f>
        <v>6162.6906868954829</v>
      </c>
      <c r="AB142" s="1362">
        <f t="shared" si="56"/>
        <v>7030.7685898338186</v>
      </c>
      <c r="AC142" s="1362">
        <f t="shared" si="56"/>
        <v>7112.9847887185633</v>
      </c>
      <c r="AD142" s="1362">
        <f t="shared" si="56"/>
        <v>10133.720279921263</v>
      </c>
      <c r="AE142" s="1362">
        <f t="shared" si="56"/>
        <v>12408.127704069446</v>
      </c>
      <c r="AF142" s="1362">
        <f t="shared" si="56"/>
        <v>16209.872738396924</v>
      </c>
      <c r="AG142" s="1362">
        <f t="shared" si="56"/>
        <v>16721.201051221935</v>
      </c>
      <c r="AH142" s="1362">
        <f t="shared" si="56"/>
        <v>18239.370171503379</v>
      </c>
      <c r="AI142" s="1362">
        <f t="shared" si="56"/>
        <v>15045.094792517497</v>
      </c>
      <c r="AJ142" s="1362">
        <f t="shared" si="56"/>
        <v>11795.997382279167</v>
      </c>
      <c r="AK142" s="1362">
        <f t="shared" si="56"/>
        <v>10483.235625125961</v>
      </c>
      <c r="AL142" s="1362">
        <f t="shared" si="56"/>
        <v>8711.171775201974</v>
      </c>
      <c r="AM142" s="1362">
        <f t="shared" si="56"/>
        <v>8213.4960225755804</v>
      </c>
      <c r="AN142" s="1362">
        <f t="shared" si="56"/>
        <v>7958.2040790190695</v>
      </c>
      <c r="AO142" s="1362">
        <f t="shared" si="56"/>
        <v>8326.0536432026056</v>
      </c>
      <c r="AP142" s="1362">
        <f t="shared" si="56"/>
        <v>7801.8504708007222</v>
      </c>
      <c r="AQ142" s="1362">
        <f t="shared" si="56"/>
        <v>8177.3695888700558</v>
      </c>
      <c r="AR142" s="1362">
        <f t="shared" si="56"/>
        <v>7182.0837738055061</v>
      </c>
      <c r="AS142" s="1362">
        <f t="shared" si="56"/>
        <v>5198.6039045662583</v>
      </c>
      <c r="AT142" s="1362">
        <f t="shared" si="56"/>
        <v>3667.45735808261</v>
      </c>
      <c r="AU142" s="1362">
        <f t="shared" si="56"/>
        <v>3842.8022881747288</v>
      </c>
      <c r="AV142" s="1362">
        <f t="shared" si="56"/>
        <v>3400.3638206043383</v>
      </c>
      <c r="AW142" s="1362">
        <f t="shared" si="56"/>
        <v>3123.6942093698258</v>
      </c>
      <c r="AX142" s="1362">
        <f t="shared" si="56"/>
        <v>2984.6712263424442</v>
      </c>
      <c r="AY142" s="1362">
        <f t="shared" si="56"/>
        <v>3065.5847464537369</v>
      </c>
      <c r="AZ142" s="1362">
        <f t="shared" si="56"/>
        <v>3016.5629381918975</v>
      </c>
      <c r="BA142" s="1362">
        <f t="shared" si="56"/>
        <v>3075.8096309588027</v>
      </c>
      <c r="BB142" s="1362">
        <f t="shared" si="56"/>
        <v>3191.8789200963961</v>
      </c>
      <c r="BC142" s="1362">
        <f t="shared" si="56"/>
        <v>3200.1951663654518</v>
      </c>
      <c r="BD142" s="1362">
        <f t="shared" si="56"/>
        <v>3156.345501757582</v>
      </c>
      <c r="BE142" s="1362">
        <f t="shared" si="56"/>
        <v>3214.1757339196442</v>
      </c>
      <c r="BF142" s="1362">
        <f t="shared" si="56"/>
        <v>2904.8387080504704</v>
      </c>
      <c r="BG142" s="1363">
        <f t="shared" si="56"/>
        <v>3048.5233249292114</v>
      </c>
      <c r="BH142" s="1363">
        <f t="shared" si="56"/>
        <v>3054.5569587395416</v>
      </c>
      <c r="BI142" s="1337">
        <f t="shared" ref="BI142" si="57">SUM(BI143,BI144,BI145,BI146,BI147)</f>
        <v>2481.317522851954</v>
      </c>
      <c r="BJ142" s="1361"/>
      <c r="BK142" s="1337"/>
      <c r="BN142" s="1364"/>
      <c r="BO142" s="1364"/>
      <c r="CA142" s="1354"/>
    </row>
    <row r="143" spans="1:79" ht="17.100000000000001" customHeight="1">
      <c r="T143" s="960"/>
      <c r="U143" s="1983" t="s">
        <v>345</v>
      </c>
      <c r="V143" s="1983"/>
      <c r="W143" s="1764"/>
      <c r="X143" s="960"/>
      <c r="Y143" s="1983" t="s">
        <v>670</v>
      </c>
      <c r="Z143" s="1761"/>
      <c r="AA143" s="1161">
        <v>303.84076190476196</v>
      </c>
      <c r="AB143" s="1162">
        <v>351.81561904761912</v>
      </c>
      <c r="AC143" s="1162">
        <v>359.81142857142862</v>
      </c>
      <c r="AD143" s="1162">
        <v>519.7276190476191</v>
      </c>
      <c r="AE143" s="1162">
        <v>639.66476190476214</v>
      </c>
      <c r="AF143" s="1162">
        <v>839.56000000000017</v>
      </c>
      <c r="AG143" s="1162">
        <v>1098.1199999999999</v>
      </c>
      <c r="AH143" s="1162">
        <v>1530.55</v>
      </c>
      <c r="AI143" s="1162">
        <v>1492.9599999999996</v>
      </c>
      <c r="AJ143" s="1162">
        <v>1425.3429999999998</v>
      </c>
      <c r="AK143" s="1162">
        <v>1498.6399999999999</v>
      </c>
      <c r="AL143" s="1162">
        <v>1207.2079999999999</v>
      </c>
      <c r="AM143" s="1162">
        <v>1146.5730000000001</v>
      </c>
      <c r="AN143" s="1162">
        <v>1109.422</v>
      </c>
      <c r="AO143" s="1162">
        <v>998.19800000000009</v>
      </c>
      <c r="AP143" s="1162">
        <v>954.60559999999998</v>
      </c>
      <c r="AQ143" s="1162">
        <v>995.71595999999988</v>
      </c>
      <c r="AR143" s="1162">
        <v>888.53287</v>
      </c>
      <c r="AS143" s="1162">
        <v>592.13199999999995</v>
      </c>
      <c r="AT143" s="1162">
        <v>418.18129999999996</v>
      </c>
      <c r="AU143" s="1162">
        <v>227.12069999999997</v>
      </c>
      <c r="AV143" s="1162">
        <v>186.75630000000001</v>
      </c>
      <c r="AW143" s="1162">
        <v>134.03400000000002</v>
      </c>
      <c r="AX143" s="1162">
        <v>100.47459999999998</v>
      </c>
      <c r="AY143" s="1162">
        <v>96.986999999999995</v>
      </c>
      <c r="AZ143" s="1162">
        <v>103.7188</v>
      </c>
      <c r="BA143" s="1162">
        <v>87.935001187771562</v>
      </c>
      <c r="BB143" s="1162">
        <v>73.430100652945043</v>
      </c>
      <c r="BC143" s="1162">
        <v>79.289699184373035</v>
      </c>
      <c r="BD143" s="1162">
        <v>58.25629995502532</v>
      </c>
      <c r="BE143" s="1162">
        <v>67.131899803802369</v>
      </c>
      <c r="BF143" s="1162">
        <v>71.852699999999999</v>
      </c>
      <c r="BG143" s="1260">
        <v>66.666315187291744</v>
      </c>
      <c r="BH143" s="1260">
        <v>36.71122260204082</v>
      </c>
      <c r="BI143" s="1163">
        <v>32.140400000000007</v>
      </c>
      <c r="BJ143" s="1982"/>
      <c r="BK143" s="1981"/>
      <c r="CA143" s="29"/>
    </row>
    <row r="144" spans="1:79" ht="17.100000000000001" customHeight="1">
      <c r="T144" s="960"/>
      <c r="U144" s="1976" t="s">
        <v>663</v>
      </c>
      <c r="V144" s="1976"/>
      <c r="W144" s="1764"/>
      <c r="X144" s="960"/>
      <c r="Y144" s="1976" t="s">
        <v>671</v>
      </c>
      <c r="Z144" s="1157"/>
      <c r="AA144" s="1980">
        <v>301.48035424699503</v>
      </c>
      <c r="AB144" s="1979">
        <v>253.01362984869516</v>
      </c>
      <c r="AC144" s="1979">
        <v>169.58933006351498</v>
      </c>
      <c r="AD144" s="1979">
        <v>156.20395597759261</v>
      </c>
      <c r="AE144" s="1979">
        <v>155.84147226720765</v>
      </c>
      <c r="AF144" s="1979">
        <v>153.28640416229911</v>
      </c>
      <c r="AG144" s="1979">
        <v>144.808242768882</v>
      </c>
      <c r="AH144" s="1979">
        <v>130.64148684036454</v>
      </c>
      <c r="AI144" s="1979">
        <v>108.58272618699003</v>
      </c>
      <c r="AJ144" s="1979">
        <v>64.014130078866003</v>
      </c>
      <c r="AK144" s="1979">
        <v>39.093149452500015</v>
      </c>
      <c r="AL144" s="1979">
        <v>33.877329226290009</v>
      </c>
      <c r="AM144" s="1979">
        <v>32.317999760970011</v>
      </c>
      <c r="AN144" s="1979">
        <v>32.791047740431203</v>
      </c>
      <c r="AO144" s="1979">
        <v>32.175383802249605</v>
      </c>
      <c r="AP144" s="1979">
        <v>32.208241313407505</v>
      </c>
      <c r="AQ144" s="1979">
        <v>32.291991176940009</v>
      </c>
      <c r="AR144" s="1979">
        <v>32.006227726043996</v>
      </c>
      <c r="AS144" s="1979">
        <v>31.957806806639997</v>
      </c>
      <c r="AT144" s="1979">
        <v>24.012764823959998</v>
      </c>
      <c r="AU144" s="1979">
        <v>22.612569361668001</v>
      </c>
      <c r="AV144" s="1979">
        <v>22.56633839961864</v>
      </c>
      <c r="AW144" s="1979">
        <v>19.640284975933874</v>
      </c>
      <c r="AX144" s="1979">
        <v>14.199649500959996</v>
      </c>
      <c r="AY144" s="1979">
        <v>2.8303030191744001</v>
      </c>
      <c r="AZ144" s="1979" t="s">
        <v>1172</v>
      </c>
      <c r="BA144" s="1979" t="s">
        <v>1172</v>
      </c>
      <c r="BB144" s="1979" t="s">
        <v>1172</v>
      </c>
      <c r="BC144" s="1979" t="s">
        <v>1172</v>
      </c>
      <c r="BD144" s="1979" t="s">
        <v>1172</v>
      </c>
      <c r="BE144" s="1979" t="s">
        <v>1172</v>
      </c>
      <c r="BF144" s="1979" t="s">
        <v>1172</v>
      </c>
      <c r="BG144" s="1978" t="s">
        <v>1172</v>
      </c>
      <c r="BH144" s="1978" t="s">
        <v>1172</v>
      </c>
      <c r="BI144" s="1977" t="s">
        <v>1172</v>
      </c>
      <c r="BJ144" s="1974"/>
      <c r="BK144" s="1973"/>
      <c r="CA144" s="29"/>
    </row>
    <row r="145" spans="1:79" ht="17.100000000000001" customHeight="1">
      <c r="T145" s="960"/>
      <c r="U145" s="1976" t="s">
        <v>623</v>
      </c>
      <c r="V145" s="1976"/>
      <c r="W145" s="1764"/>
      <c r="X145" s="960"/>
      <c r="Y145" s="1976" t="s">
        <v>527</v>
      </c>
      <c r="Z145" s="1157"/>
      <c r="AA145" s="1980">
        <v>1314.3829084181732</v>
      </c>
      <c r="AB145" s="1979">
        <v>1516.3251395101929</v>
      </c>
      <c r="AC145" s="1979">
        <v>1565.098962975778</v>
      </c>
      <c r="AD145" s="1979">
        <v>2214.4965546205181</v>
      </c>
      <c r="AE145" s="1979">
        <v>2700.2186065390947</v>
      </c>
      <c r="AF145" s="1979">
        <v>3521.0945954316448</v>
      </c>
      <c r="AG145" s="1979">
        <v>4095.6767471961252</v>
      </c>
      <c r="AH145" s="1979">
        <v>5202.6249512964605</v>
      </c>
      <c r="AI145" s="1979">
        <v>5290.4409499510384</v>
      </c>
      <c r="AJ145" s="1979">
        <v>5661.309941965158</v>
      </c>
      <c r="AK145" s="1979">
        <v>6097.2552480858258</v>
      </c>
      <c r="AL145" s="1979">
        <v>4681.5596451988204</v>
      </c>
      <c r="AM145" s="1979">
        <v>4762.0929344820843</v>
      </c>
      <c r="AN145" s="1979">
        <v>4740.2332904966761</v>
      </c>
      <c r="AO145" s="1979">
        <v>5035.3837911378878</v>
      </c>
      <c r="AP145" s="1979">
        <v>4263.3051885962723</v>
      </c>
      <c r="AQ145" s="1979">
        <v>4597.7755314501783</v>
      </c>
      <c r="AR145" s="1979">
        <v>4090.1564090609322</v>
      </c>
      <c r="AS145" s="1979">
        <v>3057.6459883738994</v>
      </c>
      <c r="AT145" s="1979">
        <v>1904.1502460603663</v>
      </c>
      <c r="AU145" s="1979">
        <v>2014.6518349193591</v>
      </c>
      <c r="AV145" s="1979">
        <v>1710.0747418721699</v>
      </c>
      <c r="AW145" s="1979">
        <v>1513.108668910292</v>
      </c>
      <c r="AX145" s="1979">
        <v>1461.1207659816419</v>
      </c>
      <c r="AY145" s="1979">
        <v>1541.9191888011903</v>
      </c>
      <c r="AZ145" s="1979">
        <v>1506.6924064033874</v>
      </c>
      <c r="BA145" s="1979">
        <v>1614.7497553864484</v>
      </c>
      <c r="BB145" s="1979">
        <v>1730.8268542470144</v>
      </c>
      <c r="BC145" s="1979">
        <v>1697.9994151103322</v>
      </c>
      <c r="BD145" s="1979">
        <v>1616.5699366430918</v>
      </c>
      <c r="BE145" s="1979">
        <v>1744.3554789784616</v>
      </c>
      <c r="BF145" s="1979">
        <v>1482.7278974584231</v>
      </c>
      <c r="BG145" s="1978">
        <v>1503.0732222880708</v>
      </c>
      <c r="BH145" s="1978">
        <v>1260.6107125758338</v>
      </c>
      <c r="BI145" s="1977">
        <v>1322.0410546213259</v>
      </c>
      <c r="BJ145" s="1974"/>
      <c r="BK145" s="1973"/>
      <c r="CA145" s="29"/>
    </row>
    <row r="146" spans="1:79" ht="17.100000000000001" customHeight="1">
      <c r="T146" s="960"/>
      <c r="U146" s="1976" t="s">
        <v>666</v>
      </c>
      <c r="V146" s="1976"/>
      <c r="W146" s="1764"/>
      <c r="X146" s="960"/>
      <c r="Y146" s="1976" t="s">
        <v>667</v>
      </c>
      <c r="Z146" s="1157"/>
      <c r="AA146" s="1980">
        <v>4228.3622589957113</v>
      </c>
      <c r="AB146" s="1979">
        <v>4895.9984051529282</v>
      </c>
      <c r="AC146" s="1979">
        <v>5007.2710961791317</v>
      </c>
      <c r="AD146" s="1979">
        <v>7232.7249167031905</v>
      </c>
      <c r="AE146" s="1979">
        <v>8901.815282096235</v>
      </c>
      <c r="AF146" s="1979">
        <v>11683.632557751307</v>
      </c>
      <c r="AG146" s="1979">
        <v>11370.361514043461</v>
      </c>
      <c r="AH146" s="1979">
        <v>11360.254664478651</v>
      </c>
      <c r="AI146" s="1979">
        <v>8138.4077161362638</v>
      </c>
      <c r="AJ146" s="1979">
        <v>4630.7928833048627</v>
      </c>
      <c r="AK146" s="1979">
        <v>2833.579336058011</v>
      </c>
      <c r="AL146" s="1979">
        <v>2777.5801426357948</v>
      </c>
      <c r="AM146" s="1979">
        <v>2262.0420259199254</v>
      </c>
      <c r="AN146" s="1979">
        <v>2065.672515326914</v>
      </c>
      <c r="AO146" s="1979">
        <v>2249.8723025681206</v>
      </c>
      <c r="AP146" s="1979">
        <v>2541.5373278741467</v>
      </c>
      <c r="AQ146" s="1979">
        <v>2541.0994780572778</v>
      </c>
      <c r="AR146" s="1979">
        <v>2160.0958428639847</v>
      </c>
      <c r="AS146" s="1979">
        <v>1505.579684</v>
      </c>
      <c r="AT146" s="1979">
        <v>1311.8949323283141</v>
      </c>
      <c r="AU146" s="1979">
        <v>1567.2776840000001</v>
      </c>
      <c r="AV146" s="1979">
        <v>1469.1936839999998</v>
      </c>
      <c r="AW146" s="1979">
        <v>1450.2096839999999</v>
      </c>
      <c r="AX146" s="1979">
        <v>1394.8396839999998</v>
      </c>
      <c r="AY146" s="1979">
        <v>1410.659684</v>
      </c>
      <c r="AZ146" s="1979">
        <v>1394.0486839999999</v>
      </c>
      <c r="BA146" s="1979">
        <v>1349.7526930522765</v>
      </c>
      <c r="BB146" s="1979">
        <v>1365.8416361903992</v>
      </c>
      <c r="BC146" s="1979">
        <v>1383.9238906383362</v>
      </c>
      <c r="BD146" s="1979">
        <v>1429.1690852069703</v>
      </c>
      <c r="BE146" s="1979">
        <v>1342.6336809825746</v>
      </c>
      <c r="BF146" s="1979">
        <v>1279.3536839999999</v>
      </c>
      <c r="BG146" s="1978">
        <v>1406.2854539999998</v>
      </c>
      <c r="BH146" s="1978">
        <v>1681.8935839999999</v>
      </c>
      <c r="BI146" s="1977">
        <v>1072.317344</v>
      </c>
      <c r="BJ146" s="1974"/>
      <c r="BK146" s="1973"/>
      <c r="CA146" s="29"/>
    </row>
    <row r="147" spans="1:79" ht="17.100000000000001" customHeight="1" thickBot="1">
      <c r="T147" s="1281"/>
      <c r="U147" s="1306" t="s">
        <v>668</v>
      </c>
      <c r="V147" s="1306"/>
      <c r="W147" s="1764"/>
      <c r="X147" s="1269"/>
      <c r="Y147" s="1308" t="s">
        <v>669</v>
      </c>
      <c r="Z147" s="1984"/>
      <c r="AA147" s="1971">
        <v>14.624403329842119</v>
      </c>
      <c r="AB147" s="1970">
        <v>13.615796274383356</v>
      </c>
      <c r="AC147" s="1970">
        <v>11.2139709287102</v>
      </c>
      <c r="AD147" s="1970">
        <v>10.567233572342062</v>
      </c>
      <c r="AE147" s="1970">
        <v>10.587581262147596</v>
      </c>
      <c r="AF147" s="1970">
        <v>12.299181051672155</v>
      </c>
      <c r="AG147" s="1970">
        <v>12.234547213466334</v>
      </c>
      <c r="AH147" s="1970">
        <v>15.299068887904131</v>
      </c>
      <c r="AI147" s="1970">
        <v>14.70340024320479</v>
      </c>
      <c r="AJ147" s="1970">
        <v>14.537426930281196</v>
      </c>
      <c r="AK147" s="1970">
        <v>14.667891529622574</v>
      </c>
      <c r="AL147" s="1970">
        <v>10.946658141068834</v>
      </c>
      <c r="AM147" s="1970">
        <v>10.470062412598967</v>
      </c>
      <c r="AN147" s="1970">
        <v>10.085225455047752</v>
      </c>
      <c r="AO147" s="1970">
        <v>10.424165694347504</v>
      </c>
      <c r="AP147" s="1970">
        <v>10.194113016896095</v>
      </c>
      <c r="AQ147" s="1970">
        <v>10.48662818566056</v>
      </c>
      <c r="AR147" s="1970">
        <v>11.29242415454525</v>
      </c>
      <c r="AS147" s="1970">
        <v>11.288425385719021</v>
      </c>
      <c r="AT147" s="1970">
        <v>9.2181148699696216</v>
      </c>
      <c r="AU147" s="1970">
        <v>11.139499893701712</v>
      </c>
      <c r="AV147" s="1970">
        <v>11.772756332550021</v>
      </c>
      <c r="AW147" s="1970">
        <v>6.7015714836000004</v>
      </c>
      <c r="AX147" s="1970">
        <v>14.036526859842603</v>
      </c>
      <c r="AY147" s="1970">
        <v>13.188570633371928</v>
      </c>
      <c r="AZ147" s="1970">
        <v>12.103047788510086</v>
      </c>
      <c r="BA147" s="1970">
        <v>23.372181332306322</v>
      </c>
      <c r="BB147" s="1970">
        <v>21.780329006037405</v>
      </c>
      <c r="BC147" s="1970">
        <v>38.982161432410635</v>
      </c>
      <c r="BD147" s="1970">
        <v>52.350179952494578</v>
      </c>
      <c r="BE147" s="1970">
        <v>60.05467415480571</v>
      </c>
      <c r="BF147" s="1970">
        <v>70.904426592047656</v>
      </c>
      <c r="BG147" s="1969">
        <v>72.49833345384944</v>
      </c>
      <c r="BH147" s="1969">
        <v>75.341439561666689</v>
      </c>
      <c r="BI147" s="1968">
        <v>54.818724230628149</v>
      </c>
      <c r="BJ147" s="1963"/>
      <c r="BK147" s="1962"/>
      <c r="CA147" s="29"/>
    </row>
    <row r="148" spans="1:79" s="29" customFormat="1" ht="17.100000000000001" customHeight="1">
      <c r="V148" s="2332" t="s">
        <v>1077</v>
      </c>
      <c r="Z148" s="192" t="s">
        <v>1066</v>
      </c>
      <c r="AA148" s="1307"/>
      <c r="AB148" s="1307"/>
      <c r="AC148" s="1307"/>
      <c r="AD148" s="1307"/>
      <c r="AE148" s="1307"/>
      <c r="AF148" s="1307"/>
      <c r="AG148" s="1307"/>
      <c r="AH148" s="1307"/>
      <c r="AI148" s="1307"/>
      <c r="AJ148" s="1307"/>
      <c r="AK148" s="1307"/>
      <c r="AL148" s="1307"/>
      <c r="AM148" s="1307"/>
      <c r="AN148" s="1307"/>
      <c r="AO148" s="1307"/>
      <c r="AP148" s="1307"/>
      <c r="AQ148" s="1307"/>
      <c r="AR148" s="1307"/>
      <c r="AS148" s="1307"/>
      <c r="AT148" s="1307"/>
      <c r="AU148" s="1307"/>
      <c r="AV148" s="1307"/>
      <c r="AW148" s="1307"/>
      <c r="AX148" s="1307"/>
      <c r="AY148" s="1307"/>
      <c r="AZ148" s="1307"/>
      <c r="BA148" s="1307"/>
      <c r="BB148" s="1307"/>
      <c r="BC148" s="1307"/>
      <c r="BD148" s="1307"/>
      <c r="BE148" s="1307"/>
      <c r="BF148" s="1307"/>
      <c r="BG148" s="1307"/>
      <c r="BH148" s="1307"/>
      <c r="BI148" s="1307"/>
      <c r="BJ148" s="192"/>
    </row>
    <row r="149" spans="1:79" ht="17.100000000000001" customHeight="1">
      <c r="T149" s="29"/>
      <c r="U149" s="29"/>
      <c r="V149" s="29"/>
      <c r="W149" s="163"/>
      <c r="X149" s="29"/>
      <c r="Y149" s="29"/>
      <c r="Z149" s="1573"/>
      <c r="AA149" s="1307"/>
      <c r="AB149" s="1307"/>
      <c r="AC149" s="1307"/>
      <c r="AD149" s="1307"/>
      <c r="AE149" s="1307"/>
      <c r="AF149" s="1307"/>
      <c r="AG149" s="1307"/>
      <c r="AH149" s="1307"/>
      <c r="AI149" s="1307"/>
      <c r="AJ149" s="1307"/>
      <c r="AK149" s="1307"/>
      <c r="AL149" s="1307"/>
      <c r="AM149" s="1307"/>
      <c r="AN149" s="1307"/>
      <c r="AO149" s="1307"/>
      <c r="AP149" s="1307"/>
      <c r="AQ149" s="1307"/>
      <c r="AR149" s="1307"/>
      <c r="AS149" s="1307"/>
      <c r="AT149" s="1307"/>
      <c r="AU149" s="1307"/>
      <c r="AV149" s="1307"/>
      <c r="AW149" s="1307"/>
      <c r="AX149" s="1307"/>
      <c r="AY149" s="1307"/>
      <c r="AZ149" s="1307"/>
      <c r="BA149" s="1307"/>
      <c r="BB149" s="1307"/>
      <c r="BC149" s="1307"/>
      <c r="BD149" s="1307"/>
      <c r="BE149" s="1307"/>
      <c r="BF149" s="1307"/>
      <c r="BG149" s="1307"/>
      <c r="BH149" s="1307"/>
      <c r="BI149" s="1307"/>
      <c r="BJ149" s="192"/>
      <c r="CA149" s="29"/>
    </row>
    <row r="150" spans="1:79" ht="24" thickBot="1">
      <c r="T150" s="31" t="s">
        <v>742</v>
      </c>
      <c r="U150" s="29"/>
      <c r="V150" s="29"/>
      <c r="W150" s="163"/>
      <c r="X150" s="31" t="s">
        <v>742</v>
      </c>
      <c r="Y150" s="29"/>
      <c r="Z150" s="1573"/>
      <c r="AA150" s="1307"/>
      <c r="AB150" s="1307"/>
      <c r="AC150" s="1307"/>
      <c r="AD150" s="1307"/>
      <c r="AE150" s="1307"/>
      <c r="AF150" s="1307"/>
      <c r="AG150" s="1307"/>
      <c r="AH150" s="1307"/>
      <c r="AI150" s="1307"/>
      <c r="AJ150" s="1307"/>
      <c r="AK150" s="1307"/>
      <c r="AL150" s="1307"/>
      <c r="AM150" s="1307"/>
      <c r="AN150" s="1307"/>
      <c r="AO150" s="1307"/>
      <c r="AP150" s="1307"/>
      <c r="AQ150" s="1307"/>
      <c r="AR150" s="1307"/>
      <c r="AS150" s="1307"/>
      <c r="AT150" s="1307"/>
      <c r="AU150" s="1307"/>
      <c r="AV150" s="1307"/>
      <c r="AW150" s="1307"/>
      <c r="AX150" s="1307"/>
      <c r="AY150" s="1307"/>
      <c r="AZ150" s="1307"/>
      <c r="BA150" s="1307"/>
      <c r="BB150" s="1307"/>
      <c r="BC150" s="1307"/>
      <c r="BD150" s="1307"/>
      <c r="BE150" s="1307"/>
      <c r="BF150" s="1307"/>
      <c r="BG150" s="1307"/>
      <c r="BH150" s="1307"/>
      <c r="BI150" s="1307"/>
      <c r="BJ150" s="192"/>
      <c r="CA150" s="29"/>
    </row>
    <row r="151" spans="1:79" ht="15.75" thickBot="1">
      <c r="T151" s="1879" t="s">
        <v>966</v>
      </c>
      <c r="U151" s="1021"/>
      <c r="V151" s="864"/>
      <c r="W151" s="22"/>
      <c r="X151" s="34" t="s">
        <v>967</v>
      </c>
      <c r="Y151" s="1772"/>
      <c r="Z151" s="1773"/>
      <c r="AA151" s="993">
        <v>1990</v>
      </c>
      <c r="AB151" s="304">
        <f t="shared" ref="AB151:BI151" si="58">AA151+1</f>
        <v>1991</v>
      </c>
      <c r="AC151" s="304">
        <f t="shared" si="58"/>
        <v>1992</v>
      </c>
      <c r="AD151" s="304">
        <f t="shared" si="58"/>
        <v>1993</v>
      </c>
      <c r="AE151" s="304">
        <f t="shared" si="58"/>
        <v>1994</v>
      </c>
      <c r="AF151" s="304">
        <f t="shared" si="58"/>
        <v>1995</v>
      </c>
      <c r="AG151" s="304">
        <f t="shared" si="58"/>
        <v>1996</v>
      </c>
      <c r="AH151" s="304">
        <f t="shared" si="58"/>
        <v>1997</v>
      </c>
      <c r="AI151" s="304">
        <f t="shared" si="58"/>
        <v>1998</v>
      </c>
      <c r="AJ151" s="304">
        <f t="shared" si="58"/>
        <v>1999</v>
      </c>
      <c r="AK151" s="304">
        <f t="shared" si="58"/>
        <v>2000</v>
      </c>
      <c r="AL151" s="304">
        <f t="shared" si="58"/>
        <v>2001</v>
      </c>
      <c r="AM151" s="304">
        <f t="shared" si="58"/>
        <v>2002</v>
      </c>
      <c r="AN151" s="304">
        <f t="shared" si="58"/>
        <v>2003</v>
      </c>
      <c r="AO151" s="304">
        <f t="shared" si="58"/>
        <v>2004</v>
      </c>
      <c r="AP151" s="304">
        <f t="shared" si="58"/>
        <v>2005</v>
      </c>
      <c r="AQ151" s="304">
        <f t="shared" si="58"/>
        <v>2006</v>
      </c>
      <c r="AR151" s="304">
        <f t="shared" si="58"/>
        <v>2007</v>
      </c>
      <c r="AS151" s="304">
        <f t="shared" si="58"/>
        <v>2008</v>
      </c>
      <c r="AT151" s="304">
        <f t="shared" si="58"/>
        <v>2009</v>
      </c>
      <c r="AU151" s="304">
        <f t="shared" si="58"/>
        <v>2010</v>
      </c>
      <c r="AV151" s="304">
        <f t="shared" si="58"/>
        <v>2011</v>
      </c>
      <c r="AW151" s="304">
        <f t="shared" si="58"/>
        <v>2012</v>
      </c>
      <c r="AX151" s="304">
        <f t="shared" si="58"/>
        <v>2013</v>
      </c>
      <c r="AY151" s="304">
        <f t="shared" si="58"/>
        <v>2014</v>
      </c>
      <c r="AZ151" s="304">
        <f t="shared" si="58"/>
        <v>2015</v>
      </c>
      <c r="BA151" s="304">
        <f t="shared" si="58"/>
        <v>2016</v>
      </c>
      <c r="BB151" s="304">
        <f t="shared" si="58"/>
        <v>2017</v>
      </c>
      <c r="BC151" s="304">
        <f t="shared" si="58"/>
        <v>2018</v>
      </c>
      <c r="BD151" s="304">
        <f t="shared" si="58"/>
        <v>2019</v>
      </c>
      <c r="BE151" s="304">
        <f t="shared" si="58"/>
        <v>2020</v>
      </c>
      <c r="BF151" s="304">
        <f t="shared" si="58"/>
        <v>2021</v>
      </c>
      <c r="BG151" s="305">
        <f t="shared" si="58"/>
        <v>2022</v>
      </c>
      <c r="BH151" s="305">
        <f t="shared" si="58"/>
        <v>2023</v>
      </c>
      <c r="BI151" s="306">
        <f t="shared" si="58"/>
        <v>2024</v>
      </c>
      <c r="BJ151" s="1103" t="s">
        <v>18</v>
      </c>
      <c r="BK151" s="38" t="s">
        <v>2</v>
      </c>
      <c r="CA151" s="29"/>
    </row>
    <row r="152" spans="1:79" s="1160" customFormat="1" ht="17.100000000000001" customHeight="1">
      <c r="A152" s="1354"/>
      <c r="T152" s="1357" t="s">
        <v>764</v>
      </c>
      <c r="U152" s="1360"/>
      <c r="V152" s="1360"/>
      <c r="W152" s="301"/>
      <c r="X152" s="1758" t="s">
        <v>392</v>
      </c>
      <c r="Y152" s="1762"/>
      <c r="Z152" s="1763"/>
      <c r="AA152" s="1361">
        <f t="shared" ref="AA152:BH152" si="59">SUM(AA153,AA154,AA155,AA156)</f>
        <v>13763.755119005244</v>
      </c>
      <c r="AB152" s="1362">
        <f t="shared" si="59"/>
        <v>15222.436626109771</v>
      </c>
      <c r="AC152" s="1362">
        <f t="shared" si="59"/>
        <v>16757.194079639088</v>
      </c>
      <c r="AD152" s="1362">
        <f t="shared" si="59"/>
        <v>16825.370768865592</v>
      </c>
      <c r="AE152" s="1362">
        <f t="shared" si="59"/>
        <v>16091.87778663608</v>
      </c>
      <c r="AF152" s="1362">
        <f t="shared" si="59"/>
        <v>17624.353862770589</v>
      </c>
      <c r="AG152" s="1362">
        <f t="shared" si="59"/>
        <v>18257.766930874175</v>
      </c>
      <c r="AH152" s="1362">
        <f t="shared" si="59"/>
        <v>15807.56107879089</v>
      </c>
      <c r="AI152" s="1362">
        <f t="shared" si="59"/>
        <v>14479.710877179068</v>
      </c>
      <c r="AJ152" s="1362">
        <f t="shared" si="59"/>
        <v>10321.247185902484</v>
      </c>
      <c r="AK152" s="1362">
        <f t="shared" si="59"/>
        <v>8189.2338442704531</v>
      </c>
      <c r="AL152" s="1362">
        <f t="shared" si="59"/>
        <v>6933.2149250840885</v>
      </c>
      <c r="AM152" s="1362">
        <f t="shared" si="59"/>
        <v>6604.5269957008459</v>
      </c>
      <c r="AN152" s="1362">
        <f t="shared" si="59"/>
        <v>6235.2948712733933</v>
      </c>
      <c r="AO152" s="1362">
        <f t="shared" si="59"/>
        <v>6164.540819298275</v>
      </c>
      <c r="AP152" s="1362">
        <f t="shared" si="59"/>
        <v>5827.9273063935862</v>
      </c>
      <c r="AQ152" s="1362">
        <f t="shared" si="59"/>
        <v>5879.6829728524717</v>
      </c>
      <c r="AR152" s="1362">
        <f t="shared" si="59"/>
        <v>5352.2294632054973</v>
      </c>
      <c r="AS152" s="1362">
        <f t="shared" si="59"/>
        <v>4697.2872287129112</v>
      </c>
      <c r="AT152" s="1362">
        <f t="shared" si="59"/>
        <v>2728.522148851082</v>
      </c>
      <c r="AU152" s="1362">
        <f t="shared" si="59"/>
        <v>2779.0920860865622</v>
      </c>
      <c r="AV152" s="1362">
        <f t="shared" si="59"/>
        <v>2525.8723139041331</v>
      </c>
      <c r="AW152" s="1362">
        <f t="shared" si="59"/>
        <v>2485.2913495243956</v>
      </c>
      <c r="AX152" s="1362">
        <f t="shared" si="59"/>
        <v>2342.5222739869896</v>
      </c>
      <c r="AY152" s="1362">
        <f t="shared" si="59"/>
        <v>2289.8952300513379</v>
      </c>
      <c r="AZ152" s="1362">
        <f t="shared" si="59"/>
        <v>2373.1696473372181</v>
      </c>
      <c r="BA152" s="1362">
        <f t="shared" si="59"/>
        <v>2407.6623510645736</v>
      </c>
      <c r="BB152" s="1362">
        <f t="shared" si="59"/>
        <v>2324.2904780819072</v>
      </c>
      <c r="BC152" s="1362">
        <f t="shared" si="59"/>
        <v>2271.2458786620673</v>
      </c>
      <c r="BD152" s="1362">
        <f t="shared" si="59"/>
        <v>2204.4205863835941</v>
      </c>
      <c r="BE152" s="1362">
        <f t="shared" si="59"/>
        <v>2241.7014554793332</v>
      </c>
      <c r="BF152" s="1362">
        <f t="shared" si="59"/>
        <v>2233.5937727405817</v>
      </c>
      <c r="BG152" s="1363">
        <f t="shared" si="59"/>
        <v>2144.9303477767935</v>
      </c>
      <c r="BH152" s="1363">
        <f t="shared" si="59"/>
        <v>2068.4171914069957</v>
      </c>
      <c r="BI152" s="1337">
        <f t="shared" ref="BI152" si="60">SUM(BI153,BI154,BI155,BI156)</f>
        <v>2006.5509003273673</v>
      </c>
      <c r="BJ152" s="1361"/>
      <c r="BK152" s="1337"/>
      <c r="CA152" s="1354"/>
    </row>
    <row r="153" spans="1:79" ht="17.100000000000001" customHeight="1">
      <c r="T153" s="960"/>
      <c r="U153" s="1983" t="s">
        <v>345</v>
      </c>
      <c r="V153" s="1983"/>
      <c r="W153" s="163"/>
      <c r="X153" s="960"/>
      <c r="Y153" s="1983" t="s">
        <v>670</v>
      </c>
      <c r="Z153" s="1761"/>
      <c r="AA153" s="1161">
        <v>3577.3409090909086</v>
      </c>
      <c r="AB153" s="1162">
        <v>3998.2045454545464</v>
      </c>
      <c r="AC153" s="1162">
        <v>4419.0681818181829</v>
      </c>
      <c r="AD153" s="1162">
        <v>4419.0681818181829</v>
      </c>
      <c r="AE153" s="1162">
        <v>4208.6363636363631</v>
      </c>
      <c r="AF153" s="1162">
        <v>4629.5</v>
      </c>
      <c r="AG153" s="1162">
        <v>4112.5</v>
      </c>
      <c r="AH153" s="1162">
        <v>2538</v>
      </c>
      <c r="AI153" s="1162">
        <v>2068</v>
      </c>
      <c r="AJ153" s="1162">
        <v>1504</v>
      </c>
      <c r="AK153" s="1162">
        <v>846</v>
      </c>
      <c r="AL153" s="1162">
        <v>775.5</v>
      </c>
      <c r="AM153" s="1162">
        <v>846</v>
      </c>
      <c r="AN153" s="1162">
        <v>799</v>
      </c>
      <c r="AO153" s="1162">
        <v>752</v>
      </c>
      <c r="AP153" s="1162">
        <v>958.79999999999984</v>
      </c>
      <c r="AQ153" s="1162">
        <v>1343.4949999999999</v>
      </c>
      <c r="AR153" s="1162">
        <v>1178.7599999999998</v>
      </c>
      <c r="AS153" s="1162">
        <v>1266.6500000000003</v>
      </c>
      <c r="AT153" s="1162">
        <v>239.69999999999996</v>
      </c>
      <c r="AU153" s="1162">
        <v>195.05000000000007</v>
      </c>
      <c r="AV153" s="1162">
        <v>136.30000000000004</v>
      </c>
      <c r="AW153" s="1162">
        <v>126.90000000000003</v>
      </c>
      <c r="AX153" s="1162">
        <v>95.644999999999982</v>
      </c>
      <c r="AY153" s="1162">
        <v>63.450000000000017</v>
      </c>
      <c r="AZ153" s="1162">
        <v>54.049999999999983</v>
      </c>
      <c r="BA153" s="1162">
        <v>51.700000000000017</v>
      </c>
      <c r="BB153" s="1162">
        <v>41.947499215602875</v>
      </c>
      <c r="BC153" s="1162">
        <v>46.952999904751785</v>
      </c>
      <c r="BD153" s="1162">
        <v>41.383500173687935</v>
      </c>
      <c r="BE153" s="1162">
        <v>53.627000123262405</v>
      </c>
      <c r="BF153" s="1162">
        <v>47.023499999999999</v>
      </c>
      <c r="BG153" s="1260">
        <v>33.736599999999989</v>
      </c>
      <c r="BH153" s="1260">
        <v>23.5</v>
      </c>
      <c r="BI153" s="1163">
        <v>41.453999999999994</v>
      </c>
      <c r="BJ153" s="1982"/>
      <c r="BK153" s="1981"/>
      <c r="CA153" s="29"/>
    </row>
    <row r="154" spans="1:79" ht="17.100000000000001" customHeight="1">
      <c r="T154" s="960"/>
      <c r="U154" s="1976" t="s">
        <v>663</v>
      </c>
      <c r="V154" s="1976"/>
      <c r="W154" s="163"/>
      <c r="X154" s="960"/>
      <c r="Y154" s="1976" t="s">
        <v>671</v>
      </c>
      <c r="Z154" s="1157"/>
      <c r="AA154" s="1980">
        <v>151.04182413706224</v>
      </c>
      <c r="AB154" s="1979">
        <v>130.31872008062484</v>
      </c>
      <c r="AC154" s="1979">
        <v>110.30612244897961</v>
      </c>
      <c r="AD154" s="1979">
        <v>115.842151675485</v>
      </c>
      <c r="AE154" s="1979">
        <v>112.52645502645503</v>
      </c>
      <c r="AF154" s="1979">
        <v>117.5</v>
      </c>
      <c r="AG154" s="1979">
        <v>141</v>
      </c>
      <c r="AH154" s="1979">
        <v>188</v>
      </c>
      <c r="AI154" s="1979">
        <v>399.5</v>
      </c>
      <c r="AJ154" s="1979">
        <v>634.5</v>
      </c>
      <c r="AK154" s="1979">
        <v>1008.7845</v>
      </c>
      <c r="AL154" s="1979">
        <v>1127.577</v>
      </c>
      <c r="AM154" s="1979">
        <v>1117.1665</v>
      </c>
      <c r="AN154" s="1979">
        <v>1105.5149246861924</v>
      </c>
      <c r="AO154" s="1979">
        <v>1103.5420062761507</v>
      </c>
      <c r="AP154" s="1979">
        <v>1137.9182782426778</v>
      </c>
      <c r="AQ154" s="1979">
        <v>1033.0141799163182</v>
      </c>
      <c r="AR154" s="1979">
        <v>1067.3503347280334</v>
      </c>
      <c r="AS154" s="1979">
        <v>633.48950000000002</v>
      </c>
      <c r="AT154" s="1979">
        <v>203.76849999999996</v>
      </c>
      <c r="AU154" s="1979">
        <v>302.75049999999999</v>
      </c>
      <c r="AV154" s="1979">
        <v>182.125</v>
      </c>
      <c r="AW154" s="1979">
        <v>190.58500000000001</v>
      </c>
      <c r="AX154" s="1979">
        <v>161.11600000000001</v>
      </c>
      <c r="AY154" s="1979">
        <v>189.88</v>
      </c>
      <c r="AZ154" s="1979">
        <v>242.37899999999999</v>
      </c>
      <c r="BA154" s="1979">
        <v>324.6995</v>
      </c>
      <c r="BB154" s="1979">
        <v>254.24650000000003</v>
      </c>
      <c r="BC154" s="1979">
        <v>281.13049999999998</v>
      </c>
      <c r="BD154" s="1979">
        <v>260.87350000000004</v>
      </c>
      <c r="BE154" s="1979">
        <v>301.01150000000001</v>
      </c>
      <c r="BF154" s="1979">
        <v>324.44099999999997</v>
      </c>
      <c r="BG154" s="1978">
        <v>290.97699999999998</v>
      </c>
      <c r="BH154" s="1978">
        <v>216.74050000000003</v>
      </c>
      <c r="BI154" s="1977">
        <v>150.84649999999999</v>
      </c>
      <c r="BJ154" s="1974"/>
      <c r="BK154" s="1973"/>
      <c r="CA154" s="29"/>
    </row>
    <row r="155" spans="1:79" ht="16.5" customHeight="1">
      <c r="T155" s="960"/>
      <c r="U155" s="1976" t="s">
        <v>623</v>
      </c>
      <c r="V155" s="1976"/>
      <c r="W155" s="163"/>
      <c r="X155" s="960"/>
      <c r="Y155" s="1976" t="s">
        <v>527</v>
      </c>
      <c r="Z155" s="1157"/>
      <c r="AA155" s="1142">
        <v>950.72546577727462</v>
      </c>
      <c r="AB155" s="1975">
        <v>1062.5755205746013</v>
      </c>
      <c r="AC155" s="1975">
        <v>1174.4255753719276</v>
      </c>
      <c r="AD155" s="1975">
        <v>1174.4255753719276</v>
      </c>
      <c r="AE155" s="1975">
        <v>1118.5005479732642</v>
      </c>
      <c r="AF155" s="1975">
        <v>1230.350602770591</v>
      </c>
      <c r="AG155" s="1975">
        <v>1580.4316908741753</v>
      </c>
      <c r="AH155" s="1975">
        <v>1949.7830987908892</v>
      </c>
      <c r="AI155" s="1975">
        <v>2067.795777179068</v>
      </c>
      <c r="AJ155" s="1975">
        <v>2326.3849685825985</v>
      </c>
      <c r="AK155" s="1975">
        <v>2495.9059609231745</v>
      </c>
      <c r="AL155" s="1975">
        <v>2008.688829853962</v>
      </c>
      <c r="AM155" s="1975">
        <v>2119.8087572908039</v>
      </c>
      <c r="AN155" s="1975">
        <v>2076.8181143696279</v>
      </c>
      <c r="AO155" s="1975">
        <v>2193.8611403861419</v>
      </c>
      <c r="AP155" s="1975">
        <v>1907.2823647829432</v>
      </c>
      <c r="AQ155" s="1975">
        <v>1578.4390172452161</v>
      </c>
      <c r="AR155" s="1975">
        <v>1298.5775827096654</v>
      </c>
      <c r="AS155" s="1975">
        <v>1028.0733625211792</v>
      </c>
      <c r="AT155" s="1975">
        <v>647.96734836486473</v>
      </c>
      <c r="AU155" s="1975">
        <v>750.3737755250686</v>
      </c>
      <c r="AV155" s="1975">
        <v>600.03170535838376</v>
      </c>
      <c r="AW155" s="1975">
        <v>535.57972792810847</v>
      </c>
      <c r="AX155" s="1975">
        <v>531.01764472325397</v>
      </c>
      <c r="AY155" s="1975">
        <v>528.13235625780578</v>
      </c>
      <c r="AZ155" s="1975">
        <v>553.85280189722539</v>
      </c>
      <c r="BA155" s="1975">
        <v>539.13685150603931</v>
      </c>
      <c r="BB155" s="1975">
        <v>560.24426633016992</v>
      </c>
      <c r="BC155" s="1975">
        <v>510.84479369844001</v>
      </c>
      <c r="BD155" s="1975">
        <v>467.39782265344377</v>
      </c>
      <c r="BE155" s="1975">
        <v>486.10759525151548</v>
      </c>
      <c r="BF155" s="1975">
        <v>432.84854151266302</v>
      </c>
      <c r="BG155" s="1141">
        <v>423.12883012571842</v>
      </c>
      <c r="BH155" s="1141">
        <v>345.17342158500446</v>
      </c>
      <c r="BI155" s="1143">
        <v>376.51392857567237</v>
      </c>
      <c r="BJ155" s="1974"/>
      <c r="BK155" s="1973"/>
      <c r="CA155" s="29"/>
    </row>
    <row r="156" spans="1:79" ht="17.100000000000001" customHeight="1" thickBot="1">
      <c r="T156" s="1281"/>
      <c r="U156" s="1306" t="s">
        <v>668</v>
      </c>
      <c r="V156" s="1306"/>
      <c r="W156" s="163"/>
      <c r="X156" s="1281"/>
      <c r="Y156" s="1308" t="s">
        <v>528</v>
      </c>
      <c r="Z156" s="1972"/>
      <c r="AA156" s="1971">
        <v>9084.6469199999992</v>
      </c>
      <c r="AB156" s="1970">
        <v>10031.337839999998</v>
      </c>
      <c r="AC156" s="1970">
        <v>11053.394199999999</v>
      </c>
      <c r="AD156" s="1970">
        <v>11116.034859999998</v>
      </c>
      <c r="AE156" s="1970">
        <v>10652.214419999998</v>
      </c>
      <c r="AF156" s="1970">
        <v>11647.003259999999</v>
      </c>
      <c r="AG156" s="1970">
        <v>12423.83524</v>
      </c>
      <c r="AH156" s="1970">
        <v>11131.777980000001</v>
      </c>
      <c r="AI156" s="1970">
        <v>9944.4151000000002</v>
      </c>
      <c r="AJ156" s="1970">
        <v>5856.3622173198846</v>
      </c>
      <c r="AK156" s="1970">
        <v>3838.5433833472794</v>
      </c>
      <c r="AL156" s="1970">
        <v>3021.4490952301262</v>
      </c>
      <c r="AM156" s="1970">
        <v>2521.5517384100422</v>
      </c>
      <c r="AN156" s="1970">
        <v>2253.9618322175729</v>
      </c>
      <c r="AO156" s="1970">
        <v>2115.1376726359822</v>
      </c>
      <c r="AP156" s="1970">
        <v>1823.9266633679656</v>
      </c>
      <c r="AQ156" s="1970">
        <v>1924.734775690938</v>
      </c>
      <c r="AR156" s="1970">
        <v>1807.5415457677984</v>
      </c>
      <c r="AS156" s="1970">
        <v>1769.0743661917318</v>
      </c>
      <c r="AT156" s="1970">
        <v>1637.0863004862172</v>
      </c>
      <c r="AU156" s="1970">
        <v>1530.9178105614935</v>
      </c>
      <c r="AV156" s="1970">
        <v>1607.4156085457494</v>
      </c>
      <c r="AW156" s="1970">
        <v>1632.2266215962873</v>
      </c>
      <c r="AX156" s="1970">
        <v>1554.7436292637356</v>
      </c>
      <c r="AY156" s="1970">
        <v>1508.4328737935321</v>
      </c>
      <c r="AZ156" s="1970">
        <v>1522.8878454399928</v>
      </c>
      <c r="BA156" s="1970">
        <v>1492.1259995585342</v>
      </c>
      <c r="BB156" s="1970">
        <v>1467.8522125361342</v>
      </c>
      <c r="BC156" s="1970">
        <v>1432.3175850588755</v>
      </c>
      <c r="BD156" s="1970">
        <v>1434.7657635564626</v>
      </c>
      <c r="BE156" s="1970">
        <v>1400.955360104555</v>
      </c>
      <c r="BF156" s="1970">
        <v>1429.2807312279187</v>
      </c>
      <c r="BG156" s="1969">
        <v>1397.0879176510748</v>
      </c>
      <c r="BH156" s="1969">
        <v>1483.0032698219911</v>
      </c>
      <c r="BI156" s="1968">
        <v>1437.736471751695</v>
      </c>
      <c r="BJ156" s="1963"/>
      <c r="BK156" s="1962"/>
      <c r="CA156" s="29"/>
    </row>
    <row r="157" spans="1:79" s="29" customFormat="1" ht="17.100000000000001" customHeight="1">
      <c r="W157" s="163"/>
      <c r="Z157" s="192"/>
      <c r="AA157" s="1307"/>
      <c r="AB157" s="1307"/>
      <c r="AC157" s="1307"/>
      <c r="AD157" s="1307"/>
      <c r="AE157" s="1307"/>
      <c r="AF157" s="1307"/>
      <c r="AG157" s="1307"/>
      <c r="AH157" s="1307"/>
      <c r="AI157" s="1307"/>
      <c r="AJ157" s="1307"/>
      <c r="AK157" s="1307"/>
      <c r="AL157" s="1307"/>
      <c r="AM157" s="1307"/>
      <c r="AN157" s="1307"/>
      <c r="AO157" s="1307"/>
      <c r="AP157" s="1307"/>
      <c r="AQ157" s="1307"/>
      <c r="AR157" s="1307"/>
      <c r="AS157" s="1307"/>
      <c r="AT157" s="1307"/>
      <c r="AU157" s="1307"/>
      <c r="AV157" s="1307"/>
      <c r="AW157" s="1307"/>
      <c r="AX157" s="1307"/>
      <c r="AY157" s="1307"/>
      <c r="AZ157" s="1307"/>
      <c r="BA157" s="1307"/>
      <c r="BB157" s="1307"/>
      <c r="BC157" s="1307"/>
      <c r="BD157" s="1307"/>
      <c r="BE157" s="1307"/>
      <c r="BF157" s="1307"/>
      <c r="BG157" s="1307"/>
      <c r="BH157" s="1307"/>
      <c r="BI157" s="1307"/>
      <c r="BJ157" s="192"/>
    </row>
    <row r="158" spans="1:79" s="29" customFormat="1" ht="17.100000000000001" customHeight="1">
      <c r="W158" s="163"/>
      <c r="Z158" s="192"/>
      <c r="AA158" s="1307"/>
      <c r="AB158" s="1307"/>
      <c r="AC158" s="1307"/>
      <c r="AD158" s="1307"/>
      <c r="AE158" s="1307"/>
      <c r="AF158" s="1307"/>
      <c r="AG158" s="1307"/>
      <c r="AH158" s="1307"/>
      <c r="AI158" s="1307"/>
      <c r="AJ158" s="1307"/>
      <c r="AK158" s="1307"/>
      <c r="AL158" s="1307"/>
      <c r="AM158" s="1307"/>
      <c r="AN158" s="1307"/>
      <c r="AO158" s="1307"/>
      <c r="AP158" s="1307"/>
      <c r="AQ158" s="1307"/>
      <c r="AR158" s="1307"/>
      <c r="AS158" s="1307"/>
      <c r="AT158" s="1307"/>
      <c r="AU158" s="1307"/>
      <c r="AV158" s="1307"/>
      <c r="AW158" s="1307"/>
      <c r="AX158" s="1307"/>
      <c r="AY158" s="1307"/>
      <c r="AZ158" s="1307"/>
      <c r="BA158" s="1307"/>
      <c r="BB158" s="1307"/>
      <c r="BC158" s="1307"/>
      <c r="BD158" s="1307"/>
      <c r="BE158" s="1307"/>
      <c r="BF158" s="1307"/>
      <c r="BG158" s="1307"/>
      <c r="BH158" s="1307"/>
      <c r="BI158" s="1307"/>
      <c r="BJ158" s="192"/>
    </row>
    <row r="159" spans="1:79" s="29" customFormat="1" ht="24" thickBot="1">
      <c r="T159" s="31" t="s">
        <v>743</v>
      </c>
      <c r="W159" s="163"/>
      <c r="X159" s="31" t="s">
        <v>743</v>
      </c>
      <c r="Z159" s="192"/>
      <c r="AA159" s="1307"/>
      <c r="AB159" s="1307"/>
      <c r="AC159" s="1307"/>
      <c r="AD159" s="1307"/>
      <c r="AE159" s="1307"/>
      <c r="AF159" s="1307"/>
      <c r="AG159" s="1307"/>
      <c r="AH159" s="1307"/>
      <c r="AI159" s="1307"/>
      <c r="AJ159" s="1307"/>
      <c r="AK159" s="1307"/>
      <c r="AL159" s="1307"/>
      <c r="AM159" s="1307"/>
      <c r="AN159" s="1307"/>
      <c r="AO159" s="1307"/>
      <c r="AP159" s="1307"/>
      <c r="AQ159" s="1307"/>
      <c r="AR159" s="1307"/>
      <c r="AS159" s="1307"/>
      <c r="AT159" s="1307"/>
      <c r="AU159" s="1307"/>
      <c r="AV159" s="1307"/>
      <c r="AW159" s="1307"/>
      <c r="AX159" s="1307"/>
      <c r="AY159" s="1307"/>
      <c r="AZ159" s="1307"/>
      <c r="BA159" s="1307"/>
      <c r="BB159" s="1307"/>
      <c r="BC159" s="1307"/>
      <c r="BD159" s="1307"/>
      <c r="BE159" s="1307"/>
      <c r="BF159" s="1307"/>
      <c r="BG159" s="1307"/>
      <c r="BH159" s="1307"/>
      <c r="BI159" s="1307"/>
      <c r="BJ159" s="192"/>
    </row>
    <row r="160" spans="1:79" ht="15.75" thickBot="1">
      <c r="T160" s="1879" t="s">
        <v>966</v>
      </c>
      <c r="U160" s="1021"/>
      <c r="V160" s="864"/>
      <c r="W160" s="22"/>
      <c r="X160" s="34" t="s">
        <v>967</v>
      </c>
      <c r="Y160" s="1772"/>
      <c r="Z160" s="1773"/>
      <c r="AA160" s="993">
        <v>1990</v>
      </c>
      <c r="AB160" s="304">
        <f t="shared" ref="AB160:BI160" si="61">AA160+1</f>
        <v>1991</v>
      </c>
      <c r="AC160" s="304">
        <f t="shared" si="61"/>
        <v>1992</v>
      </c>
      <c r="AD160" s="304">
        <f t="shared" si="61"/>
        <v>1993</v>
      </c>
      <c r="AE160" s="304">
        <f t="shared" si="61"/>
        <v>1994</v>
      </c>
      <c r="AF160" s="304">
        <f t="shared" si="61"/>
        <v>1995</v>
      </c>
      <c r="AG160" s="304">
        <f t="shared" si="61"/>
        <v>1996</v>
      </c>
      <c r="AH160" s="304">
        <f t="shared" si="61"/>
        <v>1997</v>
      </c>
      <c r="AI160" s="304">
        <f t="shared" si="61"/>
        <v>1998</v>
      </c>
      <c r="AJ160" s="304">
        <f t="shared" si="61"/>
        <v>1999</v>
      </c>
      <c r="AK160" s="304">
        <f t="shared" si="61"/>
        <v>2000</v>
      </c>
      <c r="AL160" s="304">
        <f t="shared" si="61"/>
        <v>2001</v>
      </c>
      <c r="AM160" s="304">
        <f t="shared" si="61"/>
        <v>2002</v>
      </c>
      <c r="AN160" s="304">
        <f t="shared" si="61"/>
        <v>2003</v>
      </c>
      <c r="AO160" s="304">
        <f t="shared" si="61"/>
        <v>2004</v>
      </c>
      <c r="AP160" s="304">
        <f t="shared" si="61"/>
        <v>2005</v>
      </c>
      <c r="AQ160" s="304">
        <f t="shared" si="61"/>
        <v>2006</v>
      </c>
      <c r="AR160" s="304">
        <f t="shared" si="61"/>
        <v>2007</v>
      </c>
      <c r="AS160" s="304">
        <f t="shared" si="61"/>
        <v>2008</v>
      </c>
      <c r="AT160" s="304">
        <f t="shared" si="61"/>
        <v>2009</v>
      </c>
      <c r="AU160" s="304">
        <f t="shared" si="61"/>
        <v>2010</v>
      </c>
      <c r="AV160" s="304">
        <f t="shared" si="61"/>
        <v>2011</v>
      </c>
      <c r="AW160" s="304">
        <f t="shared" si="61"/>
        <v>2012</v>
      </c>
      <c r="AX160" s="304">
        <f t="shared" si="61"/>
        <v>2013</v>
      </c>
      <c r="AY160" s="304">
        <f t="shared" si="61"/>
        <v>2014</v>
      </c>
      <c r="AZ160" s="304">
        <f t="shared" si="61"/>
        <v>2015</v>
      </c>
      <c r="BA160" s="304">
        <f t="shared" si="61"/>
        <v>2016</v>
      </c>
      <c r="BB160" s="304">
        <f t="shared" si="61"/>
        <v>2017</v>
      </c>
      <c r="BC160" s="304">
        <f t="shared" si="61"/>
        <v>2018</v>
      </c>
      <c r="BD160" s="304">
        <f t="shared" si="61"/>
        <v>2019</v>
      </c>
      <c r="BE160" s="304">
        <f t="shared" si="61"/>
        <v>2020</v>
      </c>
      <c r="BF160" s="304">
        <f t="shared" si="61"/>
        <v>2021</v>
      </c>
      <c r="BG160" s="305">
        <f t="shared" si="61"/>
        <v>2022</v>
      </c>
      <c r="BH160" s="305">
        <f t="shared" si="61"/>
        <v>2023</v>
      </c>
      <c r="BI160" s="306">
        <f t="shared" si="61"/>
        <v>2024</v>
      </c>
      <c r="BJ160" s="1103" t="s">
        <v>18</v>
      </c>
      <c r="BK160" s="38" t="s">
        <v>2</v>
      </c>
      <c r="CA160" s="29"/>
    </row>
    <row r="161" spans="1:79" s="1160" customFormat="1" ht="17.100000000000001" customHeight="1">
      <c r="A161" s="1354"/>
      <c r="T161" s="1357" t="s">
        <v>764</v>
      </c>
      <c r="U161" s="1360"/>
      <c r="V161" s="1360"/>
      <c r="W161" s="301"/>
      <c r="X161" s="1758" t="s">
        <v>392</v>
      </c>
      <c r="Y161" s="1762"/>
      <c r="Z161" s="1765"/>
      <c r="AA161" s="1365">
        <f t="shared" ref="AA161:BH161" si="62">SUM(AA162,AA163)</f>
        <v>27.969977540117149</v>
      </c>
      <c r="AB161" s="1362">
        <f t="shared" si="62"/>
        <v>27.969977540117149</v>
      </c>
      <c r="AC161" s="1362">
        <f t="shared" si="62"/>
        <v>27.969977540117149</v>
      </c>
      <c r="AD161" s="1362">
        <f t="shared" si="62"/>
        <v>37.293303386822856</v>
      </c>
      <c r="AE161" s="1362">
        <f t="shared" si="62"/>
        <v>65.263280926940013</v>
      </c>
      <c r="AF161" s="1362">
        <f t="shared" si="62"/>
        <v>172.4815281640557</v>
      </c>
      <c r="AG161" s="1362">
        <f t="shared" si="62"/>
        <v>164.42540966801653</v>
      </c>
      <c r="AH161" s="1362">
        <f t="shared" si="62"/>
        <v>148.48545405226307</v>
      </c>
      <c r="AI161" s="1362">
        <f t="shared" si="62"/>
        <v>164.99213307839256</v>
      </c>
      <c r="AJ161" s="1362">
        <f t="shared" si="62"/>
        <v>275.30148878025642</v>
      </c>
      <c r="AK161" s="1362">
        <f t="shared" si="62"/>
        <v>258.17810110127044</v>
      </c>
      <c r="AL161" s="1362">
        <f t="shared" si="62"/>
        <v>264.98538343032186</v>
      </c>
      <c r="AM161" s="1362">
        <f t="shared" si="62"/>
        <v>332.1376011609118</v>
      </c>
      <c r="AN161" s="1362">
        <f t="shared" si="62"/>
        <v>377.28584676483075</v>
      </c>
      <c r="AO161" s="1362">
        <f t="shared" si="62"/>
        <v>437.96230017126311</v>
      </c>
      <c r="AP161" s="1362">
        <f t="shared" si="62"/>
        <v>1362.55496717186</v>
      </c>
      <c r="AQ161" s="1362">
        <f t="shared" si="62"/>
        <v>1293.6141739175309</v>
      </c>
      <c r="AR161" s="1362">
        <f t="shared" si="62"/>
        <v>1462.3679972000032</v>
      </c>
      <c r="AS161" s="1362">
        <f t="shared" si="62"/>
        <v>1365.0464767653946</v>
      </c>
      <c r="AT161" s="1362">
        <f t="shared" si="62"/>
        <v>1250.5040539567258</v>
      </c>
      <c r="AU161" s="1362">
        <f t="shared" si="62"/>
        <v>1423.4198929407039</v>
      </c>
      <c r="AV161" s="1362">
        <f t="shared" si="62"/>
        <v>1668.8751465895884</v>
      </c>
      <c r="AW161" s="1362">
        <f t="shared" si="62"/>
        <v>1398.5930038727408</v>
      </c>
      <c r="AX161" s="1362">
        <f t="shared" si="62"/>
        <v>1504.2852535213401</v>
      </c>
      <c r="AY161" s="1362">
        <f t="shared" si="62"/>
        <v>1041.8021794246883</v>
      </c>
      <c r="AZ161" s="1362">
        <f t="shared" si="62"/>
        <v>524.43295489889135</v>
      </c>
      <c r="BA161" s="1362">
        <f t="shared" si="62"/>
        <v>581.52760842465796</v>
      </c>
      <c r="BB161" s="1362">
        <f t="shared" si="62"/>
        <v>406.84616542730998</v>
      </c>
      <c r="BC161" s="1362">
        <f t="shared" si="62"/>
        <v>276.06154339246029</v>
      </c>
      <c r="BD161" s="1362">
        <f t="shared" si="62"/>
        <v>256.83207867112111</v>
      </c>
      <c r="BE161" s="1362">
        <f t="shared" si="62"/>
        <v>292.79076448579787</v>
      </c>
      <c r="BF161" s="1362">
        <f t="shared" si="62"/>
        <v>331.52627938079831</v>
      </c>
      <c r="BG161" s="1363">
        <f t="shared" si="62"/>
        <v>336.30302931050926</v>
      </c>
      <c r="BH161" s="1363">
        <f t="shared" si="62"/>
        <v>206.09157438430054</v>
      </c>
      <c r="BI161" s="1363">
        <f t="shared" ref="BI161" si="63">SUM(BI162,BI163)</f>
        <v>179.64896456860436</v>
      </c>
      <c r="BJ161" s="1361"/>
      <c r="BK161" s="1337"/>
      <c r="CA161" s="1354"/>
    </row>
    <row r="162" spans="1:79" ht="17.100000000000001" customHeight="1">
      <c r="T162" s="960"/>
      <c r="U162" s="1967" t="s">
        <v>345</v>
      </c>
      <c r="V162" s="1967"/>
      <c r="W162" s="163"/>
      <c r="X162" s="960"/>
      <c r="Y162" s="1967" t="s">
        <v>670</v>
      </c>
      <c r="Z162" s="1286"/>
      <c r="AA162" s="2368">
        <v>2.6108108108108103</v>
      </c>
      <c r="AB162" s="2369">
        <v>2.6108108108108103</v>
      </c>
      <c r="AC162" s="2369">
        <v>2.6108108108108103</v>
      </c>
      <c r="AD162" s="2369">
        <v>3.4810810810810806</v>
      </c>
      <c r="AE162" s="2369">
        <v>6.0918918918918923</v>
      </c>
      <c r="AF162" s="2369">
        <v>16.100000000000001</v>
      </c>
      <c r="AG162" s="2369">
        <v>16.100000000000001</v>
      </c>
      <c r="AH162" s="2369">
        <v>16.100000000000001</v>
      </c>
      <c r="AI162" s="2369">
        <v>32.200000000000003</v>
      </c>
      <c r="AJ162" s="2369">
        <v>48.29999999999999</v>
      </c>
      <c r="AK162" s="2369">
        <v>112.7</v>
      </c>
      <c r="AL162" s="2369">
        <v>112.7</v>
      </c>
      <c r="AM162" s="2369">
        <v>144.90000000000003</v>
      </c>
      <c r="AN162" s="2369">
        <v>128.80000000000001</v>
      </c>
      <c r="AO162" s="2369">
        <v>130.41</v>
      </c>
      <c r="AP162" s="2369">
        <v>1160.81</v>
      </c>
      <c r="AQ162" s="2369">
        <v>1051.3300000000002</v>
      </c>
      <c r="AR162" s="2369">
        <v>1149.5399999999995</v>
      </c>
      <c r="AS162" s="2369">
        <v>1144.71</v>
      </c>
      <c r="AT162" s="2369">
        <v>1075.4800000000002</v>
      </c>
      <c r="AU162" s="2369">
        <v>1238.0899999999995</v>
      </c>
      <c r="AV162" s="2369">
        <v>1498.9100000000003</v>
      </c>
      <c r="AW162" s="2369">
        <v>1230.0399999999995</v>
      </c>
      <c r="AX162" s="2369">
        <v>1391.0399999999995</v>
      </c>
      <c r="AY162" s="2369">
        <v>902.97493999999983</v>
      </c>
      <c r="AZ162" s="2369">
        <v>378.35</v>
      </c>
      <c r="BA162" s="2369">
        <v>404.11000614166261</v>
      </c>
      <c r="BB162" s="2369">
        <v>219.12100406885148</v>
      </c>
      <c r="BC162" s="2369">
        <v>54.256999596953392</v>
      </c>
      <c r="BD162" s="2369">
        <v>18.031999596953387</v>
      </c>
      <c r="BE162" s="2369">
        <v>14.143366818130016</v>
      </c>
      <c r="BF162" s="2369">
        <v>22.356459999999998</v>
      </c>
      <c r="BG162" s="2370">
        <v>19.158999999999999</v>
      </c>
      <c r="BH162" s="2370">
        <v>13.524000000000004</v>
      </c>
      <c r="BI162" s="2370">
        <v>12.171599999999998</v>
      </c>
      <c r="BJ162" s="1966"/>
      <c r="BK162" s="1965"/>
      <c r="CA162" s="29"/>
    </row>
    <row r="163" spans="1:79" ht="17.100000000000001" customHeight="1" thickBot="1">
      <c r="T163" s="1269"/>
      <c r="U163" s="1308" t="s">
        <v>623</v>
      </c>
      <c r="V163" s="1308"/>
      <c r="W163" s="163"/>
      <c r="X163" s="1269"/>
      <c r="Y163" s="1308" t="s">
        <v>527</v>
      </c>
      <c r="Z163" s="1964"/>
      <c r="AA163" s="2371">
        <v>25.359166729306338</v>
      </c>
      <c r="AB163" s="1970">
        <v>25.359166729306338</v>
      </c>
      <c r="AC163" s="1970">
        <v>25.359166729306338</v>
      </c>
      <c r="AD163" s="1970">
        <v>33.812222305741777</v>
      </c>
      <c r="AE163" s="1970">
        <v>59.171389035048115</v>
      </c>
      <c r="AF163" s="1970">
        <v>156.38152816405571</v>
      </c>
      <c r="AG163" s="1970">
        <v>148.32540966801653</v>
      </c>
      <c r="AH163" s="1970">
        <v>132.38545405226307</v>
      </c>
      <c r="AI163" s="1970">
        <v>132.79213307839257</v>
      </c>
      <c r="AJ163" s="1970">
        <v>227.00148878025644</v>
      </c>
      <c r="AK163" s="1970">
        <v>145.47810110127045</v>
      </c>
      <c r="AL163" s="1970">
        <v>152.28538343032184</v>
      </c>
      <c r="AM163" s="1970">
        <v>187.23760116091174</v>
      </c>
      <c r="AN163" s="1970">
        <v>248.48584676483074</v>
      </c>
      <c r="AO163" s="1970">
        <v>307.55230017126314</v>
      </c>
      <c r="AP163" s="1970">
        <v>201.74496717186011</v>
      </c>
      <c r="AQ163" s="1970">
        <v>242.28417391753072</v>
      </c>
      <c r="AR163" s="1970">
        <v>312.82799720000378</v>
      </c>
      <c r="AS163" s="1970">
        <v>220.33647676539445</v>
      </c>
      <c r="AT163" s="1970">
        <v>175.02405395672562</v>
      </c>
      <c r="AU163" s="1970">
        <v>185.32989294070444</v>
      </c>
      <c r="AV163" s="1970">
        <v>169.96514658958804</v>
      </c>
      <c r="AW163" s="1970">
        <v>168.55300387274133</v>
      </c>
      <c r="AX163" s="1970">
        <v>113.24525352134054</v>
      </c>
      <c r="AY163" s="1970">
        <v>138.8272394246884</v>
      </c>
      <c r="AZ163" s="1970">
        <v>146.08295489889136</v>
      </c>
      <c r="BA163" s="1970">
        <v>177.41760228299529</v>
      </c>
      <c r="BB163" s="1970">
        <v>187.72516135845854</v>
      </c>
      <c r="BC163" s="1970">
        <v>221.8045437955069</v>
      </c>
      <c r="BD163" s="1970">
        <v>238.80007907416774</v>
      </c>
      <c r="BE163" s="1970">
        <v>278.64739766766786</v>
      </c>
      <c r="BF163" s="1970">
        <v>309.16981938079834</v>
      </c>
      <c r="BG163" s="1969">
        <v>317.14402931050927</v>
      </c>
      <c r="BH163" s="1969">
        <v>192.56757438430054</v>
      </c>
      <c r="BI163" s="1969">
        <v>167.47736456860437</v>
      </c>
      <c r="BJ163" s="1963"/>
      <c r="BK163" s="1962"/>
      <c r="CA163" s="29"/>
    </row>
    <row r="164" spans="1:79" s="29" customFormat="1" ht="17.100000000000001" customHeight="1">
      <c r="W164" s="163"/>
      <c r="AA164" s="1305"/>
      <c r="AB164" s="1305"/>
      <c r="AC164" s="1305"/>
      <c r="AD164" s="1305"/>
      <c r="AE164" s="1305"/>
      <c r="AF164" s="1305"/>
      <c r="AG164" s="1305"/>
      <c r="AH164" s="1305"/>
      <c r="AI164" s="1305"/>
      <c r="AJ164" s="1305"/>
      <c r="AK164" s="1305"/>
      <c r="AL164" s="1305"/>
      <c r="AM164" s="1305"/>
      <c r="AN164" s="1305"/>
      <c r="AO164" s="1305"/>
      <c r="AP164" s="1305"/>
      <c r="AQ164" s="1305"/>
      <c r="AR164" s="1305"/>
      <c r="AS164" s="1305"/>
      <c r="AT164" s="1305"/>
      <c r="AU164" s="1305"/>
      <c r="AV164" s="1305"/>
      <c r="AW164" s="1305"/>
      <c r="AX164" s="1305"/>
      <c r="AY164" s="1305"/>
      <c r="AZ164" s="1305"/>
      <c r="BA164" s="1305"/>
      <c r="BB164" s="1305"/>
      <c r="BC164" s="1305"/>
      <c r="BD164" s="1305"/>
      <c r="BE164" s="1305"/>
      <c r="BF164" s="1305"/>
      <c r="BG164" s="1305"/>
      <c r="BH164" s="1305"/>
      <c r="BI164" s="1305"/>
      <c r="BJ164" s="192"/>
    </row>
    <row r="166" spans="1:79" ht="21" thickBot="1">
      <c r="T166" s="1319" t="s">
        <v>974</v>
      </c>
      <c r="U166" s="29"/>
      <c r="V166" s="29"/>
      <c r="W166" s="163"/>
      <c r="X166" s="31" t="s">
        <v>830</v>
      </c>
      <c r="Y166" s="29"/>
      <c r="Z166" s="29"/>
    </row>
    <row r="167" spans="1:79" ht="15.75" thickBot="1">
      <c r="T167" s="34" t="s">
        <v>148</v>
      </c>
      <c r="U167" s="1021"/>
      <c r="V167" s="864"/>
      <c r="W167" s="22"/>
      <c r="X167" s="34" t="s">
        <v>797</v>
      </c>
      <c r="Y167" s="1772"/>
      <c r="Z167" s="1773"/>
      <c r="AA167" s="993">
        <v>1990</v>
      </c>
      <c r="AB167" s="304">
        <f t="shared" ref="AB167:BI167" si="64">AA167+1</f>
        <v>1991</v>
      </c>
      <c r="AC167" s="304">
        <f t="shared" si="64"/>
        <v>1992</v>
      </c>
      <c r="AD167" s="304">
        <f t="shared" si="64"/>
        <v>1993</v>
      </c>
      <c r="AE167" s="304">
        <f t="shared" si="64"/>
        <v>1994</v>
      </c>
      <c r="AF167" s="304">
        <f t="shared" si="64"/>
        <v>1995</v>
      </c>
      <c r="AG167" s="304">
        <f t="shared" si="64"/>
        <v>1996</v>
      </c>
      <c r="AH167" s="304">
        <f t="shared" si="64"/>
        <v>1997</v>
      </c>
      <c r="AI167" s="304">
        <f t="shared" si="64"/>
        <v>1998</v>
      </c>
      <c r="AJ167" s="304">
        <f t="shared" si="64"/>
        <v>1999</v>
      </c>
      <c r="AK167" s="304">
        <f t="shared" si="64"/>
        <v>2000</v>
      </c>
      <c r="AL167" s="304">
        <f t="shared" si="64"/>
        <v>2001</v>
      </c>
      <c r="AM167" s="304">
        <f t="shared" si="64"/>
        <v>2002</v>
      </c>
      <c r="AN167" s="304">
        <f t="shared" si="64"/>
        <v>2003</v>
      </c>
      <c r="AO167" s="304">
        <f t="shared" si="64"/>
        <v>2004</v>
      </c>
      <c r="AP167" s="304">
        <f t="shared" si="64"/>
        <v>2005</v>
      </c>
      <c r="AQ167" s="304">
        <f t="shared" si="64"/>
        <v>2006</v>
      </c>
      <c r="AR167" s="304">
        <f t="shared" si="64"/>
        <v>2007</v>
      </c>
      <c r="AS167" s="304">
        <f t="shared" si="64"/>
        <v>2008</v>
      </c>
      <c r="AT167" s="304">
        <f t="shared" si="64"/>
        <v>2009</v>
      </c>
      <c r="AU167" s="304">
        <f t="shared" si="64"/>
        <v>2010</v>
      </c>
      <c r="AV167" s="304">
        <f t="shared" si="64"/>
        <v>2011</v>
      </c>
      <c r="AW167" s="304">
        <f t="shared" si="64"/>
        <v>2012</v>
      </c>
      <c r="AX167" s="304">
        <f t="shared" si="64"/>
        <v>2013</v>
      </c>
      <c r="AY167" s="304">
        <f t="shared" si="64"/>
        <v>2014</v>
      </c>
      <c r="AZ167" s="304">
        <f t="shared" si="64"/>
        <v>2015</v>
      </c>
      <c r="BA167" s="304">
        <f t="shared" si="64"/>
        <v>2016</v>
      </c>
      <c r="BB167" s="304">
        <f t="shared" si="64"/>
        <v>2017</v>
      </c>
      <c r="BC167" s="304">
        <f t="shared" si="64"/>
        <v>2018</v>
      </c>
      <c r="BD167" s="304">
        <f t="shared" si="64"/>
        <v>2019</v>
      </c>
      <c r="BE167" s="304">
        <f t="shared" si="64"/>
        <v>2020</v>
      </c>
      <c r="BF167" s="304">
        <f t="shared" si="64"/>
        <v>2021</v>
      </c>
      <c r="BG167" s="305">
        <f t="shared" si="64"/>
        <v>2022</v>
      </c>
      <c r="BH167" s="305">
        <f t="shared" si="64"/>
        <v>2023</v>
      </c>
      <c r="BI167" s="306">
        <f t="shared" si="64"/>
        <v>2024</v>
      </c>
      <c r="BJ167" s="1103" t="s">
        <v>18</v>
      </c>
      <c r="BK167" s="38" t="s">
        <v>2</v>
      </c>
      <c r="BZ167" s="29"/>
    </row>
    <row r="168" spans="1:79" s="22" customFormat="1" ht="15" customHeight="1">
      <c r="A168" s="29"/>
      <c r="B168" s="301"/>
      <c r="C168" s="301"/>
      <c r="D168" s="301"/>
      <c r="E168" s="301"/>
      <c r="F168" s="301"/>
      <c r="G168" s="301"/>
      <c r="H168" s="301"/>
      <c r="I168" s="301"/>
      <c r="J168" s="301"/>
      <c r="K168" s="301"/>
      <c r="L168" s="301"/>
      <c r="M168" s="301"/>
      <c r="N168" s="301"/>
      <c r="O168" s="301"/>
      <c r="P168" s="301"/>
      <c r="Q168" s="301"/>
      <c r="R168" s="301"/>
      <c r="S168" s="301"/>
      <c r="T168" s="1320" t="s">
        <v>763</v>
      </c>
      <c r="U168" s="1299"/>
      <c r="V168" s="1300"/>
      <c r="X168" s="1320" t="s">
        <v>656</v>
      </c>
      <c r="Y168" s="1766"/>
      <c r="Z168" s="1767"/>
      <c r="AA168" s="1321">
        <f t="shared" ref="AA168:BI168" si="65">SUM(AA7,AA29,AA64,AA99)</f>
        <v>1091030.4505927176</v>
      </c>
      <c r="AB168" s="1321">
        <f t="shared" si="65"/>
        <v>1101431.7867731808</v>
      </c>
      <c r="AC168" s="1321">
        <f t="shared" si="65"/>
        <v>1108801.6274115103</v>
      </c>
      <c r="AD168" s="1321">
        <f t="shared" si="65"/>
        <v>1103378.4551245722</v>
      </c>
      <c r="AE168" s="1321">
        <f t="shared" si="65"/>
        <v>1153604.8347387335</v>
      </c>
      <c r="AF168" s="1321">
        <f t="shared" si="65"/>
        <v>1165613.1558600126</v>
      </c>
      <c r="AG168" s="1321">
        <f t="shared" si="65"/>
        <v>1177169.1228013663</v>
      </c>
      <c r="AH168" s="1321">
        <f t="shared" si="65"/>
        <v>1171231.9536013522</v>
      </c>
      <c r="AI168" s="1321">
        <f t="shared" si="65"/>
        <v>1137243.5108846154</v>
      </c>
      <c r="AJ168" s="1321">
        <f t="shared" si="65"/>
        <v>1173937.2509686458</v>
      </c>
      <c r="AK168" s="1321">
        <f t="shared" si="65"/>
        <v>1195479.0477329022</v>
      </c>
      <c r="AL168" s="1321">
        <f t="shared" si="65"/>
        <v>1183046.3707572366</v>
      </c>
      <c r="AM168" s="1321">
        <f t="shared" si="65"/>
        <v>1214520.2071359179</v>
      </c>
      <c r="AN168" s="1321">
        <f t="shared" si="65"/>
        <v>1223159.2481284621</v>
      </c>
      <c r="AO168" s="1321">
        <f t="shared" si="65"/>
        <v>1218820.298153386</v>
      </c>
      <c r="AP168" s="1321">
        <f t="shared" si="65"/>
        <v>1225586.4615052217</v>
      </c>
      <c r="AQ168" s="1321">
        <f t="shared" si="65"/>
        <v>1202912.8381965095</v>
      </c>
      <c r="AR168" s="1321">
        <f t="shared" si="65"/>
        <v>1238848.7913625494</v>
      </c>
      <c r="AS168" s="1321">
        <f t="shared" si="65"/>
        <v>1171298.8266988974</v>
      </c>
      <c r="AT168" s="1321">
        <f t="shared" si="65"/>
        <v>1110222.3454772951</v>
      </c>
      <c r="AU168" s="1321">
        <f t="shared" si="65"/>
        <v>1159814.9256288004</v>
      </c>
      <c r="AV168" s="1321">
        <f t="shared" si="65"/>
        <v>1210533.5546772752</v>
      </c>
      <c r="AW168" s="1321">
        <f t="shared" si="65"/>
        <v>1250735.0521991057</v>
      </c>
      <c r="AX168" s="1321">
        <f t="shared" si="65"/>
        <v>1258313.9211082777</v>
      </c>
      <c r="AY168" s="1321">
        <f t="shared" si="65"/>
        <v>1207650.2423356716</v>
      </c>
      <c r="AZ168" s="1321">
        <f t="shared" si="65"/>
        <v>1168508.6898011614</v>
      </c>
      <c r="BA168" s="1321">
        <f t="shared" si="65"/>
        <v>1149659.1054070464</v>
      </c>
      <c r="BB168" s="1321">
        <f t="shared" si="65"/>
        <v>1133758.509991088</v>
      </c>
      <c r="BC168" s="1321">
        <f t="shared" si="65"/>
        <v>1087418.0209619526</v>
      </c>
      <c r="BD168" s="1321">
        <f t="shared" si="65"/>
        <v>1051902.1067149385</v>
      </c>
      <c r="BE168" s="1321">
        <f t="shared" si="65"/>
        <v>990723.2939542837</v>
      </c>
      <c r="BF168" s="1321">
        <f t="shared" si="65"/>
        <v>1009975.9416914484</v>
      </c>
      <c r="BG168" s="1332">
        <f t="shared" si="65"/>
        <v>983636.14969198953</v>
      </c>
      <c r="BH168" s="1363">
        <f t="shared" si="65"/>
        <v>944454.08197159728</v>
      </c>
      <c r="BI168" s="1337">
        <f t="shared" si="65"/>
        <v>929066.92899963399</v>
      </c>
      <c r="BJ168" s="1303"/>
      <c r="BK168" s="1304"/>
    </row>
    <row r="169" spans="1:79" ht="17.100000000000001" customHeight="1">
      <c r="B169" s="1160"/>
      <c r="C169" s="1160"/>
      <c r="D169" s="1160"/>
      <c r="E169" s="1160"/>
      <c r="F169" s="1160"/>
      <c r="G169" s="1160"/>
      <c r="H169" s="1160"/>
      <c r="I169" s="1160"/>
      <c r="J169" s="1160"/>
      <c r="K169" s="1160"/>
      <c r="L169" s="1160"/>
      <c r="M169" s="1160"/>
      <c r="N169" s="1160"/>
      <c r="O169" s="1160"/>
      <c r="P169" s="1160"/>
      <c r="Q169" s="1160"/>
      <c r="R169" s="1160"/>
      <c r="S169" s="1160"/>
      <c r="T169" s="1322" t="s">
        <v>771</v>
      </c>
      <c r="U169" s="1323"/>
      <c r="V169" s="1323"/>
      <c r="W169" s="22"/>
      <c r="X169" s="1322" t="s">
        <v>321</v>
      </c>
      <c r="Y169" s="1768"/>
      <c r="Z169" s="1769"/>
      <c r="AA169" s="1324">
        <f t="shared" ref="AA169:BH169" si="66">SUM(AA30,AA73,AA106,AA132,AA142,AA152,AA161)</f>
        <v>107397.45039152841</v>
      </c>
      <c r="AB169" s="1325">
        <f t="shared" si="66"/>
        <v>111799.64265347726</v>
      </c>
      <c r="AC169" s="1325">
        <f t="shared" si="66"/>
        <v>113731.31061454966</v>
      </c>
      <c r="AD169" s="1325">
        <f t="shared" si="66"/>
        <v>115716.5022346225</v>
      </c>
      <c r="AE169" s="1325">
        <f t="shared" si="66"/>
        <v>122509.50429600765</v>
      </c>
      <c r="AF169" s="1325">
        <f t="shared" si="66"/>
        <v>131770.32440696139</v>
      </c>
      <c r="AG169" s="1325">
        <f t="shared" si="66"/>
        <v>133937.24488490197</v>
      </c>
      <c r="AH169" s="1325">
        <f t="shared" si="66"/>
        <v>130935.51011035751</v>
      </c>
      <c r="AI169" s="1325">
        <f t="shared" si="66"/>
        <v>118674.88604289324</v>
      </c>
      <c r="AJ169" s="1325">
        <f t="shared" si="66"/>
        <v>106768.33782020293</v>
      </c>
      <c r="AK169" s="1325">
        <f t="shared" si="66"/>
        <v>104836.58887808007</v>
      </c>
      <c r="AL169" s="1325">
        <f t="shared" si="66"/>
        <v>94676.278632746966</v>
      </c>
      <c r="AM169" s="1325">
        <f t="shared" si="66"/>
        <v>88746.412049539154</v>
      </c>
      <c r="AN169" s="1325">
        <f t="shared" si="66"/>
        <v>87552.460089120475</v>
      </c>
      <c r="AO169" s="1325">
        <f t="shared" si="66"/>
        <v>84721.70117688569</v>
      </c>
      <c r="AP169" s="1325">
        <f t="shared" si="66"/>
        <v>85389.339973317867</v>
      </c>
      <c r="AQ169" s="1325">
        <f t="shared" si="66"/>
        <v>87171.282890184884</v>
      </c>
      <c r="AR169" s="1325">
        <f t="shared" si="66"/>
        <v>85392.077365558536</v>
      </c>
      <c r="AS169" s="1325">
        <f t="shared" si="66"/>
        <v>79989.810655897178</v>
      </c>
      <c r="AT169" s="1325">
        <f t="shared" si="66"/>
        <v>71761.358756240254</v>
      </c>
      <c r="AU169" s="1325">
        <f t="shared" si="66"/>
        <v>74338.748078286808</v>
      </c>
      <c r="AV169" s="1325">
        <f t="shared" si="66"/>
        <v>75080.914246965156</v>
      </c>
      <c r="AW169" s="1325">
        <f t="shared" si="66"/>
        <v>76321.340523014762</v>
      </c>
      <c r="AX169" s="1325">
        <f t="shared" si="66"/>
        <v>79551.971138644192</v>
      </c>
      <c r="AY169" s="1325">
        <f t="shared" si="66"/>
        <v>80654.242538175895</v>
      </c>
      <c r="AZ169" s="1325">
        <f t="shared" si="66"/>
        <v>80790.842967900258</v>
      </c>
      <c r="BA169" s="1325">
        <f t="shared" si="66"/>
        <v>81813.234833211041</v>
      </c>
      <c r="BB169" s="1325">
        <f t="shared" si="66"/>
        <v>83066.033816569441</v>
      </c>
      <c r="BC169" s="1325">
        <f t="shared" si="66"/>
        <v>82614.513159440787</v>
      </c>
      <c r="BD169" s="1325">
        <f t="shared" si="66"/>
        <v>81989.558482199034</v>
      </c>
      <c r="BE169" s="1325">
        <f t="shared" si="66"/>
        <v>80001.798241749944</v>
      </c>
      <c r="BF169" s="1325">
        <f t="shared" si="66"/>
        <v>81182.164172372533</v>
      </c>
      <c r="BG169" s="1333">
        <f t="shared" si="66"/>
        <v>76866.594822171101</v>
      </c>
      <c r="BH169" s="1333">
        <f t="shared" si="66"/>
        <v>72763.008010860591</v>
      </c>
      <c r="BI169" s="1338">
        <f t="shared" ref="BI169" si="67">SUM(BI30,BI73,BI106,BI132,BI142,BI152,BI161)</f>
        <v>69891.126591513908</v>
      </c>
      <c r="BJ169" s="991"/>
      <c r="BK169" s="992"/>
      <c r="BZ169" s="29"/>
    </row>
    <row r="170" spans="1:79" s="22" customFormat="1">
      <c r="A170" s="29"/>
      <c r="B170" s="301"/>
      <c r="C170" s="301"/>
      <c r="D170" s="301"/>
      <c r="E170" s="301"/>
      <c r="F170" s="301"/>
      <c r="G170" s="301"/>
      <c r="H170" s="301"/>
      <c r="I170" s="301"/>
      <c r="J170" s="301"/>
      <c r="K170" s="301"/>
      <c r="L170" s="301"/>
      <c r="M170" s="301"/>
      <c r="N170" s="301"/>
      <c r="O170" s="301"/>
      <c r="P170" s="301"/>
      <c r="Q170" s="301"/>
      <c r="R170" s="301"/>
      <c r="S170" s="301"/>
      <c r="T170" s="1326" t="s">
        <v>151</v>
      </c>
      <c r="U170" s="1285"/>
      <c r="V170" s="973"/>
      <c r="X170" s="1326" t="s">
        <v>268</v>
      </c>
      <c r="Y170" s="1285"/>
      <c r="Z170" s="1770"/>
      <c r="AA170" s="1327">
        <f t="shared" ref="AA170:BH170" si="68">SUM(AA36,AA76,AA110)</f>
        <v>39280.090910069543</v>
      </c>
      <c r="AB170" s="1327">
        <f t="shared" si="68"/>
        <v>38896.190455553551</v>
      </c>
      <c r="AC170" s="1327">
        <f t="shared" si="68"/>
        <v>39765.48961242845</v>
      </c>
      <c r="AD170" s="1327">
        <f t="shared" si="68"/>
        <v>39779.887403348024</v>
      </c>
      <c r="AE170" s="1327">
        <f t="shared" si="68"/>
        <v>39960.531630941914</v>
      </c>
      <c r="AF170" s="1327">
        <f t="shared" si="68"/>
        <v>39033.748300444226</v>
      </c>
      <c r="AG170" s="1327">
        <f t="shared" si="68"/>
        <v>38171.428366884174</v>
      </c>
      <c r="AH170" s="1327">
        <f t="shared" si="68"/>
        <v>38269.530834640209</v>
      </c>
      <c r="AI170" s="1327">
        <f t="shared" si="68"/>
        <v>37034.051426632162</v>
      </c>
      <c r="AJ170" s="1327">
        <f t="shared" si="68"/>
        <v>37089.00028664909</v>
      </c>
      <c r="AK170" s="1327">
        <f t="shared" si="68"/>
        <v>37048.019270513163</v>
      </c>
      <c r="AL170" s="1327">
        <f t="shared" si="68"/>
        <v>36228.086625692806</v>
      </c>
      <c r="AM170" s="1327">
        <f t="shared" si="68"/>
        <v>36379.873548769225</v>
      </c>
      <c r="AN170" s="1327">
        <f t="shared" si="68"/>
        <v>35850.913869665696</v>
      </c>
      <c r="AO170" s="1327">
        <f t="shared" si="68"/>
        <v>35696.409183371412</v>
      </c>
      <c r="AP170" s="1327">
        <f t="shared" si="68"/>
        <v>36109.516985485694</v>
      </c>
      <c r="AQ170" s="1327">
        <f t="shared" si="68"/>
        <v>35911.775164238141</v>
      </c>
      <c r="AR170" s="1327">
        <f t="shared" si="68"/>
        <v>36235.474439771475</v>
      </c>
      <c r="AS170" s="1327">
        <f t="shared" si="68"/>
        <v>35122.227627630928</v>
      </c>
      <c r="AT170" s="1327">
        <f t="shared" si="68"/>
        <v>34944.302237813754</v>
      </c>
      <c r="AU170" s="1327">
        <f t="shared" si="68"/>
        <v>35209.451334160505</v>
      </c>
      <c r="AV170" s="1327">
        <f t="shared" si="68"/>
        <v>34448.550324797507</v>
      </c>
      <c r="AW170" s="1327">
        <f t="shared" si="68"/>
        <v>34071.129301418798</v>
      </c>
      <c r="AX170" s="1327">
        <f t="shared" si="68"/>
        <v>34384.44671709933</v>
      </c>
      <c r="AY170" s="1327">
        <f t="shared" si="68"/>
        <v>34014.395311159482</v>
      </c>
      <c r="AZ170" s="1327">
        <f t="shared" si="68"/>
        <v>33819.114696943616</v>
      </c>
      <c r="BA170" s="1327">
        <f t="shared" si="68"/>
        <v>33875.428138377509</v>
      </c>
      <c r="BB170" s="1327">
        <f t="shared" si="68"/>
        <v>33857.840670871636</v>
      </c>
      <c r="BC170" s="1327">
        <f t="shared" si="68"/>
        <v>33203.37161207664</v>
      </c>
      <c r="BD170" s="1327">
        <f t="shared" si="68"/>
        <v>33211.258497725423</v>
      </c>
      <c r="BE170" s="1327">
        <f t="shared" si="68"/>
        <v>33138.248227134369</v>
      </c>
      <c r="BF170" s="1327">
        <f t="shared" si="68"/>
        <v>33470.467123716742</v>
      </c>
      <c r="BG170" s="1334">
        <f t="shared" si="68"/>
        <v>32643.238416437092</v>
      </c>
      <c r="BH170" s="1347">
        <f t="shared" si="68"/>
        <v>31831.658638119909</v>
      </c>
      <c r="BI170" s="1339">
        <f t="shared" ref="BI170" si="69">SUM(BI36,BI76,BI110)</f>
        <v>30278.055078848505</v>
      </c>
      <c r="BJ170" s="991"/>
      <c r="BK170" s="992"/>
    </row>
    <row r="171" spans="1:79" ht="15" customHeight="1">
      <c r="A171" s="2142"/>
      <c r="B171" s="1160"/>
      <c r="C171" s="1160"/>
      <c r="D171" s="1160"/>
      <c r="E171" s="1160"/>
      <c r="F171" s="1160"/>
      <c r="G171" s="1160"/>
      <c r="H171" s="1160"/>
      <c r="I171" s="1160"/>
      <c r="J171" s="1160"/>
      <c r="K171" s="1160"/>
      <c r="L171" s="1160"/>
      <c r="M171" s="1160"/>
      <c r="N171" s="1160"/>
      <c r="O171" s="1160"/>
      <c r="P171" s="1160"/>
      <c r="Q171" s="1160"/>
      <c r="R171" s="1160"/>
      <c r="S171" s="1160"/>
      <c r="T171" s="1328" t="s">
        <v>440</v>
      </c>
      <c r="U171" s="1329"/>
      <c r="V171" s="1330"/>
      <c r="W171" s="22"/>
      <c r="X171" s="1326" t="s">
        <v>305</v>
      </c>
      <c r="Y171" s="1771"/>
      <c r="Z171" s="1769"/>
      <c r="AA171" s="1331">
        <f t="shared" ref="AA171:BH171" si="70">SUM(AA39,AA81,AA114)</f>
        <v>-76648.444086876523</v>
      </c>
      <c r="AB171" s="1331">
        <f t="shared" si="70"/>
        <v>-82707.459616439504</v>
      </c>
      <c r="AC171" s="1331">
        <f t="shared" si="70"/>
        <v>-85661.375026221343</v>
      </c>
      <c r="AD171" s="1331">
        <f t="shared" si="70"/>
        <v>-87816.796463914317</v>
      </c>
      <c r="AE171" s="1331">
        <f t="shared" si="70"/>
        <v>-88646.439799153231</v>
      </c>
      <c r="AF171" s="1331">
        <f t="shared" si="70"/>
        <v>-87993.39154892668</v>
      </c>
      <c r="AG171" s="1331">
        <f t="shared" si="70"/>
        <v>-88630.792792854685</v>
      </c>
      <c r="AH171" s="1331">
        <f t="shared" si="70"/>
        <v>-90055.164804930435</v>
      </c>
      <c r="AI171" s="1331">
        <f t="shared" si="70"/>
        <v>-89309.659704776204</v>
      </c>
      <c r="AJ171" s="1331">
        <f t="shared" si="70"/>
        <v>-89164.427059285357</v>
      </c>
      <c r="AK171" s="1331">
        <f t="shared" si="70"/>
        <v>-91084.328558860434</v>
      </c>
      <c r="AL171" s="1331">
        <f t="shared" si="70"/>
        <v>-92171.325403643335</v>
      </c>
      <c r="AM171" s="1331">
        <f t="shared" si="70"/>
        <v>-93804.509097352988</v>
      </c>
      <c r="AN171" s="1331">
        <f t="shared" si="70"/>
        <v>-104296.40685557624</v>
      </c>
      <c r="AO171" s="1331">
        <f t="shared" si="70"/>
        <v>-102200.0622383337</v>
      </c>
      <c r="AP171" s="1331">
        <f t="shared" si="70"/>
        <v>-97812.362967011883</v>
      </c>
      <c r="AQ171" s="1331">
        <f t="shared" si="70"/>
        <v>-91563.812436660723</v>
      </c>
      <c r="AR171" s="1331">
        <f t="shared" si="70"/>
        <v>-86887.120871868086</v>
      </c>
      <c r="AS171" s="1331">
        <f t="shared" si="70"/>
        <v>-77016.289441099798</v>
      </c>
      <c r="AT171" s="1331">
        <f t="shared" si="70"/>
        <v>-74897.392140840559</v>
      </c>
      <c r="AU171" s="1331">
        <f t="shared" si="70"/>
        <v>-78740.477110025429</v>
      </c>
      <c r="AV171" s="1331">
        <f t="shared" si="70"/>
        <v>-77880.715019621377</v>
      </c>
      <c r="AW171" s="1331">
        <f t="shared" si="70"/>
        <v>-81870.843120756646</v>
      </c>
      <c r="AX171" s="1331">
        <f t="shared" si="70"/>
        <v>-75446.227096159419</v>
      </c>
      <c r="AY171" s="1331">
        <f t="shared" si="70"/>
        <v>-69733.364257932248</v>
      </c>
      <c r="AZ171" s="1331">
        <f t="shared" si="70"/>
        <v>-64201.147692566672</v>
      </c>
      <c r="BA171" s="1331">
        <f t="shared" si="70"/>
        <v>-59726.437773192127</v>
      </c>
      <c r="BB171" s="1331">
        <f t="shared" si="70"/>
        <v>-63051.681261860824</v>
      </c>
      <c r="BC171" s="1331">
        <f t="shared" si="70"/>
        <v>-62622.114759563585</v>
      </c>
      <c r="BD171" s="1331">
        <f t="shared" si="70"/>
        <v>-57022.161857007093</v>
      </c>
      <c r="BE171" s="1331">
        <f t="shared" si="70"/>
        <v>-58847.326850659709</v>
      </c>
      <c r="BF171" s="1331">
        <f t="shared" si="70"/>
        <v>-57900.534175632412</v>
      </c>
      <c r="BG171" s="1335">
        <f t="shared" si="70"/>
        <v>-52214.522067354861</v>
      </c>
      <c r="BH171" s="1351">
        <f t="shared" si="70"/>
        <v>-50384.992039348923</v>
      </c>
      <c r="BI171" s="1340">
        <f t="shared" ref="BI171" si="71">SUM(BI39,BI81,BI114)</f>
        <v>-49420.841557147105</v>
      </c>
      <c r="BJ171" s="1146"/>
      <c r="BK171" s="1147"/>
    </row>
    <row r="172" spans="1:79" s="22" customFormat="1">
      <c r="A172" s="29"/>
      <c r="B172" s="301"/>
      <c r="C172" s="301"/>
      <c r="D172" s="301"/>
      <c r="E172" s="301"/>
      <c r="F172" s="301"/>
      <c r="G172" s="301"/>
      <c r="H172" s="301"/>
      <c r="I172" s="301"/>
      <c r="J172" s="301"/>
      <c r="K172" s="301"/>
      <c r="L172" s="301"/>
      <c r="M172" s="301"/>
      <c r="N172" s="301"/>
      <c r="O172" s="301"/>
      <c r="P172" s="301"/>
      <c r="Q172" s="301"/>
      <c r="R172" s="301"/>
      <c r="S172" s="301"/>
      <c r="T172" s="71" t="s">
        <v>318</v>
      </c>
      <c r="U172" s="1285"/>
      <c r="V172" s="973"/>
      <c r="X172" s="71" t="s">
        <v>269</v>
      </c>
      <c r="Y172" s="1285"/>
      <c r="Z172" s="1770"/>
      <c r="AA172" s="1327">
        <f t="shared" ref="AA172:BH172" si="72">SUM(AA48,AA86,AA120)</f>
        <v>28784.580817871542</v>
      </c>
      <c r="AB172" s="1327">
        <f t="shared" si="72"/>
        <v>28598.950101708935</v>
      </c>
      <c r="AC172" s="1327">
        <f t="shared" si="72"/>
        <v>29191.92830770924</v>
      </c>
      <c r="AD172" s="1327">
        <f t="shared" si="72"/>
        <v>28870.910648296023</v>
      </c>
      <c r="AE172" s="1327">
        <f t="shared" si="72"/>
        <v>30274.849954859517</v>
      </c>
      <c r="AF172" s="1327">
        <f t="shared" si="72"/>
        <v>30411.172130353771</v>
      </c>
      <c r="AG172" s="1327">
        <f t="shared" si="72"/>
        <v>30661.916032786121</v>
      </c>
      <c r="AH172" s="1327">
        <f t="shared" si="72"/>
        <v>30514.488088841645</v>
      </c>
      <c r="AI172" s="1327">
        <f t="shared" si="72"/>
        <v>29997.881968515881</v>
      </c>
      <c r="AJ172" s="1327">
        <f t="shared" si="72"/>
        <v>29372.744949281834</v>
      </c>
      <c r="AK172" s="1327">
        <f t="shared" si="72"/>
        <v>28859.416127499659</v>
      </c>
      <c r="AL172" s="1327">
        <f t="shared" si="72"/>
        <v>27419.471763974074</v>
      </c>
      <c r="AM172" s="1327">
        <f t="shared" si="72"/>
        <v>26169.39763103424</v>
      </c>
      <c r="AN172" s="1327">
        <f t="shared" si="72"/>
        <v>25949.299963507634</v>
      </c>
      <c r="AO172" s="1327">
        <f t="shared" si="72"/>
        <v>25192.301038872494</v>
      </c>
      <c r="AP172" s="1327">
        <f t="shared" si="72"/>
        <v>24278.178855524326</v>
      </c>
      <c r="AQ172" s="1327">
        <f t="shared" si="72"/>
        <v>23044.551633450516</v>
      </c>
      <c r="AR172" s="1327">
        <f t="shared" si="72"/>
        <v>22597.139146696183</v>
      </c>
      <c r="AS172" s="1327">
        <f t="shared" si="72"/>
        <v>23122.554208796795</v>
      </c>
      <c r="AT172" s="1327">
        <f t="shared" si="72"/>
        <v>20574.078712111572</v>
      </c>
      <c r="AU172" s="1327">
        <f t="shared" si="72"/>
        <v>19844.320497813897</v>
      </c>
      <c r="AV172" s="1327">
        <f t="shared" si="72"/>
        <v>19015.116290400882</v>
      </c>
      <c r="AW172" s="1327">
        <f t="shared" si="72"/>
        <v>18983.446022011587</v>
      </c>
      <c r="AX172" s="1327">
        <f t="shared" si="72"/>
        <v>18937.439743531068</v>
      </c>
      <c r="AY172" s="1327">
        <f t="shared" si="72"/>
        <v>17939.97287484982</v>
      </c>
      <c r="AZ172" s="1327">
        <f t="shared" si="72"/>
        <v>17855.682030314652</v>
      </c>
      <c r="BA172" s="1327">
        <f t="shared" si="72"/>
        <v>16624.592500062052</v>
      </c>
      <c r="BB172" s="1327">
        <f t="shared" si="72"/>
        <v>16161.3162035122</v>
      </c>
      <c r="BC172" s="1327">
        <f t="shared" si="72"/>
        <v>16813.071110152501</v>
      </c>
      <c r="BD172" s="1327">
        <f t="shared" si="72"/>
        <v>16549.67128423027</v>
      </c>
      <c r="BE172" s="1327">
        <f t="shared" si="72"/>
        <v>15620.91417000179</v>
      </c>
      <c r="BF172" s="1327">
        <f t="shared" si="72"/>
        <v>15856.748168621514</v>
      </c>
      <c r="BG172" s="1334">
        <f t="shared" si="72"/>
        <v>15724.387043438976</v>
      </c>
      <c r="BH172" s="1347">
        <f t="shared" si="72"/>
        <v>15812.40373349495</v>
      </c>
      <c r="BI172" s="1339">
        <f t="shared" ref="BI172" si="73">SUM(BI48,BI86,BI120)</f>
        <v>15309.730120337324</v>
      </c>
      <c r="BJ172" s="1146"/>
      <c r="BK172" s="1147"/>
    </row>
    <row r="173" spans="1:79" ht="15" customHeight="1" thickBot="1">
      <c r="B173" s="1160"/>
      <c r="C173" s="1160"/>
      <c r="D173" s="1160"/>
      <c r="E173" s="1160"/>
      <c r="F173" s="1160"/>
      <c r="G173" s="1160"/>
      <c r="H173" s="1160"/>
      <c r="I173" s="1160"/>
      <c r="J173" s="1160"/>
      <c r="K173" s="1160"/>
      <c r="L173" s="1160"/>
      <c r="M173" s="1160"/>
      <c r="N173" s="1160"/>
      <c r="O173" s="1160"/>
      <c r="P173" s="1160"/>
      <c r="Q173" s="1160"/>
      <c r="R173" s="1160"/>
      <c r="S173" s="1160"/>
      <c r="T173" s="77" t="s">
        <v>441</v>
      </c>
      <c r="U173" s="78"/>
      <c r="V173" s="1074"/>
      <c r="X173" s="77" t="s">
        <v>946</v>
      </c>
      <c r="Y173" s="78"/>
      <c r="Z173" s="1074"/>
      <c r="AA173" s="1089">
        <f t="shared" ref="AA173:BH173" si="74">AA51</f>
        <v>5565.0120097056233</v>
      </c>
      <c r="AB173" s="1089">
        <f t="shared" si="74"/>
        <v>5388.8995700248661</v>
      </c>
      <c r="AC173" s="1089">
        <f t="shared" si="74"/>
        <v>5112.1413157456082</v>
      </c>
      <c r="AD173" s="1089">
        <f t="shared" si="74"/>
        <v>4880.5538817211691</v>
      </c>
      <c r="AE173" s="1089">
        <f t="shared" si="74"/>
        <v>4872.8893071733128</v>
      </c>
      <c r="AF173" s="1089">
        <f t="shared" si="74"/>
        <v>4775.7418564842092</v>
      </c>
      <c r="AG173" s="1089">
        <f t="shared" si="74"/>
        <v>4810.6986608566503</v>
      </c>
      <c r="AH173" s="1089">
        <f t="shared" si="74"/>
        <v>4639.8787716966381</v>
      </c>
      <c r="AI173" s="1089">
        <f t="shared" si="74"/>
        <v>4257.8705430959762</v>
      </c>
      <c r="AJ173" s="1089">
        <f t="shared" si="74"/>
        <v>4254.1483145762486</v>
      </c>
      <c r="AK173" s="1089">
        <f t="shared" si="74"/>
        <v>4325.9411216851622</v>
      </c>
      <c r="AL173" s="1089">
        <f t="shared" si="74"/>
        <v>3887.9816983027408</v>
      </c>
      <c r="AM173" s="1089">
        <f t="shared" si="74"/>
        <v>3651.3939852879857</v>
      </c>
      <c r="AN173" s="1089">
        <f t="shared" si="74"/>
        <v>3514.6949660584905</v>
      </c>
      <c r="AO173" s="1089">
        <f t="shared" si="74"/>
        <v>3442.7940222654165</v>
      </c>
      <c r="AP173" s="1089">
        <f t="shared" si="74"/>
        <v>3352.7338954858342</v>
      </c>
      <c r="AQ173" s="1089">
        <f t="shared" si="74"/>
        <v>3273.9357076061501</v>
      </c>
      <c r="AR173" s="1089">
        <f t="shared" si="74"/>
        <v>3119.302535486665</v>
      </c>
      <c r="AS173" s="1089">
        <f t="shared" si="74"/>
        <v>2814.7186041424848</v>
      </c>
      <c r="AT173" s="1089">
        <f t="shared" si="74"/>
        <v>2597.0188601951359</v>
      </c>
      <c r="AU173" s="1089">
        <f t="shared" si="74"/>
        <v>2518.0622857002518</v>
      </c>
      <c r="AV173" s="1089">
        <f t="shared" si="74"/>
        <v>2427.1071444005197</v>
      </c>
      <c r="AW173" s="1089">
        <f t="shared" si="74"/>
        <v>2354.0492063415118</v>
      </c>
      <c r="AX173" s="1089">
        <f t="shared" si="74"/>
        <v>2358.5130627073545</v>
      </c>
      <c r="AY173" s="1089">
        <f t="shared" si="74"/>
        <v>2285.1539420691647</v>
      </c>
      <c r="AZ173" s="1089">
        <f t="shared" si="74"/>
        <v>2261.2177055148813</v>
      </c>
      <c r="BA173" s="1089">
        <f t="shared" si="74"/>
        <v>2224.0914147168778</v>
      </c>
      <c r="BB173" s="1089">
        <f t="shared" si="74"/>
        <v>2188.2121747336564</v>
      </c>
      <c r="BC173" s="1089">
        <f t="shared" si="74"/>
        <v>2135.0971412831896</v>
      </c>
      <c r="BD173" s="1089">
        <f t="shared" si="74"/>
        <v>2076.9255525774383</v>
      </c>
      <c r="BE173" s="1089">
        <f t="shared" si="74"/>
        <v>1928.183714008595</v>
      </c>
      <c r="BF173" s="1089">
        <f t="shared" si="74"/>
        <v>1899.058860084052</v>
      </c>
      <c r="BG173" s="1336">
        <f t="shared" si="74"/>
        <v>1893.5426238093407</v>
      </c>
      <c r="BH173" s="1102">
        <f t="shared" si="74"/>
        <v>1884.5942370003354</v>
      </c>
      <c r="BI173" s="1341">
        <f t="shared" ref="BI173" si="75">BI51</f>
        <v>1860.5322914415526</v>
      </c>
      <c r="BJ173" s="1116"/>
      <c r="BK173" s="80"/>
    </row>
    <row r="174" spans="1:79" ht="15" customHeight="1" thickTop="1">
      <c r="T174" s="39" t="s">
        <v>772</v>
      </c>
      <c r="U174" s="1961"/>
      <c r="V174" s="1960"/>
      <c r="X174" s="39" t="s">
        <v>947</v>
      </c>
      <c r="Y174" s="1961"/>
      <c r="Z174" s="1960"/>
      <c r="AA174" s="1959">
        <f t="shared" ref="AA174:BH174" si="76">SUM(AA168:AA170,AA172)</f>
        <v>1266492.5727121872</v>
      </c>
      <c r="AB174" s="1959">
        <f t="shared" si="76"/>
        <v>1280726.5699839205</v>
      </c>
      <c r="AC174" s="1959">
        <f t="shared" si="76"/>
        <v>1291490.3559461976</v>
      </c>
      <c r="AD174" s="1959">
        <f t="shared" si="76"/>
        <v>1287745.7554108389</v>
      </c>
      <c r="AE174" s="1959">
        <f t="shared" si="76"/>
        <v>1346349.7206205425</v>
      </c>
      <c r="AF174" s="1959">
        <f t="shared" si="76"/>
        <v>1366828.4006977722</v>
      </c>
      <c r="AG174" s="1959">
        <f t="shared" si="76"/>
        <v>1379939.7120859383</v>
      </c>
      <c r="AH174" s="1959">
        <f t="shared" si="76"/>
        <v>1370951.4826351914</v>
      </c>
      <c r="AI174" s="1959">
        <f t="shared" si="76"/>
        <v>1322950.3303226565</v>
      </c>
      <c r="AJ174" s="1959">
        <f t="shared" si="76"/>
        <v>1347167.3340247797</v>
      </c>
      <c r="AK174" s="1959">
        <f t="shared" si="76"/>
        <v>1366223.0720089951</v>
      </c>
      <c r="AL174" s="1959">
        <f t="shared" si="76"/>
        <v>1341370.2077796506</v>
      </c>
      <c r="AM174" s="1959">
        <f t="shared" si="76"/>
        <v>1365815.8903652604</v>
      </c>
      <c r="AN174" s="1959">
        <f t="shared" si="76"/>
        <v>1372511.9220507559</v>
      </c>
      <c r="AO174" s="1959">
        <f t="shared" si="76"/>
        <v>1364430.7095525155</v>
      </c>
      <c r="AP174" s="1959">
        <f t="shared" si="76"/>
        <v>1371363.4973195498</v>
      </c>
      <c r="AQ174" s="1959">
        <f t="shared" si="76"/>
        <v>1349040.4478843829</v>
      </c>
      <c r="AR174" s="1959">
        <f t="shared" si="76"/>
        <v>1383073.4823145755</v>
      </c>
      <c r="AS174" s="1959">
        <f t="shared" si="76"/>
        <v>1309533.4191912224</v>
      </c>
      <c r="AT174" s="1959">
        <f t="shared" si="76"/>
        <v>1237502.0851834607</v>
      </c>
      <c r="AU174" s="1959">
        <f t="shared" si="76"/>
        <v>1289207.4455390617</v>
      </c>
      <c r="AV174" s="1959">
        <f t="shared" si="76"/>
        <v>1339078.1355394388</v>
      </c>
      <c r="AW174" s="1959">
        <f t="shared" si="76"/>
        <v>1380110.9680455509</v>
      </c>
      <c r="AX174" s="1959">
        <f t="shared" si="76"/>
        <v>1391187.7787075525</v>
      </c>
      <c r="AY174" s="1959">
        <f t="shared" si="76"/>
        <v>1340258.8530598569</v>
      </c>
      <c r="AZ174" s="1959">
        <f t="shared" si="76"/>
        <v>1300974.3294963199</v>
      </c>
      <c r="BA174" s="1959">
        <f t="shared" si="76"/>
        <v>1281972.3608786969</v>
      </c>
      <c r="BB174" s="1959">
        <f t="shared" si="76"/>
        <v>1266843.7006820412</v>
      </c>
      <c r="BC174" s="1959">
        <f t="shared" si="76"/>
        <v>1220048.9768436225</v>
      </c>
      <c r="BD174" s="1959">
        <f t="shared" si="76"/>
        <v>1183652.5949790932</v>
      </c>
      <c r="BE174" s="1959">
        <f t="shared" si="76"/>
        <v>1119484.2545931698</v>
      </c>
      <c r="BF174" s="1959">
        <f t="shared" si="76"/>
        <v>1140485.3211561593</v>
      </c>
      <c r="BG174" s="1958">
        <f t="shared" si="76"/>
        <v>1108870.3699740367</v>
      </c>
      <c r="BH174" s="2139">
        <f t="shared" si="76"/>
        <v>1064861.1523540728</v>
      </c>
      <c r="BI174" s="1957">
        <f t="shared" ref="BI174" si="77">SUM(BI168:BI170,BI172)</f>
        <v>1044545.8407903337</v>
      </c>
      <c r="BJ174" s="1956"/>
      <c r="BK174" s="1955"/>
    </row>
    <row r="175" spans="1:79" ht="15" customHeight="1">
      <c r="A175" s="2142"/>
      <c r="T175" s="1953" t="s">
        <v>442</v>
      </c>
      <c r="U175" s="1952"/>
      <c r="V175" s="1951"/>
      <c r="X175" s="1953" t="s">
        <v>948</v>
      </c>
      <c r="Y175" s="1952"/>
      <c r="Z175" s="1951"/>
      <c r="AA175" s="1950">
        <f t="shared" ref="AA175:BH175" si="78">SUM(AA168:AA172)</f>
        <v>1189844.1286253107</v>
      </c>
      <c r="AB175" s="1950">
        <f t="shared" si="78"/>
        <v>1198019.1103674811</v>
      </c>
      <c r="AC175" s="1950">
        <f t="shared" si="78"/>
        <v>1205828.9809199763</v>
      </c>
      <c r="AD175" s="1950">
        <f t="shared" si="78"/>
        <v>1199928.9589469247</v>
      </c>
      <c r="AE175" s="1950">
        <f t="shared" si="78"/>
        <v>1257703.2808213893</v>
      </c>
      <c r="AF175" s="1950">
        <f t="shared" si="78"/>
        <v>1278835.0091488454</v>
      </c>
      <c r="AG175" s="1950">
        <f t="shared" si="78"/>
        <v>1291308.9192930837</v>
      </c>
      <c r="AH175" s="1950">
        <f t="shared" si="78"/>
        <v>1280896.3178302611</v>
      </c>
      <c r="AI175" s="1950">
        <f t="shared" si="78"/>
        <v>1233640.6706178803</v>
      </c>
      <c r="AJ175" s="1950">
        <f t="shared" si="78"/>
        <v>1258002.9069654944</v>
      </c>
      <c r="AK175" s="1950">
        <f t="shared" si="78"/>
        <v>1275138.7434501348</v>
      </c>
      <c r="AL175" s="1950">
        <f t="shared" si="78"/>
        <v>1249198.8823760073</v>
      </c>
      <c r="AM175" s="1950">
        <f t="shared" si="78"/>
        <v>1272011.3812679073</v>
      </c>
      <c r="AN175" s="1950">
        <f t="shared" si="78"/>
        <v>1268215.5151951797</v>
      </c>
      <c r="AO175" s="1950">
        <f t="shared" si="78"/>
        <v>1262230.6473141818</v>
      </c>
      <c r="AP175" s="1950">
        <f t="shared" si="78"/>
        <v>1273551.1343525378</v>
      </c>
      <c r="AQ175" s="1950">
        <f t="shared" si="78"/>
        <v>1257476.6354477222</v>
      </c>
      <c r="AR175" s="1950">
        <f t="shared" si="78"/>
        <v>1296186.3614427075</v>
      </c>
      <c r="AS175" s="1950">
        <f t="shared" si="78"/>
        <v>1232517.1297501225</v>
      </c>
      <c r="AT175" s="1950">
        <f t="shared" si="78"/>
        <v>1162604.6930426201</v>
      </c>
      <c r="AU175" s="1950">
        <f t="shared" si="78"/>
        <v>1210466.9684290362</v>
      </c>
      <c r="AV175" s="1950">
        <f t="shared" si="78"/>
        <v>1261197.4205198174</v>
      </c>
      <c r="AW175" s="1950">
        <f t="shared" si="78"/>
        <v>1298240.1249247943</v>
      </c>
      <c r="AX175" s="1950">
        <f t="shared" si="78"/>
        <v>1315741.551611393</v>
      </c>
      <c r="AY175" s="1950">
        <f t="shared" si="78"/>
        <v>1270525.4888019247</v>
      </c>
      <c r="AZ175" s="1950">
        <f t="shared" si="78"/>
        <v>1236773.1818037531</v>
      </c>
      <c r="BA175" s="1950">
        <f t="shared" si="78"/>
        <v>1222245.9231055048</v>
      </c>
      <c r="BB175" s="1950">
        <f t="shared" si="78"/>
        <v>1203792.0194201805</v>
      </c>
      <c r="BC175" s="1950">
        <f t="shared" si="78"/>
        <v>1157426.8620840588</v>
      </c>
      <c r="BD175" s="1950">
        <f t="shared" si="78"/>
        <v>1126630.4331220861</v>
      </c>
      <c r="BE175" s="1950">
        <f t="shared" si="78"/>
        <v>1060636.9277425101</v>
      </c>
      <c r="BF175" s="1950">
        <f t="shared" si="78"/>
        <v>1082584.7869805268</v>
      </c>
      <c r="BG175" s="1949">
        <f t="shared" si="78"/>
        <v>1056655.8479066817</v>
      </c>
      <c r="BH175" s="2033">
        <f t="shared" si="78"/>
        <v>1014476.1603147238</v>
      </c>
      <c r="BI175" s="1948">
        <f t="shared" ref="BI175" si="79">SUM(BI168:BI172)</f>
        <v>995124.99923318659</v>
      </c>
      <c r="BJ175" s="1947"/>
      <c r="BK175" s="1946"/>
    </row>
    <row r="176" spans="1:79" ht="15" customHeight="1">
      <c r="T176" s="1954" t="s">
        <v>443</v>
      </c>
      <c r="U176" s="1952"/>
      <c r="V176" s="1951"/>
      <c r="X176" s="1953" t="s">
        <v>949</v>
      </c>
      <c r="Y176" s="1952"/>
      <c r="Z176" s="1951"/>
      <c r="AA176" s="1950">
        <f t="shared" ref="AA176:BH176" si="80">SUM(AA168:AA170,AA172:AA173)</f>
        <v>1272057.5847218928</v>
      </c>
      <c r="AB176" s="1950">
        <f t="shared" si="80"/>
        <v>1286115.4695539454</v>
      </c>
      <c r="AC176" s="1950">
        <f t="shared" si="80"/>
        <v>1296602.4972619433</v>
      </c>
      <c r="AD176" s="1950">
        <f t="shared" si="80"/>
        <v>1292626.30929256</v>
      </c>
      <c r="AE176" s="1950">
        <f t="shared" si="80"/>
        <v>1351222.6099277157</v>
      </c>
      <c r="AF176" s="1950">
        <f t="shared" si="80"/>
        <v>1371604.1425542564</v>
      </c>
      <c r="AG176" s="1950">
        <f t="shared" si="80"/>
        <v>1384750.4107467949</v>
      </c>
      <c r="AH176" s="1950">
        <f t="shared" si="80"/>
        <v>1375591.3614068881</v>
      </c>
      <c r="AI176" s="1950">
        <f t="shared" si="80"/>
        <v>1327208.2008657525</v>
      </c>
      <c r="AJ176" s="1950">
        <f t="shared" si="80"/>
        <v>1351421.4823393561</v>
      </c>
      <c r="AK176" s="1950">
        <f t="shared" si="80"/>
        <v>1370549.0131306802</v>
      </c>
      <c r="AL176" s="1950">
        <f t="shared" si="80"/>
        <v>1345258.1894779534</v>
      </c>
      <c r="AM176" s="1950">
        <f t="shared" si="80"/>
        <v>1369467.2843505484</v>
      </c>
      <c r="AN176" s="1950">
        <f t="shared" si="80"/>
        <v>1376026.6170168144</v>
      </c>
      <c r="AO176" s="1950">
        <f t="shared" si="80"/>
        <v>1367873.5035747809</v>
      </c>
      <c r="AP176" s="1950">
        <f t="shared" si="80"/>
        <v>1374716.2312150355</v>
      </c>
      <c r="AQ176" s="1950">
        <f t="shared" si="80"/>
        <v>1352314.3835919891</v>
      </c>
      <c r="AR176" s="1950">
        <f t="shared" si="80"/>
        <v>1386192.7848500621</v>
      </c>
      <c r="AS176" s="1950">
        <f t="shared" si="80"/>
        <v>1312348.1377953649</v>
      </c>
      <c r="AT176" s="1950">
        <f t="shared" si="80"/>
        <v>1240099.1040436558</v>
      </c>
      <c r="AU176" s="1950">
        <f t="shared" si="80"/>
        <v>1291725.507824762</v>
      </c>
      <c r="AV176" s="1950">
        <f t="shared" si="80"/>
        <v>1341505.2426838393</v>
      </c>
      <c r="AW176" s="1950">
        <f t="shared" si="80"/>
        <v>1382465.0172518925</v>
      </c>
      <c r="AX176" s="1950">
        <f t="shared" si="80"/>
        <v>1393546.2917702598</v>
      </c>
      <c r="AY176" s="1950">
        <f t="shared" si="80"/>
        <v>1342544.0070019262</v>
      </c>
      <c r="AZ176" s="1950">
        <f t="shared" si="80"/>
        <v>1303235.5472018349</v>
      </c>
      <c r="BA176" s="1950">
        <f t="shared" si="80"/>
        <v>1284196.4522934137</v>
      </c>
      <c r="BB176" s="1950">
        <f t="shared" si="80"/>
        <v>1269031.9128567749</v>
      </c>
      <c r="BC176" s="1950">
        <f t="shared" si="80"/>
        <v>1222184.0739849056</v>
      </c>
      <c r="BD176" s="1950">
        <f t="shared" si="80"/>
        <v>1185729.5205316707</v>
      </c>
      <c r="BE176" s="1950">
        <f t="shared" si="80"/>
        <v>1121412.4383071784</v>
      </c>
      <c r="BF176" s="1950">
        <f t="shared" si="80"/>
        <v>1142384.3800162433</v>
      </c>
      <c r="BG176" s="1949">
        <f t="shared" si="80"/>
        <v>1110763.912597846</v>
      </c>
      <c r="BH176" s="2033">
        <f t="shared" si="80"/>
        <v>1066745.7465910732</v>
      </c>
      <c r="BI176" s="1948">
        <f t="shared" ref="BI176" si="81">SUM(BI168:BI170,BI172:BI173)</f>
        <v>1046406.3730817753</v>
      </c>
      <c r="BJ176" s="1947"/>
      <c r="BK176" s="1946"/>
    </row>
    <row r="177" spans="1:63" ht="15" customHeight="1" thickBot="1">
      <c r="A177" s="2142"/>
      <c r="T177" s="1945" t="s">
        <v>444</v>
      </c>
      <c r="U177" s="1944"/>
      <c r="V177" s="1943"/>
      <c r="X177" s="1945" t="s">
        <v>950</v>
      </c>
      <c r="Y177" s="1944"/>
      <c r="Z177" s="1943"/>
      <c r="AA177" s="1942">
        <f t="shared" ref="AA177:BH177" si="82">SUM(AA168:AA173)</f>
        <v>1195409.1406350164</v>
      </c>
      <c r="AB177" s="1942">
        <f t="shared" si="82"/>
        <v>1203408.0099375059</v>
      </c>
      <c r="AC177" s="1942">
        <f t="shared" si="82"/>
        <v>1210941.1222357219</v>
      </c>
      <c r="AD177" s="1942">
        <f t="shared" si="82"/>
        <v>1204809.5128286458</v>
      </c>
      <c r="AE177" s="1942">
        <f t="shared" si="82"/>
        <v>1262576.1701285625</v>
      </c>
      <c r="AF177" s="1942">
        <f t="shared" si="82"/>
        <v>1283610.7510053297</v>
      </c>
      <c r="AG177" s="1942">
        <f t="shared" si="82"/>
        <v>1296119.6179539403</v>
      </c>
      <c r="AH177" s="1942">
        <f t="shared" si="82"/>
        <v>1285536.1966019578</v>
      </c>
      <c r="AI177" s="1942">
        <f t="shared" si="82"/>
        <v>1237898.5411609763</v>
      </c>
      <c r="AJ177" s="1942">
        <f t="shared" si="82"/>
        <v>1262257.0552800708</v>
      </c>
      <c r="AK177" s="1942">
        <f t="shared" si="82"/>
        <v>1279464.6845718198</v>
      </c>
      <c r="AL177" s="1942">
        <f t="shared" si="82"/>
        <v>1253086.8640743101</v>
      </c>
      <c r="AM177" s="1942">
        <f t="shared" si="82"/>
        <v>1275662.7752531953</v>
      </c>
      <c r="AN177" s="1942">
        <f t="shared" si="82"/>
        <v>1271730.2101612382</v>
      </c>
      <c r="AO177" s="1942">
        <f t="shared" si="82"/>
        <v>1265673.4413364471</v>
      </c>
      <c r="AP177" s="1942">
        <f t="shared" si="82"/>
        <v>1276903.8682480236</v>
      </c>
      <c r="AQ177" s="1942">
        <f t="shared" si="82"/>
        <v>1260750.5711553283</v>
      </c>
      <c r="AR177" s="1942">
        <f t="shared" si="82"/>
        <v>1299305.6639781941</v>
      </c>
      <c r="AS177" s="1942">
        <f t="shared" si="82"/>
        <v>1235331.8483542651</v>
      </c>
      <c r="AT177" s="1942">
        <f t="shared" si="82"/>
        <v>1165201.7119028152</v>
      </c>
      <c r="AU177" s="1942">
        <f t="shared" si="82"/>
        <v>1212985.0307147366</v>
      </c>
      <c r="AV177" s="1942">
        <f t="shared" si="82"/>
        <v>1263624.5276642179</v>
      </c>
      <c r="AW177" s="1942">
        <f t="shared" si="82"/>
        <v>1300594.1741311359</v>
      </c>
      <c r="AX177" s="1942">
        <f t="shared" si="82"/>
        <v>1318100.0646741004</v>
      </c>
      <c r="AY177" s="1942">
        <f t="shared" si="82"/>
        <v>1272810.642743994</v>
      </c>
      <c r="AZ177" s="1942">
        <f t="shared" si="82"/>
        <v>1239034.3995092681</v>
      </c>
      <c r="BA177" s="1942">
        <f t="shared" si="82"/>
        <v>1224470.0145202216</v>
      </c>
      <c r="BB177" s="1942">
        <f t="shared" si="82"/>
        <v>1205980.2315949141</v>
      </c>
      <c r="BC177" s="1942">
        <f t="shared" si="82"/>
        <v>1159561.9592253419</v>
      </c>
      <c r="BD177" s="1942">
        <f t="shared" si="82"/>
        <v>1128707.3586746636</v>
      </c>
      <c r="BE177" s="1942">
        <f t="shared" si="82"/>
        <v>1062565.1114565188</v>
      </c>
      <c r="BF177" s="1942">
        <f t="shared" si="82"/>
        <v>1084483.8458406108</v>
      </c>
      <c r="BG177" s="1941">
        <f t="shared" si="82"/>
        <v>1058549.390530491</v>
      </c>
      <c r="BH177" s="2031">
        <f t="shared" si="82"/>
        <v>1016360.7545517242</v>
      </c>
      <c r="BI177" s="1940">
        <f t="shared" ref="BI177" si="83">SUM(BI168:BI173)</f>
        <v>996985.53152462817</v>
      </c>
      <c r="BJ177" s="1939"/>
      <c r="BK177" s="1938"/>
    </row>
    <row r="180" spans="1:63" s="92" customFormat="1" ht="20.25">
      <c r="A180" s="96"/>
      <c r="T180" s="1309" t="s">
        <v>744</v>
      </c>
      <c r="X180" s="1774" t="s">
        <v>829</v>
      </c>
      <c r="Y180" s="96"/>
      <c r="Z180" s="96"/>
    </row>
    <row r="181" spans="1:63" s="94" customFormat="1" ht="20.25">
      <c r="A181" s="93"/>
      <c r="T181" s="1310" t="s">
        <v>745</v>
      </c>
      <c r="U181" s="93"/>
      <c r="X181" s="24" t="s">
        <v>824</v>
      </c>
      <c r="Y181" s="93"/>
      <c r="Z181" s="93"/>
    </row>
    <row r="182" spans="1:63" s="94" customFormat="1" ht="24" thickBot="1">
      <c r="A182" s="93"/>
      <c r="T182" s="666" t="s">
        <v>746</v>
      </c>
      <c r="U182" s="93"/>
      <c r="X182" s="666" t="s">
        <v>746</v>
      </c>
      <c r="AJ182" s="95"/>
      <c r="AK182" s="95"/>
      <c r="AR182" s="95"/>
      <c r="AU182" s="95"/>
      <c r="AV182" s="95"/>
    </row>
    <row r="183" spans="1:63" s="94" customFormat="1" ht="15.75" thickBot="1">
      <c r="A183" s="93"/>
      <c r="T183" s="1879" t="s">
        <v>966</v>
      </c>
      <c r="U183" s="1021"/>
      <c r="V183" s="864"/>
      <c r="X183" s="34" t="s">
        <v>967</v>
      </c>
      <c r="Y183" s="1772"/>
      <c r="Z183" s="1773"/>
      <c r="AA183" s="1311">
        <v>1990</v>
      </c>
      <c r="AB183" s="1075">
        <f t="shared" ref="AB183:BI183" si="84">AA183+1</f>
        <v>1991</v>
      </c>
      <c r="AC183" s="1075">
        <f t="shared" si="84"/>
        <v>1992</v>
      </c>
      <c r="AD183" s="1075">
        <f t="shared" si="84"/>
        <v>1993</v>
      </c>
      <c r="AE183" s="1075">
        <f t="shared" si="84"/>
        <v>1994</v>
      </c>
      <c r="AF183" s="1075">
        <f t="shared" si="84"/>
        <v>1995</v>
      </c>
      <c r="AG183" s="1075">
        <f t="shared" si="84"/>
        <v>1996</v>
      </c>
      <c r="AH183" s="1075">
        <f t="shared" si="84"/>
        <v>1997</v>
      </c>
      <c r="AI183" s="1075">
        <f t="shared" si="84"/>
        <v>1998</v>
      </c>
      <c r="AJ183" s="1075">
        <f t="shared" si="84"/>
        <v>1999</v>
      </c>
      <c r="AK183" s="1075">
        <f t="shared" si="84"/>
        <v>2000</v>
      </c>
      <c r="AL183" s="1075">
        <f t="shared" si="84"/>
        <v>2001</v>
      </c>
      <c r="AM183" s="1075">
        <f t="shared" si="84"/>
        <v>2002</v>
      </c>
      <c r="AN183" s="1075">
        <f t="shared" si="84"/>
        <v>2003</v>
      </c>
      <c r="AO183" s="1075">
        <f t="shared" si="84"/>
        <v>2004</v>
      </c>
      <c r="AP183" s="1075">
        <f t="shared" si="84"/>
        <v>2005</v>
      </c>
      <c r="AQ183" s="1075">
        <f t="shared" si="84"/>
        <v>2006</v>
      </c>
      <c r="AR183" s="1075">
        <f t="shared" si="84"/>
        <v>2007</v>
      </c>
      <c r="AS183" s="1075">
        <f t="shared" si="84"/>
        <v>2008</v>
      </c>
      <c r="AT183" s="1075">
        <f t="shared" si="84"/>
        <v>2009</v>
      </c>
      <c r="AU183" s="1075">
        <f t="shared" si="84"/>
        <v>2010</v>
      </c>
      <c r="AV183" s="1075">
        <f t="shared" si="84"/>
        <v>2011</v>
      </c>
      <c r="AW183" s="1075">
        <f t="shared" si="84"/>
        <v>2012</v>
      </c>
      <c r="AX183" s="1075">
        <f t="shared" si="84"/>
        <v>2013</v>
      </c>
      <c r="AY183" s="1075">
        <f t="shared" si="84"/>
        <v>2014</v>
      </c>
      <c r="AZ183" s="1075">
        <f t="shared" si="84"/>
        <v>2015</v>
      </c>
      <c r="BA183" s="1075">
        <f t="shared" si="84"/>
        <v>2016</v>
      </c>
      <c r="BB183" s="1075">
        <f t="shared" si="84"/>
        <v>2017</v>
      </c>
      <c r="BC183" s="1075">
        <f t="shared" si="84"/>
        <v>2018</v>
      </c>
      <c r="BD183" s="1075">
        <f t="shared" si="84"/>
        <v>2019</v>
      </c>
      <c r="BE183" s="1075">
        <f t="shared" si="84"/>
        <v>2020</v>
      </c>
      <c r="BF183" s="1075">
        <f t="shared" si="84"/>
        <v>2021</v>
      </c>
      <c r="BG183" s="1236">
        <f t="shared" si="84"/>
        <v>2022</v>
      </c>
      <c r="BH183" s="1236">
        <f t="shared" si="84"/>
        <v>2023</v>
      </c>
      <c r="BI183" s="1076">
        <f t="shared" si="84"/>
        <v>2024</v>
      </c>
      <c r="BJ183" s="1103" t="s">
        <v>18</v>
      </c>
      <c r="BK183" s="38" t="s">
        <v>2</v>
      </c>
    </row>
    <row r="184" spans="1:63" s="92" customFormat="1" ht="18" customHeight="1">
      <c r="A184" s="96"/>
      <c r="T184" s="1937" t="s">
        <v>422</v>
      </c>
      <c r="U184" s="1935"/>
      <c r="V184" s="1934"/>
      <c r="X184" s="1936" t="s">
        <v>825</v>
      </c>
      <c r="Y184" s="1935"/>
      <c r="Z184" s="1934"/>
      <c r="AA184" s="1933">
        <v>13290.850109814339</v>
      </c>
      <c r="AB184" s="1931">
        <v>14026.26652675876</v>
      </c>
      <c r="AC184" s="1931">
        <v>14326.198002534244</v>
      </c>
      <c r="AD184" s="1931">
        <v>13962.849571167542</v>
      </c>
      <c r="AE184" s="1931">
        <v>15182.466110365995</v>
      </c>
      <c r="AF184" s="1931">
        <v>17053.262604536456</v>
      </c>
      <c r="AG184" s="1931">
        <v>18583.868364438069</v>
      </c>
      <c r="AH184" s="1931">
        <v>19281.656911387967</v>
      </c>
      <c r="AI184" s="1931">
        <v>20155.516886150108</v>
      </c>
      <c r="AJ184" s="1931">
        <v>19727.154926395149</v>
      </c>
      <c r="AK184" s="1931">
        <v>19693.039969980106</v>
      </c>
      <c r="AL184" s="1931">
        <v>18865.453114834254</v>
      </c>
      <c r="AM184" s="1931">
        <v>21312.120021342762</v>
      </c>
      <c r="AN184" s="1931">
        <v>20544.579189966611</v>
      </c>
      <c r="AO184" s="1931">
        <v>21353.316003247612</v>
      </c>
      <c r="AP184" s="1931">
        <v>21500.568299464536</v>
      </c>
      <c r="AQ184" s="1931">
        <v>20118.295623352435</v>
      </c>
      <c r="AR184" s="1931">
        <v>18499.903330366575</v>
      </c>
      <c r="AS184" s="1931">
        <v>17652.838264152517</v>
      </c>
      <c r="AT184" s="1931">
        <v>15491.069678742881</v>
      </c>
      <c r="AU184" s="1931">
        <v>16420.767548342625</v>
      </c>
      <c r="AV184" s="1931">
        <v>18390.174833241261</v>
      </c>
      <c r="AW184" s="1931">
        <v>19287.433846549611</v>
      </c>
      <c r="AX184" s="1931">
        <v>19644.728009419876</v>
      </c>
      <c r="AY184" s="1931">
        <v>19167.037249259181</v>
      </c>
      <c r="AZ184" s="1931">
        <v>19282.20131902882</v>
      </c>
      <c r="BA184" s="1931">
        <v>20202.046267259328</v>
      </c>
      <c r="BB184" s="1931">
        <v>21214.89377635056</v>
      </c>
      <c r="BC184" s="1931">
        <v>21829.482474853714</v>
      </c>
      <c r="BD184" s="1931">
        <v>21871.737249802423</v>
      </c>
      <c r="BE184" s="1931">
        <v>8597.6656714670098</v>
      </c>
      <c r="BF184" s="1931">
        <v>12004.177652875691</v>
      </c>
      <c r="BG184" s="1932">
        <v>14742.992444611898</v>
      </c>
      <c r="BH184" s="1932">
        <v>22823.999675157273</v>
      </c>
      <c r="BI184" s="1930">
        <v>24899.893321832726</v>
      </c>
      <c r="BJ184" s="1931"/>
      <c r="BK184" s="1930"/>
    </row>
    <row r="185" spans="1:63" s="92" customFormat="1" ht="18" customHeight="1" thickBot="1">
      <c r="A185" s="96"/>
      <c r="T185" s="1929" t="s">
        <v>423</v>
      </c>
      <c r="U185" s="1927"/>
      <c r="V185" s="1926"/>
      <c r="X185" s="1928" t="s">
        <v>826</v>
      </c>
      <c r="Y185" s="1927"/>
      <c r="Z185" s="1926"/>
      <c r="AA185" s="1925">
        <v>17630.349169975671</v>
      </c>
      <c r="AB185" s="1923">
        <v>18658.693946962867</v>
      </c>
      <c r="AC185" s="1923">
        <v>18721.978987193354</v>
      </c>
      <c r="AD185" s="1923">
        <v>21053.583245850332</v>
      </c>
      <c r="AE185" s="1923">
        <v>21011.818725731187</v>
      </c>
      <c r="AF185" s="1923">
        <v>21201.943339484882</v>
      </c>
      <c r="AG185" s="1923">
        <v>12524.135784910333</v>
      </c>
      <c r="AH185" s="1923">
        <v>16307.469259582107</v>
      </c>
      <c r="AI185" s="1923">
        <v>17319.229484871754</v>
      </c>
      <c r="AJ185" s="1923">
        <v>16415.659000079209</v>
      </c>
      <c r="AK185" s="1923">
        <v>16896.77827733802</v>
      </c>
      <c r="AL185" s="1923">
        <v>14612.155883370011</v>
      </c>
      <c r="AM185" s="1923">
        <v>15273.264816128129</v>
      </c>
      <c r="AN185" s="1923">
        <v>16842.952186007431</v>
      </c>
      <c r="AO185" s="1923">
        <v>17576.845531445273</v>
      </c>
      <c r="AP185" s="1923">
        <v>19739.898402395582</v>
      </c>
      <c r="AQ185" s="1923">
        <v>18600.433123981602</v>
      </c>
      <c r="AR185" s="1923">
        <v>18471.498708572897</v>
      </c>
      <c r="AS185" s="1923">
        <v>16906.782276678685</v>
      </c>
      <c r="AT185" s="1923">
        <v>15007.449484261788</v>
      </c>
      <c r="AU185" s="1923">
        <v>14579.533347786739</v>
      </c>
      <c r="AV185" s="1923">
        <v>12972.192988726152</v>
      </c>
      <c r="AW185" s="1923">
        <v>13014.483399419205</v>
      </c>
      <c r="AX185" s="1923">
        <v>13620.552873362707</v>
      </c>
      <c r="AY185" s="1923">
        <v>12799.351301771481</v>
      </c>
      <c r="AZ185" s="1923">
        <v>14489.850956067026</v>
      </c>
      <c r="BA185" s="1923">
        <v>15095.194370871537</v>
      </c>
      <c r="BB185" s="1923">
        <v>14178.119137475003</v>
      </c>
      <c r="BC185" s="1923">
        <v>14953.368355307555</v>
      </c>
      <c r="BD185" s="1923">
        <v>15020.450116232483</v>
      </c>
      <c r="BE185" s="1923">
        <v>16358.044947309392</v>
      </c>
      <c r="BF185" s="1923">
        <v>16272.079580099124</v>
      </c>
      <c r="BG185" s="1924">
        <v>15936.707157087481</v>
      </c>
      <c r="BH185" s="1924">
        <v>14652.3921718559</v>
      </c>
      <c r="BI185" s="1922">
        <v>13804.526367149003</v>
      </c>
      <c r="BJ185" s="1923"/>
      <c r="BK185" s="1922"/>
    </row>
    <row r="186" spans="1:63" s="92" customFormat="1" ht="18" customHeight="1" thickTop="1" thickBot="1">
      <c r="A186" s="96"/>
      <c r="T186" s="1312" t="s">
        <v>29</v>
      </c>
      <c r="U186" s="1313"/>
      <c r="V186" s="1314"/>
      <c r="X186" s="1775" t="s">
        <v>827</v>
      </c>
      <c r="Y186" s="1313"/>
      <c r="Z186" s="1314"/>
      <c r="AA186" s="1315">
        <f t="shared" ref="AA186:BH186" si="85">SUM(AA184:AA185)</f>
        <v>30921.199279790009</v>
      </c>
      <c r="AB186" s="1316">
        <f t="shared" si="85"/>
        <v>32684.960473721629</v>
      </c>
      <c r="AC186" s="1316">
        <f t="shared" si="85"/>
        <v>33048.176989727595</v>
      </c>
      <c r="AD186" s="1316">
        <f t="shared" si="85"/>
        <v>35016.432817017878</v>
      </c>
      <c r="AE186" s="1316">
        <f t="shared" si="85"/>
        <v>36194.284836097184</v>
      </c>
      <c r="AF186" s="1316">
        <f t="shared" si="85"/>
        <v>38255.205944021334</v>
      </c>
      <c r="AG186" s="1316">
        <f t="shared" si="85"/>
        <v>31108.004149348402</v>
      </c>
      <c r="AH186" s="1316">
        <f t="shared" si="85"/>
        <v>35589.126170970078</v>
      </c>
      <c r="AI186" s="1316">
        <f t="shared" si="85"/>
        <v>37474.746371021858</v>
      </c>
      <c r="AJ186" s="1316">
        <f t="shared" si="85"/>
        <v>36142.813926474359</v>
      </c>
      <c r="AK186" s="1316">
        <f t="shared" si="85"/>
        <v>36589.818247318122</v>
      </c>
      <c r="AL186" s="1316">
        <f t="shared" si="85"/>
        <v>33477.608998204261</v>
      </c>
      <c r="AM186" s="1316">
        <f t="shared" si="85"/>
        <v>36585.38483747089</v>
      </c>
      <c r="AN186" s="1316">
        <f t="shared" si="85"/>
        <v>37387.531375974038</v>
      </c>
      <c r="AO186" s="1316">
        <f t="shared" si="85"/>
        <v>38930.161534692888</v>
      </c>
      <c r="AP186" s="1316">
        <f t="shared" si="85"/>
        <v>41240.466701860118</v>
      </c>
      <c r="AQ186" s="1316">
        <f t="shared" si="85"/>
        <v>38718.72874733404</v>
      </c>
      <c r="AR186" s="1316">
        <f t="shared" si="85"/>
        <v>36971.402038939472</v>
      </c>
      <c r="AS186" s="1316">
        <f t="shared" si="85"/>
        <v>34559.620540831202</v>
      </c>
      <c r="AT186" s="1316">
        <f t="shared" si="85"/>
        <v>30498.519163004668</v>
      </c>
      <c r="AU186" s="1316">
        <f t="shared" si="85"/>
        <v>31000.300896129364</v>
      </c>
      <c r="AV186" s="1316">
        <f t="shared" si="85"/>
        <v>31362.367821967411</v>
      </c>
      <c r="AW186" s="1316">
        <f t="shared" si="85"/>
        <v>32301.917245968816</v>
      </c>
      <c r="AX186" s="1316">
        <f t="shared" si="85"/>
        <v>33265.280882782579</v>
      </c>
      <c r="AY186" s="1316">
        <f t="shared" si="85"/>
        <v>31966.388551030665</v>
      </c>
      <c r="AZ186" s="1316">
        <f t="shared" si="85"/>
        <v>33772.052275095848</v>
      </c>
      <c r="BA186" s="1316">
        <f t="shared" si="85"/>
        <v>35297.240638130868</v>
      </c>
      <c r="BB186" s="1316">
        <f t="shared" si="85"/>
        <v>35393.012913825565</v>
      </c>
      <c r="BC186" s="1316">
        <f t="shared" si="85"/>
        <v>36782.850830161267</v>
      </c>
      <c r="BD186" s="1316">
        <f t="shared" si="85"/>
        <v>36892.187366034908</v>
      </c>
      <c r="BE186" s="1316">
        <f t="shared" si="85"/>
        <v>24955.7106187764</v>
      </c>
      <c r="BF186" s="1316">
        <f t="shared" si="85"/>
        <v>28276.257232974815</v>
      </c>
      <c r="BG186" s="1318">
        <f t="shared" si="85"/>
        <v>30679.69960169938</v>
      </c>
      <c r="BH186" s="1318">
        <f t="shared" si="85"/>
        <v>37476.391847013176</v>
      </c>
      <c r="BI186" s="1317">
        <f t="shared" ref="BI186" si="86">SUM(BI184:BI185)</f>
        <v>38704.419688981725</v>
      </c>
      <c r="BJ186" s="1316"/>
      <c r="BK186" s="1317"/>
    </row>
    <row r="187" spans="1:63" s="96" customFormat="1" ht="18" customHeight="1" thickBot="1">
      <c r="X187" s="93"/>
      <c r="AA187" s="1366"/>
      <c r="AB187" s="1366"/>
      <c r="AC187" s="1366"/>
      <c r="AD187" s="1366"/>
      <c r="AE187" s="1366"/>
      <c r="AF187" s="1366"/>
      <c r="AG187" s="1366"/>
      <c r="AH187" s="1366"/>
      <c r="AI187" s="1366"/>
      <c r="AJ187" s="1366"/>
      <c r="AK187" s="1366"/>
      <c r="AL187" s="1366"/>
      <c r="AM187" s="1366"/>
      <c r="AN187" s="1366"/>
      <c r="AO187" s="1366"/>
      <c r="AP187" s="1366"/>
      <c r="AQ187" s="1366"/>
      <c r="AR187" s="1366"/>
      <c r="AS187" s="1366"/>
      <c r="AT187" s="1366"/>
      <c r="AU187" s="1366"/>
      <c r="AV187" s="1366"/>
      <c r="AW187" s="1366"/>
      <c r="AX187" s="1366"/>
      <c r="AY187" s="1366"/>
      <c r="AZ187" s="1366"/>
      <c r="BA187" s="1366"/>
      <c r="BB187" s="1366"/>
      <c r="BC187" s="1366"/>
      <c r="BD187" s="1366"/>
      <c r="BE187" s="1366"/>
      <c r="BF187" s="1366"/>
      <c r="BG187" s="1366"/>
      <c r="BH187" s="1366"/>
      <c r="BI187" s="1366"/>
      <c r="BJ187" s="1366"/>
      <c r="BK187" s="1366"/>
    </row>
    <row r="188" spans="1:63" s="94" customFormat="1" ht="18" customHeight="1">
      <c r="A188" s="93"/>
      <c r="T188" s="1367" t="s">
        <v>1083</v>
      </c>
      <c r="U188" s="1368"/>
      <c r="V188" s="1369"/>
      <c r="X188" s="1367" t="s">
        <v>951</v>
      </c>
      <c r="Y188" s="1368"/>
      <c r="Z188" s="1369"/>
      <c r="AA188" s="1378">
        <f t="shared" ref="AA188:BH188" si="87">AA176</f>
        <v>1272057.5847218928</v>
      </c>
      <c r="AB188" s="1370">
        <f t="shared" si="87"/>
        <v>1286115.4695539454</v>
      </c>
      <c r="AC188" s="1370">
        <f t="shared" si="87"/>
        <v>1296602.4972619433</v>
      </c>
      <c r="AD188" s="1370">
        <f t="shared" si="87"/>
        <v>1292626.30929256</v>
      </c>
      <c r="AE188" s="1370">
        <f t="shared" si="87"/>
        <v>1351222.6099277157</v>
      </c>
      <c r="AF188" s="1370">
        <f t="shared" si="87"/>
        <v>1371604.1425542564</v>
      </c>
      <c r="AG188" s="1370">
        <f t="shared" si="87"/>
        <v>1384750.4107467949</v>
      </c>
      <c r="AH188" s="1370">
        <f t="shared" si="87"/>
        <v>1375591.3614068881</v>
      </c>
      <c r="AI188" s="1370">
        <f t="shared" si="87"/>
        <v>1327208.2008657525</v>
      </c>
      <c r="AJ188" s="1370">
        <f t="shared" si="87"/>
        <v>1351421.4823393561</v>
      </c>
      <c r="AK188" s="1370">
        <f t="shared" si="87"/>
        <v>1370549.0131306802</v>
      </c>
      <c r="AL188" s="1370">
        <f t="shared" si="87"/>
        <v>1345258.1894779534</v>
      </c>
      <c r="AM188" s="1370">
        <f t="shared" si="87"/>
        <v>1369467.2843505484</v>
      </c>
      <c r="AN188" s="1370">
        <f t="shared" si="87"/>
        <v>1376026.6170168144</v>
      </c>
      <c r="AO188" s="1370">
        <f t="shared" si="87"/>
        <v>1367873.5035747809</v>
      </c>
      <c r="AP188" s="1370">
        <f t="shared" si="87"/>
        <v>1374716.2312150355</v>
      </c>
      <c r="AQ188" s="1370">
        <f t="shared" si="87"/>
        <v>1352314.3835919891</v>
      </c>
      <c r="AR188" s="1370">
        <f t="shared" si="87"/>
        <v>1386192.7848500621</v>
      </c>
      <c r="AS188" s="1370">
        <f t="shared" si="87"/>
        <v>1312348.1377953649</v>
      </c>
      <c r="AT188" s="1370">
        <f t="shared" si="87"/>
        <v>1240099.1040436558</v>
      </c>
      <c r="AU188" s="1370">
        <f t="shared" si="87"/>
        <v>1291725.507824762</v>
      </c>
      <c r="AV188" s="1370">
        <f t="shared" si="87"/>
        <v>1341505.2426838393</v>
      </c>
      <c r="AW188" s="1370">
        <f t="shared" si="87"/>
        <v>1382465.0172518925</v>
      </c>
      <c r="AX188" s="1370">
        <f t="shared" si="87"/>
        <v>1393546.2917702598</v>
      </c>
      <c r="AY188" s="1370">
        <f t="shared" si="87"/>
        <v>1342544.0070019262</v>
      </c>
      <c r="AZ188" s="1370">
        <f t="shared" si="87"/>
        <v>1303235.5472018349</v>
      </c>
      <c r="BA188" s="1370">
        <f t="shared" si="87"/>
        <v>1284196.4522934137</v>
      </c>
      <c r="BB188" s="1370">
        <f t="shared" si="87"/>
        <v>1269031.9128567749</v>
      </c>
      <c r="BC188" s="1370">
        <f t="shared" si="87"/>
        <v>1222184.0739849056</v>
      </c>
      <c r="BD188" s="1370">
        <f t="shared" si="87"/>
        <v>1185729.5205316707</v>
      </c>
      <c r="BE188" s="1370">
        <f t="shared" si="87"/>
        <v>1121412.4383071784</v>
      </c>
      <c r="BF188" s="1370">
        <f t="shared" si="87"/>
        <v>1142384.3800162433</v>
      </c>
      <c r="BG188" s="1379">
        <f t="shared" si="87"/>
        <v>1110763.912597846</v>
      </c>
      <c r="BH188" s="1379">
        <f t="shared" si="87"/>
        <v>1066745.7465910732</v>
      </c>
      <c r="BI188" s="1371">
        <f t="shared" ref="BI188" si="88">BI176</f>
        <v>1046406.3730817753</v>
      </c>
      <c r="BJ188" s="1383"/>
      <c r="BK188" s="1381"/>
    </row>
    <row r="189" spans="1:63" s="94" customFormat="1" ht="18" customHeight="1" thickBot="1">
      <c r="A189" s="93"/>
      <c r="T189" s="1372" t="s">
        <v>419</v>
      </c>
      <c r="U189" s="1373"/>
      <c r="V189" s="1374"/>
      <c r="X189" s="1372" t="s">
        <v>828</v>
      </c>
      <c r="Y189" s="1373"/>
      <c r="Z189" s="1374"/>
      <c r="AA189" s="1375">
        <f>AA186/AA188</f>
        <v>2.4308018482158765E-2</v>
      </c>
      <c r="AB189" s="1376">
        <f t="shared" ref="AB189:BH189" si="89">AB186/AB188</f>
        <v>2.5413706037652691E-2</v>
      </c>
      <c r="AC189" s="1376">
        <f t="shared" si="89"/>
        <v>2.5488287319757576E-2</v>
      </c>
      <c r="AD189" s="1376">
        <f t="shared" si="89"/>
        <v>2.7089370350338902E-2</v>
      </c>
      <c r="AE189" s="1376">
        <f t="shared" si="89"/>
        <v>2.6786322675605181E-2</v>
      </c>
      <c r="AF189" s="1376">
        <f t="shared" si="89"/>
        <v>2.7890850397098505E-2</v>
      </c>
      <c r="AG189" s="1376">
        <f t="shared" si="89"/>
        <v>2.2464701153308831E-2</v>
      </c>
      <c r="AH189" s="1376">
        <f t="shared" si="89"/>
        <v>2.5871873849637472E-2</v>
      </c>
      <c r="AI189" s="1376">
        <f t="shared" si="89"/>
        <v>2.823577065495577E-2</v>
      </c>
      <c r="AJ189" s="1376">
        <f t="shared" si="89"/>
        <v>2.674429435878874E-2</v>
      </c>
      <c r="AK189" s="1376">
        <f t="shared" si="89"/>
        <v>2.6697197908842191E-2</v>
      </c>
      <c r="AL189" s="1376">
        <f t="shared" si="89"/>
        <v>2.4885638504230721E-2</v>
      </c>
      <c r="AM189" s="1376">
        <f t="shared" si="89"/>
        <v>2.6715048439306836E-2</v>
      </c>
      <c r="AN189" s="1376">
        <f t="shared" si="89"/>
        <v>2.7170645475615228E-2</v>
      </c>
      <c r="AO189" s="1376">
        <f t="shared" si="89"/>
        <v>2.8460352096120998E-2</v>
      </c>
      <c r="AP189" s="1376">
        <f t="shared" si="89"/>
        <v>2.9999257858045331E-2</v>
      </c>
      <c r="AQ189" s="1376">
        <f t="shared" si="89"/>
        <v>2.8631455242301103E-2</v>
      </c>
      <c r="AR189" s="1376">
        <f t="shared" si="89"/>
        <v>2.6671183433506683E-2</v>
      </c>
      <c r="AS189" s="1376">
        <f t="shared" si="89"/>
        <v>2.6334186444527192E-2</v>
      </c>
      <c r="AT189" s="1376">
        <f t="shared" si="89"/>
        <v>2.459361438417023E-2</v>
      </c>
      <c r="AU189" s="1376">
        <f t="shared" si="89"/>
        <v>2.399913968435384E-2</v>
      </c>
      <c r="AV189" s="1376">
        <f t="shared" si="89"/>
        <v>2.3378490686494301E-2</v>
      </c>
      <c r="AW189" s="1376">
        <f t="shared" si="89"/>
        <v>2.3365450006235661E-2</v>
      </c>
      <c r="AX189" s="1376">
        <f t="shared" si="89"/>
        <v>2.3870955044144809E-2</v>
      </c>
      <c r="AY189" s="1376">
        <f t="shared" si="89"/>
        <v>2.3810309669040741E-2</v>
      </c>
      <c r="AZ189" s="1376">
        <f t="shared" si="89"/>
        <v>2.5914004837887913E-2</v>
      </c>
      <c r="BA189" s="1376">
        <f t="shared" si="89"/>
        <v>2.7485857459810317E-2</v>
      </c>
      <c r="BB189" s="1376">
        <f t="shared" si="89"/>
        <v>2.7889773736383634E-2</v>
      </c>
      <c r="BC189" s="1376">
        <f t="shared" si="89"/>
        <v>3.0095999132300547E-2</v>
      </c>
      <c r="BD189" s="1376">
        <f t="shared" si="89"/>
        <v>3.1113493193197027E-2</v>
      </c>
      <c r="BE189" s="1376">
        <f t="shared" si="89"/>
        <v>2.2253820063248227E-2</v>
      </c>
      <c r="BF189" s="1376">
        <f t="shared" si="89"/>
        <v>2.4751964161635998E-2</v>
      </c>
      <c r="BG189" s="1380">
        <f t="shared" si="89"/>
        <v>2.7620360414794119E-2</v>
      </c>
      <c r="BH189" s="1380">
        <f t="shared" si="89"/>
        <v>3.5131512796534627E-2</v>
      </c>
      <c r="BI189" s="1377">
        <f t="shared" ref="BI189" si="90">BI186/BI188</f>
        <v>3.6987943388564419E-2</v>
      </c>
      <c r="BJ189" s="1375"/>
      <c r="BK189" s="1382"/>
    </row>
    <row r="190" spans="1:63" s="94" customFormat="1" ht="33" customHeight="1">
      <c r="A190" s="93"/>
      <c r="T190" s="2696" t="s">
        <v>448</v>
      </c>
      <c r="U190" s="2697"/>
      <c r="V190" s="2697"/>
      <c r="X190" s="2698" t="s">
        <v>420</v>
      </c>
      <c r="Y190" s="2698"/>
      <c r="Z190" s="2698"/>
    </row>
    <row r="191" spans="1:63" s="94" customFormat="1">
      <c r="A191" s="93"/>
      <c r="Y191" s="93"/>
    </row>
  </sheetData>
  <mergeCells count="21">
    <mergeCell ref="T190:V190"/>
    <mergeCell ref="X190:Z190"/>
    <mergeCell ref="T94:V94"/>
    <mergeCell ref="X94:Z94"/>
    <mergeCell ref="U126:W126"/>
    <mergeCell ref="X126:Z126"/>
    <mergeCell ref="U127:W127"/>
    <mergeCell ref="X127:Z127"/>
    <mergeCell ref="T58:V58"/>
    <mergeCell ref="X58:Z58"/>
    <mergeCell ref="T59:V59"/>
    <mergeCell ref="X59:Z59"/>
    <mergeCell ref="T93:V93"/>
    <mergeCell ref="X93:Z93"/>
    <mergeCell ref="T57:V57"/>
    <mergeCell ref="X57:Z57"/>
    <mergeCell ref="T1:V1"/>
    <mergeCell ref="X1:Z1"/>
    <mergeCell ref="Y49:Z49"/>
    <mergeCell ref="T56:V56"/>
    <mergeCell ref="X56:Z56"/>
  </mergeCells>
  <phoneticPr fontId="10"/>
  <pageMargins left="0.7" right="0.7" top="0.75" bottom="0.75" header="0.3" footer="0.3"/>
  <pageSetup paperSize="9" orientation="portrait" verticalDpi="0" r:id="rId1"/>
  <ignoredErrors>
    <ignoredError sqref="AA12:AN12 AO12:BI12 AA48:BI48"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85"/>
  <sheetViews>
    <sheetView zoomScaleNormal="100" workbookViewId="0"/>
  </sheetViews>
  <sheetFormatPr defaultColWidth="9" defaultRowHeight="15"/>
  <cols>
    <col min="1" max="1" width="2.875" style="808" customWidth="1"/>
    <col min="2" max="2" width="3.5" style="821" customWidth="1"/>
    <col min="3" max="3" width="8.125" style="808" customWidth="1"/>
    <col min="4" max="4" width="20" style="808" customWidth="1"/>
    <col min="5" max="7" width="10.125" style="808" customWidth="1"/>
    <col min="8" max="8" width="9" style="808" customWidth="1"/>
    <col min="9" max="15" width="9" style="808"/>
    <col min="16" max="17" width="9" style="807"/>
    <col min="18" max="18" width="1.625" style="1165" customWidth="1"/>
    <col min="19" max="19" width="4.125" style="808" customWidth="1"/>
    <col min="20" max="20" width="8.125" style="808" customWidth="1"/>
    <col min="21" max="21" width="18.375" style="808" customWidth="1"/>
    <col min="22" max="35" width="9" style="808"/>
    <col min="36" max="16384" width="9" style="807"/>
  </cols>
  <sheetData>
    <row r="1" spans="1:35" s="804" customFormat="1" ht="9" customHeight="1">
      <c r="A1" s="805"/>
      <c r="B1" s="816"/>
      <c r="C1" s="805"/>
      <c r="D1" s="805"/>
      <c r="E1" s="805"/>
      <c r="F1" s="805"/>
      <c r="G1" s="805"/>
      <c r="H1" s="805"/>
      <c r="I1" s="805"/>
      <c r="J1" s="805"/>
      <c r="K1" s="805"/>
      <c r="L1" s="805"/>
      <c r="M1" s="805"/>
      <c r="N1" s="805"/>
      <c r="O1" s="805"/>
      <c r="R1" s="1164"/>
      <c r="S1" s="805"/>
      <c r="T1" s="805"/>
      <c r="U1" s="805"/>
      <c r="V1" s="805"/>
      <c r="W1" s="805"/>
      <c r="X1" s="805"/>
      <c r="Y1" s="805"/>
      <c r="Z1" s="805"/>
      <c r="AA1" s="805"/>
      <c r="AB1" s="805"/>
      <c r="AC1" s="805"/>
      <c r="AD1" s="805"/>
      <c r="AE1" s="805"/>
      <c r="AF1" s="805"/>
      <c r="AG1" s="805"/>
      <c r="AH1" s="805"/>
      <c r="AI1" s="805"/>
    </row>
    <row r="2" spans="1:35" s="804" customFormat="1" ht="6" customHeight="1">
      <c r="A2" s="805"/>
      <c r="B2" s="816"/>
      <c r="C2" s="805"/>
      <c r="D2" s="805"/>
      <c r="E2" s="805"/>
      <c r="F2" s="805"/>
      <c r="G2" s="805"/>
      <c r="H2" s="805"/>
      <c r="I2" s="805"/>
      <c r="J2" s="805"/>
      <c r="K2" s="805"/>
      <c r="L2" s="805"/>
      <c r="M2" s="805"/>
      <c r="N2" s="805"/>
      <c r="O2" s="805"/>
      <c r="R2" s="1164"/>
      <c r="S2" s="805"/>
      <c r="T2" s="805"/>
      <c r="U2" s="805"/>
      <c r="V2" s="805"/>
      <c r="W2" s="805"/>
      <c r="X2" s="805"/>
      <c r="Y2" s="805"/>
      <c r="Z2" s="805"/>
      <c r="AA2" s="805"/>
      <c r="AB2" s="805"/>
      <c r="AC2" s="805"/>
      <c r="AD2" s="805"/>
      <c r="AE2" s="805"/>
      <c r="AF2" s="805"/>
      <c r="AG2" s="805"/>
      <c r="AH2" s="805"/>
      <c r="AI2" s="805"/>
    </row>
    <row r="3" spans="1:35" s="804" customFormat="1" ht="16.5" customHeight="1">
      <c r="A3" s="805"/>
      <c r="B3" s="816" t="s">
        <v>530</v>
      </c>
      <c r="C3" s="805"/>
      <c r="D3" s="805"/>
      <c r="E3" s="805"/>
      <c r="F3" s="805"/>
      <c r="G3" s="805"/>
      <c r="H3" s="805"/>
      <c r="I3" s="805"/>
      <c r="J3" s="805"/>
      <c r="K3" s="805"/>
      <c r="L3" s="805"/>
      <c r="M3" s="805"/>
      <c r="N3" s="805"/>
      <c r="O3" s="805"/>
      <c r="R3" s="1164"/>
      <c r="S3" s="805" t="s">
        <v>889</v>
      </c>
      <c r="T3" s="805"/>
      <c r="U3" s="805"/>
      <c r="V3" s="805"/>
      <c r="W3" s="805"/>
      <c r="X3" s="805"/>
      <c r="Y3" s="805"/>
      <c r="Z3" s="805"/>
      <c r="AA3" s="805"/>
      <c r="AB3" s="805"/>
      <c r="AC3" s="1621"/>
      <c r="AD3" s="805"/>
      <c r="AE3" s="805"/>
      <c r="AF3" s="805"/>
      <c r="AG3" s="805"/>
      <c r="AH3" s="805"/>
      <c r="AI3" s="805"/>
    </row>
    <row r="4" spans="1:35" s="804" customFormat="1" ht="16.5" customHeight="1">
      <c r="A4" s="805"/>
      <c r="B4" s="816" t="s">
        <v>531</v>
      </c>
      <c r="C4" s="805" t="s">
        <v>532</v>
      </c>
      <c r="D4" s="805"/>
      <c r="E4" s="805"/>
      <c r="F4" s="805"/>
      <c r="G4" s="805"/>
      <c r="H4" s="805"/>
      <c r="I4" s="805"/>
      <c r="J4" s="805"/>
      <c r="K4" s="805"/>
      <c r="L4" s="805"/>
      <c r="M4" s="805"/>
      <c r="N4" s="805"/>
      <c r="O4" s="805"/>
      <c r="R4" s="1164"/>
      <c r="S4" s="806" t="s">
        <v>333</v>
      </c>
      <c r="T4" s="1612" t="s">
        <v>890</v>
      </c>
      <c r="U4" s="1612"/>
      <c r="V4" s="805"/>
      <c r="W4" s="1621"/>
      <c r="X4" s="805"/>
      <c r="Y4" s="805"/>
      <c r="Z4" s="805"/>
      <c r="AA4" s="805"/>
      <c r="AB4" s="805"/>
      <c r="AC4" s="805"/>
      <c r="AD4" s="805"/>
      <c r="AE4" s="805"/>
      <c r="AF4" s="805"/>
      <c r="AG4" s="805"/>
      <c r="AH4" s="805"/>
      <c r="AI4" s="805"/>
    </row>
    <row r="5" spans="1:35" s="804" customFormat="1" ht="16.5" customHeight="1">
      <c r="A5" s="805"/>
      <c r="B5" s="816"/>
      <c r="C5" s="1118" t="s">
        <v>533</v>
      </c>
      <c r="D5" s="805"/>
      <c r="E5" s="805"/>
      <c r="F5" s="805"/>
      <c r="G5" s="805"/>
      <c r="H5" s="805"/>
      <c r="I5" s="805"/>
      <c r="J5" s="805"/>
      <c r="K5" s="805"/>
      <c r="L5" s="805"/>
      <c r="M5" s="805"/>
      <c r="N5" s="805"/>
      <c r="O5" s="805"/>
      <c r="R5" s="1164"/>
      <c r="S5" s="805"/>
      <c r="T5" s="805" t="s">
        <v>891</v>
      </c>
      <c r="U5" s="805"/>
      <c r="V5" s="805"/>
      <c r="W5" s="1621"/>
      <c r="X5" s="805"/>
      <c r="Y5" s="805"/>
      <c r="Z5" s="805"/>
      <c r="AA5" s="805"/>
      <c r="AB5" s="805"/>
      <c r="AC5" s="805"/>
      <c r="AD5" s="805"/>
      <c r="AE5" s="805"/>
      <c r="AF5" s="805"/>
      <c r="AG5" s="805"/>
      <c r="AH5" s="805"/>
      <c r="AI5" s="805"/>
    </row>
    <row r="6" spans="1:35" s="804" customFormat="1" ht="16.5" customHeight="1">
      <c r="A6" s="805"/>
      <c r="B6" s="816"/>
      <c r="C6" s="2436" t="s">
        <v>1123</v>
      </c>
      <c r="D6" s="805"/>
      <c r="E6" s="805"/>
      <c r="F6" s="805"/>
      <c r="G6" s="805"/>
      <c r="H6" s="805"/>
      <c r="I6" s="805"/>
      <c r="J6" s="805"/>
      <c r="K6" s="805"/>
      <c r="L6" s="805"/>
      <c r="M6" s="805"/>
      <c r="N6" s="805"/>
      <c r="O6" s="805"/>
      <c r="R6" s="1164"/>
      <c r="S6" s="805"/>
      <c r="T6" s="805" t="s">
        <v>892</v>
      </c>
      <c r="U6" s="805"/>
      <c r="V6" s="805"/>
      <c r="W6" s="1621"/>
      <c r="X6" s="805"/>
      <c r="Y6" s="805"/>
      <c r="Z6" s="805"/>
      <c r="AA6" s="805"/>
      <c r="AB6" s="805"/>
      <c r="AC6" s="805"/>
      <c r="AD6" s="805"/>
      <c r="AE6" s="805"/>
      <c r="AF6" s="805"/>
      <c r="AG6" s="805"/>
      <c r="AH6" s="805"/>
      <c r="AI6" s="805"/>
    </row>
    <row r="7" spans="1:35" s="804" customFormat="1" ht="17.25" customHeight="1">
      <c r="A7" s="805"/>
      <c r="B7" s="816"/>
      <c r="C7" s="2436" t="s">
        <v>1124</v>
      </c>
      <c r="D7" s="805"/>
      <c r="E7" s="805"/>
      <c r="F7" s="805"/>
      <c r="G7" s="805"/>
      <c r="H7" s="805"/>
      <c r="I7" s="805"/>
      <c r="J7" s="805"/>
      <c r="K7" s="805"/>
      <c r="L7" s="805"/>
      <c r="M7" s="805"/>
      <c r="N7" s="805"/>
      <c r="O7" s="805"/>
      <c r="R7" s="1164"/>
      <c r="S7" s="805"/>
      <c r="T7" s="805"/>
      <c r="U7" s="805"/>
      <c r="V7" s="805"/>
      <c r="W7" s="1621"/>
      <c r="X7" s="805"/>
      <c r="Y7" s="805"/>
      <c r="Z7" s="805"/>
      <c r="AA7" s="805"/>
      <c r="AB7" s="805"/>
      <c r="AC7" s="805"/>
      <c r="AD7" s="805"/>
      <c r="AE7" s="805"/>
      <c r="AF7" s="805"/>
      <c r="AG7" s="805"/>
      <c r="AH7" s="805"/>
      <c r="AI7" s="805"/>
    </row>
    <row r="8" spans="1:35" s="804" customFormat="1" ht="17.25" customHeight="1">
      <c r="A8" s="805"/>
      <c r="B8" s="816"/>
      <c r="C8" s="805" t="s">
        <v>604</v>
      </c>
      <c r="D8" s="805"/>
      <c r="E8" s="805"/>
      <c r="F8" s="805"/>
      <c r="G8" s="805"/>
      <c r="H8" s="805"/>
      <c r="I8" s="805"/>
      <c r="J8" s="805"/>
      <c r="K8" s="805"/>
      <c r="L8" s="805"/>
      <c r="M8" s="805"/>
      <c r="N8" s="805"/>
      <c r="O8" s="805"/>
      <c r="R8" s="1164"/>
      <c r="S8" s="805"/>
      <c r="T8" s="805" t="s">
        <v>324</v>
      </c>
      <c r="U8" s="805"/>
      <c r="V8" s="805"/>
      <c r="W8" s="805"/>
      <c r="X8" s="805"/>
      <c r="Y8" s="805"/>
      <c r="Z8" s="805"/>
      <c r="AA8" s="805"/>
      <c r="AB8" s="805"/>
      <c r="AC8" s="805"/>
      <c r="AD8" s="805"/>
      <c r="AE8" s="805"/>
      <c r="AF8" s="805"/>
      <c r="AG8" s="805"/>
      <c r="AH8" s="805"/>
      <c r="AI8" s="805"/>
    </row>
    <row r="9" spans="1:35" s="804" customFormat="1" ht="17.25" customHeight="1">
      <c r="A9" s="805"/>
      <c r="B9" s="816"/>
      <c r="C9" s="805" t="s">
        <v>534</v>
      </c>
      <c r="D9" s="805"/>
      <c r="E9" s="805"/>
      <c r="F9" s="805"/>
      <c r="G9" s="805"/>
      <c r="H9" s="805"/>
      <c r="I9" s="805"/>
      <c r="J9" s="805"/>
      <c r="K9" s="805"/>
      <c r="L9" s="805"/>
      <c r="M9" s="805"/>
      <c r="N9" s="805"/>
      <c r="O9" s="805"/>
      <c r="R9" s="1164"/>
      <c r="S9" s="805"/>
      <c r="T9" s="805" t="s">
        <v>893</v>
      </c>
      <c r="U9" s="805"/>
      <c r="V9" s="805"/>
      <c r="W9" s="1621"/>
      <c r="X9" s="805"/>
      <c r="Y9" s="805"/>
      <c r="Z9" s="805"/>
      <c r="AA9" s="805"/>
      <c r="AB9" s="805"/>
      <c r="AC9" s="805"/>
      <c r="AD9" s="805"/>
      <c r="AE9" s="805"/>
      <c r="AF9" s="805"/>
      <c r="AG9" s="805"/>
      <c r="AH9" s="805"/>
      <c r="AI9" s="805"/>
    </row>
    <row r="10" spans="1:35" s="804" customFormat="1" ht="17.25" customHeight="1">
      <c r="A10" s="805"/>
      <c r="B10" s="816"/>
      <c r="C10" s="805" t="s">
        <v>605</v>
      </c>
      <c r="D10" s="805"/>
      <c r="E10" s="805"/>
      <c r="F10" s="805"/>
      <c r="G10" s="805"/>
      <c r="H10" s="805"/>
      <c r="I10" s="805"/>
      <c r="J10" s="805"/>
      <c r="K10" s="805"/>
      <c r="L10" s="805"/>
      <c r="M10" s="805"/>
      <c r="N10" s="805"/>
      <c r="O10" s="805"/>
      <c r="R10" s="1164"/>
      <c r="S10" s="805"/>
      <c r="T10" s="805" t="s">
        <v>598</v>
      </c>
      <c r="U10" s="805"/>
      <c r="V10" s="805"/>
      <c r="W10" s="1621"/>
      <c r="X10" s="805"/>
      <c r="Y10" s="805"/>
      <c r="Z10" s="805"/>
      <c r="AA10" s="805"/>
      <c r="AB10" s="805"/>
      <c r="AC10" s="805"/>
      <c r="AD10" s="805"/>
      <c r="AE10" s="805"/>
      <c r="AF10" s="805"/>
      <c r="AG10" s="805"/>
      <c r="AH10" s="805"/>
      <c r="AI10" s="805"/>
    </row>
    <row r="11" spans="1:35" s="804" customFormat="1" ht="16.5" customHeight="1">
      <c r="A11" s="805"/>
      <c r="B11" s="816"/>
      <c r="C11" s="805" t="s">
        <v>606</v>
      </c>
      <c r="D11" s="805"/>
      <c r="E11" s="805"/>
      <c r="F11" s="805"/>
      <c r="G11" s="805"/>
      <c r="H11" s="805"/>
      <c r="I11" s="805"/>
      <c r="J11" s="805"/>
      <c r="K11" s="805"/>
      <c r="L11" s="805"/>
      <c r="M11" s="805"/>
      <c r="N11" s="805"/>
      <c r="O11" s="805"/>
      <c r="R11" s="1164"/>
      <c r="S11" s="805"/>
      <c r="T11" s="805" t="s">
        <v>599</v>
      </c>
      <c r="U11" s="805"/>
      <c r="V11" s="805"/>
      <c r="W11" s="1621"/>
      <c r="X11" s="805"/>
      <c r="Y11" s="805"/>
      <c r="Z11" s="805"/>
      <c r="AA11" s="805"/>
      <c r="AB11" s="805"/>
      <c r="AC11" s="805"/>
      <c r="AD11" s="805"/>
      <c r="AE11" s="805"/>
      <c r="AF11" s="805"/>
      <c r="AG11" s="805"/>
      <c r="AH11" s="805"/>
      <c r="AI11" s="805"/>
    </row>
    <row r="12" spans="1:35" s="804" customFormat="1" ht="16.5" customHeight="1">
      <c r="A12" s="805"/>
      <c r="B12" s="816"/>
      <c r="C12" s="805"/>
      <c r="D12" s="805"/>
      <c r="E12" s="805"/>
      <c r="F12" s="805"/>
      <c r="G12" s="805"/>
      <c r="H12" s="805"/>
      <c r="I12" s="805"/>
      <c r="J12" s="805"/>
      <c r="K12" s="805"/>
      <c r="L12" s="805"/>
      <c r="M12" s="805"/>
      <c r="N12" s="805"/>
      <c r="O12" s="805"/>
      <c r="R12" s="1164"/>
      <c r="S12" s="805"/>
      <c r="T12" s="805"/>
      <c r="U12" s="805"/>
      <c r="V12" s="805"/>
      <c r="W12" s="1621"/>
      <c r="X12" s="805"/>
      <c r="Y12" s="805"/>
      <c r="Z12" s="805"/>
      <c r="AA12" s="805"/>
      <c r="AB12" s="805"/>
      <c r="AC12" s="805"/>
      <c r="AD12" s="805"/>
      <c r="AE12" s="805"/>
      <c r="AF12" s="805"/>
      <c r="AG12" s="805"/>
      <c r="AH12" s="805"/>
      <c r="AI12" s="805"/>
    </row>
    <row r="13" spans="1:35" s="804" customFormat="1" ht="16.5" customHeight="1">
      <c r="A13" s="805"/>
      <c r="B13" s="816" t="s">
        <v>531</v>
      </c>
      <c r="C13" s="805" t="s">
        <v>535</v>
      </c>
      <c r="D13" s="805"/>
      <c r="E13" s="805"/>
      <c r="F13" s="805"/>
      <c r="G13" s="805"/>
      <c r="H13" s="805"/>
      <c r="I13" s="805"/>
      <c r="J13" s="805"/>
      <c r="K13" s="805"/>
      <c r="L13" s="805"/>
      <c r="M13" s="805"/>
      <c r="N13" s="805"/>
      <c r="O13" s="805"/>
      <c r="R13" s="1164"/>
      <c r="S13" s="805"/>
      <c r="T13" s="805" t="s">
        <v>894</v>
      </c>
      <c r="U13" s="805"/>
      <c r="V13" s="805"/>
      <c r="W13" s="1621"/>
      <c r="X13" s="805"/>
      <c r="Y13" s="805"/>
      <c r="Z13" s="805"/>
      <c r="AA13" s="805"/>
      <c r="AB13" s="805"/>
      <c r="AC13" s="805"/>
      <c r="AD13" s="805"/>
      <c r="AE13" s="805"/>
      <c r="AF13" s="805"/>
      <c r="AG13" s="805"/>
      <c r="AH13" s="805"/>
      <c r="AI13" s="805"/>
    </row>
    <row r="14" spans="1:35" s="804" customFormat="1" ht="16.5" customHeight="1">
      <c r="A14" s="805"/>
      <c r="B14" s="816"/>
      <c r="C14" s="805" t="s">
        <v>536</v>
      </c>
      <c r="D14" s="805"/>
      <c r="E14" s="805"/>
      <c r="F14" s="805"/>
      <c r="G14" s="805"/>
      <c r="H14" s="805"/>
      <c r="I14" s="805"/>
      <c r="J14" s="805"/>
      <c r="K14" s="805"/>
      <c r="L14" s="805"/>
      <c r="M14" s="805"/>
      <c r="N14" s="805"/>
      <c r="O14" s="805"/>
      <c r="R14" s="1164"/>
      <c r="S14" s="805"/>
      <c r="T14" s="805"/>
      <c r="U14" s="805"/>
      <c r="V14" s="805"/>
      <c r="W14" s="1621"/>
      <c r="X14" s="805"/>
      <c r="Y14" s="805"/>
      <c r="Z14" s="805"/>
      <c r="AA14" s="805"/>
      <c r="AB14" s="805"/>
      <c r="AC14" s="805"/>
      <c r="AD14" s="805"/>
      <c r="AE14" s="805"/>
      <c r="AF14" s="805"/>
      <c r="AG14" s="805"/>
      <c r="AH14" s="805"/>
      <c r="AI14" s="805"/>
    </row>
    <row r="15" spans="1:35" s="804" customFormat="1" ht="16.5" customHeight="1">
      <c r="A15" s="805"/>
      <c r="B15" s="816"/>
      <c r="C15" s="805" t="s">
        <v>537</v>
      </c>
      <c r="D15" s="805"/>
      <c r="E15" s="805"/>
      <c r="F15" s="805"/>
      <c r="G15" s="805"/>
      <c r="H15" s="805"/>
      <c r="I15" s="805"/>
      <c r="J15" s="805"/>
      <c r="K15" s="805"/>
      <c r="L15" s="805"/>
      <c r="M15" s="805"/>
      <c r="N15" s="805"/>
      <c r="O15" s="805"/>
      <c r="R15" s="1164"/>
      <c r="S15" s="806" t="s">
        <v>333</v>
      </c>
      <c r="T15" s="1612" t="s">
        <v>1088</v>
      </c>
      <c r="U15" s="805"/>
      <c r="V15" s="805"/>
      <c r="W15" s="1621"/>
      <c r="X15" s="805"/>
      <c r="Y15" s="805"/>
      <c r="Z15" s="805"/>
      <c r="AA15" s="805"/>
      <c r="AB15" s="805"/>
      <c r="AC15" s="805"/>
      <c r="AD15" s="805"/>
      <c r="AE15" s="805"/>
      <c r="AF15" s="805"/>
      <c r="AG15" s="805"/>
      <c r="AH15" s="805"/>
      <c r="AI15" s="805"/>
    </row>
    <row r="16" spans="1:35" s="804" customFormat="1" ht="16.5">
      <c r="A16" s="805"/>
      <c r="B16" s="816"/>
      <c r="C16" s="817" t="s">
        <v>538</v>
      </c>
      <c r="D16" s="805"/>
      <c r="E16" s="805"/>
      <c r="F16" s="805"/>
      <c r="G16" s="805"/>
      <c r="H16" s="805"/>
      <c r="I16" s="805"/>
      <c r="J16" s="805"/>
      <c r="K16" s="805"/>
      <c r="L16" s="805"/>
      <c r="M16" s="805"/>
      <c r="N16" s="805"/>
      <c r="O16" s="805"/>
      <c r="R16" s="1164"/>
      <c r="S16" s="805"/>
      <c r="T16" s="805" t="s">
        <v>895</v>
      </c>
      <c r="U16" s="805"/>
      <c r="V16" s="805"/>
      <c r="W16" s="805"/>
      <c r="X16" s="805"/>
      <c r="Y16" s="805"/>
      <c r="Z16" s="805"/>
      <c r="AA16" s="805"/>
      <c r="AB16" s="805"/>
      <c r="AC16" s="805"/>
      <c r="AD16" s="805"/>
      <c r="AE16" s="805"/>
      <c r="AF16" s="805"/>
      <c r="AG16" s="805"/>
      <c r="AH16" s="805"/>
      <c r="AI16" s="805"/>
    </row>
    <row r="17" spans="1:35" s="804" customFormat="1" ht="16.5">
      <c r="A17" s="805"/>
      <c r="B17" s="818"/>
      <c r="C17" s="817" t="s">
        <v>539</v>
      </c>
      <c r="D17" s="805"/>
      <c r="E17" s="805"/>
      <c r="F17" s="805"/>
      <c r="G17" s="805"/>
      <c r="H17" s="805"/>
      <c r="I17" s="805"/>
      <c r="J17" s="805"/>
      <c r="K17" s="805"/>
      <c r="L17" s="805"/>
      <c r="M17" s="805"/>
      <c r="N17" s="805"/>
      <c r="O17" s="805"/>
      <c r="R17" s="1164"/>
      <c r="S17" s="805"/>
      <c r="T17" s="805" t="s">
        <v>896</v>
      </c>
      <c r="U17" s="805"/>
      <c r="V17" s="805"/>
      <c r="W17" s="805"/>
      <c r="X17" s="805"/>
      <c r="Y17" s="805"/>
      <c r="Z17" s="805"/>
      <c r="AA17" s="805"/>
      <c r="AB17" s="805"/>
      <c r="AC17" s="805"/>
      <c r="AD17" s="805"/>
      <c r="AE17" s="805"/>
      <c r="AF17" s="805"/>
      <c r="AG17" s="805"/>
      <c r="AH17" s="805"/>
      <c r="AI17" s="805"/>
    </row>
    <row r="18" spans="1:35" s="804" customFormat="1" ht="16.5">
      <c r="A18" s="805"/>
      <c r="B18" s="816"/>
      <c r="C18" s="819" t="s">
        <v>540</v>
      </c>
      <c r="D18" s="805"/>
      <c r="E18" s="805"/>
      <c r="F18" s="805"/>
      <c r="G18" s="805"/>
      <c r="H18" s="805"/>
      <c r="I18" s="805"/>
      <c r="J18" s="805"/>
      <c r="K18" s="805"/>
      <c r="L18" s="805"/>
      <c r="M18" s="805"/>
      <c r="N18" s="805"/>
      <c r="O18" s="805"/>
      <c r="R18" s="1164"/>
      <c r="S18" s="805"/>
      <c r="T18" s="805" t="s">
        <v>897</v>
      </c>
      <c r="U18" s="805"/>
      <c r="V18" s="805"/>
      <c r="W18" s="805"/>
      <c r="X18" s="805"/>
      <c r="Y18" s="805"/>
      <c r="Z18" s="805"/>
      <c r="AA18" s="805"/>
      <c r="AB18" s="805"/>
      <c r="AC18" s="805"/>
      <c r="AD18" s="805"/>
      <c r="AE18" s="805"/>
      <c r="AF18" s="805"/>
      <c r="AG18" s="805"/>
      <c r="AH18" s="805"/>
      <c r="AI18" s="805"/>
    </row>
    <row r="19" spans="1:35" s="804" customFormat="1" ht="16.5">
      <c r="A19" s="805"/>
      <c r="B19" s="816"/>
      <c r="C19" s="819" t="s">
        <v>541</v>
      </c>
      <c r="D19" s="805"/>
      <c r="E19" s="805"/>
      <c r="F19" s="805"/>
      <c r="G19" s="805"/>
      <c r="H19" s="805"/>
      <c r="I19" s="805"/>
      <c r="J19" s="805"/>
      <c r="K19" s="805"/>
      <c r="L19" s="805"/>
      <c r="M19" s="805"/>
      <c r="N19" s="805"/>
      <c r="O19" s="805"/>
      <c r="R19" s="1164"/>
      <c r="S19" s="805"/>
      <c r="T19" s="805" t="s">
        <v>898</v>
      </c>
      <c r="U19" s="805"/>
      <c r="V19" s="805"/>
      <c r="W19" s="805"/>
      <c r="X19" s="805"/>
      <c r="Y19" s="805"/>
      <c r="Z19" s="805"/>
      <c r="AA19" s="805"/>
      <c r="AB19" s="805"/>
      <c r="AC19" s="805"/>
      <c r="AD19" s="805"/>
      <c r="AE19" s="805"/>
      <c r="AF19" s="805"/>
      <c r="AG19" s="805"/>
      <c r="AH19" s="805"/>
      <c r="AI19" s="805"/>
    </row>
    <row r="20" spans="1:35" s="804" customFormat="1" ht="16.5">
      <c r="A20" s="805"/>
      <c r="B20" s="818"/>
      <c r="C20" s="817" t="s">
        <v>542</v>
      </c>
      <c r="D20" s="805"/>
      <c r="E20" s="805"/>
      <c r="F20" s="805"/>
      <c r="G20" s="805"/>
      <c r="H20" s="805"/>
      <c r="I20" s="805"/>
      <c r="J20" s="805"/>
      <c r="K20" s="805"/>
      <c r="L20" s="805"/>
      <c r="M20" s="805"/>
      <c r="N20" s="805"/>
      <c r="O20" s="805"/>
      <c r="R20" s="1164"/>
      <c r="S20" s="805"/>
      <c r="T20" s="805" t="s">
        <v>899</v>
      </c>
      <c r="U20" s="805"/>
      <c r="V20" s="805"/>
      <c r="W20" s="805"/>
      <c r="X20" s="805"/>
      <c r="Y20" s="805"/>
      <c r="Z20" s="805"/>
      <c r="AA20" s="805"/>
      <c r="AB20" s="805"/>
      <c r="AC20" s="805"/>
      <c r="AD20" s="805"/>
      <c r="AE20" s="805"/>
      <c r="AF20" s="805"/>
      <c r="AG20" s="805"/>
      <c r="AH20" s="805"/>
      <c r="AI20" s="805"/>
    </row>
    <row r="21" spans="1:35" s="804" customFormat="1">
      <c r="A21" s="805"/>
      <c r="B21" s="818"/>
      <c r="C21" s="805"/>
      <c r="D21" s="805"/>
      <c r="E21" s="805"/>
      <c r="F21" s="805"/>
      <c r="G21" s="805"/>
      <c r="H21" s="805"/>
      <c r="I21" s="805"/>
      <c r="J21" s="805"/>
      <c r="K21" s="805"/>
      <c r="L21" s="805"/>
      <c r="M21" s="805"/>
      <c r="N21" s="805"/>
      <c r="O21" s="805"/>
      <c r="R21" s="1164"/>
      <c r="S21" s="805"/>
      <c r="T21" s="805" t="s">
        <v>421</v>
      </c>
      <c r="U21" s="805"/>
      <c r="V21" s="805"/>
      <c r="W21" s="805"/>
      <c r="X21" s="805"/>
      <c r="Y21" s="805"/>
      <c r="Z21" s="805"/>
      <c r="AA21" s="805"/>
      <c r="AB21" s="805"/>
      <c r="AC21" s="805"/>
      <c r="AD21" s="805"/>
      <c r="AE21" s="805"/>
      <c r="AF21" s="805"/>
      <c r="AG21" s="805"/>
      <c r="AH21" s="805"/>
      <c r="AI21" s="805"/>
    </row>
    <row r="22" spans="1:35" s="804" customFormat="1" ht="16.5">
      <c r="A22" s="805"/>
      <c r="B22" s="818"/>
      <c r="C22" s="805"/>
      <c r="D22" s="805"/>
      <c r="E22" s="805"/>
      <c r="F22" s="805"/>
      <c r="G22" s="805"/>
      <c r="H22" s="805"/>
      <c r="I22" s="805"/>
      <c r="J22" s="805"/>
      <c r="K22" s="805"/>
      <c r="L22" s="805"/>
      <c r="M22" s="805"/>
      <c r="N22" s="805"/>
      <c r="O22" s="805"/>
      <c r="R22" s="1164"/>
      <c r="S22" s="805"/>
      <c r="T22" s="805" t="s">
        <v>900</v>
      </c>
      <c r="U22" s="805"/>
      <c r="V22" s="805"/>
      <c r="W22" s="805"/>
      <c r="X22" s="805"/>
      <c r="Y22" s="805"/>
      <c r="Z22" s="805"/>
      <c r="AA22" s="805"/>
      <c r="AB22" s="805"/>
      <c r="AC22" s="805"/>
      <c r="AD22" s="805"/>
      <c r="AE22" s="805"/>
      <c r="AF22" s="805"/>
      <c r="AG22" s="805"/>
      <c r="AH22" s="805"/>
      <c r="AI22" s="805"/>
    </row>
    <row r="23" spans="1:35" s="804" customFormat="1">
      <c r="A23" s="805"/>
      <c r="B23" s="805"/>
      <c r="C23" s="805"/>
      <c r="D23" s="805"/>
      <c r="E23" s="805"/>
      <c r="F23" s="805"/>
      <c r="G23" s="805"/>
      <c r="H23" s="805"/>
      <c r="I23" s="805"/>
      <c r="J23" s="805"/>
      <c r="K23" s="805"/>
      <c r="L23" s="805"/>
      <c r="M23" s="805"/>
      <c r="N23" s="805"/>
      <c r="O23" s="805"/>
      <c r="R23" s="1164"/>
      <c r="S23" s="805"/>
      <c r="T23" s="805"/>
      <c r="U23" s="805"/>
      <c r="V23" s="805"/>
      <c r="W23" s="805"/>
      <c r="X23" s="805"/>
      <c r="Y23" s="805"/>
      <c r="Z23" s="805"/>
      <c r="AA23" s="805"/>
      <c r="AB23" s="805"/>
      <c r="AC23" s="805"/>
      <c r="AD23" s="805"/>
      <c r="AE23" s="805"/>
      <c r="AF23" s="805"/>
      <c r="AG23" s="805"/>
      <c r="AH23" s="805"/>
      <c r="AI23" s="805"/>
    </row>
    <row r="24" spans="1:35" s="804" customFormat="1">
      <c r="A24" s="805"/>
      <c r="B24" s="816" t="s">
        <v>543</v>
      </c>
      <c r="C24" s="805"/>
      <c r="D24" s="805"/>
      <c r="E24" s="805"/>
      <c r="F24" s="805"/>
      <c r="G24" s="805"/>
      <c r="H24" s="805"/>
      <c r="I24" s="805"/>
      <c r="J24" s="805"/>
      <c r="K24" s="805"/>
      <c r="L24" s="805"/>
      <c r="M24" s="805"/>
      <c r="N24" s="805"/>
      <c r="O24" s="805"/>
      <c r="R24" s="1164"/>
      <c r="S24" s="805" t="s">
        <v>901</v>
      </c>
      <c r="T24" s="805"/>
      <c r="U24" s="805"/>
      <c r="V24" s="805"/>
      <c r="W24" s="805"/>
      <c r="X24" s="805"/>
      <c r="Y24" s="805"/>
      <c r="Z24" s="805"/>
      <c r="AA24" s="805"/>
      <c r="AB24" s="805"/>
      <c r="AC24" s="805"/>
      <c r="AD24" s="805"/>
      <c r="AE24" s="805"/>
      <c r="AF24" s="805"/>
      <c r="AG24" s="805"/>
      <c r="AH24" s="805"/>
      <c r="AI24" s="805"/>
    </row>
    <row r="25" spans="1:35" s="804" customFormat="1" ht="15" customHeight="1">
      <c r="A25" s="805"/>
      <c r="B25" s="816" t="s">
        <v>544</v>
      </c>
      <c r="C25" s="1118" t="s">
        <v>761</v>
      </c>
      <c r="D25" s="805"/>
      <c r="E25" s="805"/>
      <c r="F25" s="805"/>
      <c r="G25" s="805"/>
      <c r="H25" s="805"/>
      <c r="I25" s="805"/>
      <c r="J25" s="805"/>
      <c r="K25" s="805"/>
      <c r="L25" s="805"/>
      <c r="M25" s="805"/>
      <c r="N25" s="805"/>
      <c r="O25" s="805"/>
      <c r="R25" s="1164"/>
      <c r="S25" s="805">
        <v>1</v>
      </c>
      <c r="T25" s="805" t="s">
        <v>902</v>
      </c>
      <c r="U25" s="805"/>
      <c r="V25" s="805"/>
      <c r="W25" s="805"/>
      <c r="X25" s="805"/>
      <c r="Y25" s="805"/>
      <c r="Z25" s="805"/>
      <c r="AA25" s="805"/>
      <c r="AB25" s="805"/>
      <c r="AC25" s="1621"/>
      <c r="AD25" s="805"/>
      <c r="AE25" s="805"/>
      <c r="AF25" s="805"/>
      <c r="AG25" s="805"/>
      <c r="AH25" s="805"/>
      <c r="AI25" s="805"/>
    </row>
    <row r="26" spans="1:35" s="804" customFormat="1">
      <c r="A26" s="805"/>
      <c r="B26" s="816"/>
      <c r="C26" s="805" t="s">
        <v>545</v>
      </c>
      <c r="D26" s="805"/>
      <c r="E26" s="805"/>
      <c r="F26" s="805"/>
      <c r="G26" s="805"/>
      <c r="H26" s="805"/>
      <c r="I26" s="805"/>
      <c r="J26" s="805"/>
      <c r="K26" s="805"/>
      <c r="L26" s="805"/>
      <c r="M26" s="805"/>
      <c r="N26" s="805"/>
      <c r="O26" s="805"/>
      <c r="R26" s="1164"/>
      <c r="S26" s="805"/>
      <c r="T26" s="805" t="s">
        <v>653</v>
      </c>
      <c r="U26" s="805"/>
      <c r="V26" s="805"/>
      <c r="W26" s="805"/>
      <c r="X26" s="805"/>
      <c r="Y26" s="805"/>
      <c r="Z26" s="805"/>
      <c r="AA26" s="805"/>
      <c r="AB26" s="805"/>
      <c r="AC26" s="1621"/>
      <c r="AD26" s="805"/>
      <c r="AE26" s="805"/>
      <c r="AF26" s="805"/>
      <c r="AG26" s="805"/>
      <c r="AH26" s="805"/>
      <c r="AI26" s="805"/>
    </row>
    <row r="27" spans="1:35" s="804" customFormat="1">
      <c r="A27" s="805"/>
      <c r="B27" s="816" t="s">
        <v>546</v>
      </c>
      <c r="C27" s="1118" t="s">
        <v>762</v>
      </c>
      <c r="D27" s="820"/>
      <c r="E27" s="805"/>
      <c r="F27" s="805"/>
      <c r="G27" s="805"/>
      <c r="H27" s="805"/>
      <c r="I27" s="805"/>
      <c r="J27" s="805"/>
      <c r="K27" s="805"/>
      <c r="L27" s="805"/>
      <c r="M27" s="805"/>
      <c r="N27" s="805"/>
      <c r="O27" s="805"/>
      <c r="R27" s="1164"/>
      <c r="S27" s="805">
        <v>2</v>
      </c>
      <c r="T27" s="805" t="s">
        <v>976</v>
      </c>
      <c r="U27" s="805"/>
      <c r="V27" s="805"/>
      <c r="W27" s="805"/>
      <c r="X27" s="805"/>
      <c r="Y27" s="805"/>
      <c r="Z27" s="805"/>
      <c r="AA27" s="805"/>
      <c r="AB27" s="805"/>
      <c r="AC27" s="805"/>
      <c r="AD27" s="805"/>
      <c r="AE27" s="805"/>
      <c r="AF27" s="805"/>
      <c r="AG27" s="805"/>
      <c r="AH27" s="805"/>
      <c r="AI27" s="805"/>
    </row>
    <row r="28" spans="1:35" s="804" customFormat="1">
      <c r="A28" s="805"/>
      <c r="B28" s="816" t="s">
        <v>547</v>
      </c>
      <c r="C28" s="805" t="s">
        <v>548</v>
      </c>
      <c r="D28" s="820"/>
      <c r="E28" s="805"/>
      <c r="F28" s="805"/>
      <c r="G28" s="805"/>
      <c r="H28" s="805"/>
      <c r="I28" s="805"/>
      <c r="J28" s="805"/>
      <c r="K28" s="805"/>
      <c r="L28" s="805"/>
      <c r="M28" s="805"/>
      <c r="N28" s="805"/>
      <c r="O28" s="805"/>
      <c r="R28" s="1164"/>
      <c r="S28" s="805">
        <v>3</v>
      </c>
      <c r="T28" s="805" t="s">
        <v>524</v>
      </c>
      <c r="U28" s="805"/>
      <c r="V28" s="805"/>
      <c r="W28" s="805"/>
      <c r="X28" s="805"/>
      <c r="Y28" s="805"/>
      <c r="Z28" s="805"/>
      <c r="AA28" s="805"/>
      <c r="AB28" s="805"/>
      <c r="AC28" s="805"/>
      <c r="AD28" s="805"/>
      <c r="AE28" s="805"/>
      <c r="AF28" s="805"/>
      <c r="AG28" s="805"/>
      <c r="AH28" s="805"/>
      <c r="AI28" s="805"/>
    </row>
    <row r="29" spans="1:35" s="804" customFormat="1" ht="15" customHeight="1">
      <c r="A29" s="805"/>
      <c r="B29" s="816"/>
      <c r="C29" s="805" t="s">
        <v>549</v>
      </c>
      <c r="D29" s="820"/>
      <c r="E29" s="805"/>
      <c r="F29" s="805"/>
      <c r="G29" s="805"/>
      <c r="H29" s="805"/>
      <c r="I29" s="805"/>
      <c r="J29" s="805"/>
      <c r="K29" s="805"/>
      <c r="L29" s="805"/>
      <c r="M29" s="805"/>
      <c r="N29" s="805"/>
      <c r="O29" s="805"/>
      <c r="R29" s="1164"/>
      <c r="S29" s="805"/>
      <c r="T29" s="805" t="s">
        <v>600</v>
      </c>
      <c r="U29" s="805"/>
      <c r="V29" s="805"/>
      <c r="W29" s="805"/>
      <c r="X29" s="805"/>
      <c r="Y29" s="805"/>
      <c r="Z29" s="805"/>
      <c r="AA29" s="805"/>
      <c r="AB29" s="805"/>
      <c r="AC29" s="805"/>
      <c r="AD29" s="805"/>
      <c r="AE29" s="805"/>
      <c r="AF29" s="805"/>
      <c r="AG29" s="805"/>
      <c r="AH29" s="805"/>
      <c r="AI29" s="805"/>
    </row>
    <row r="30" spans="1:35" s="804" customFormat="1" ht="15" customHeight="1">
      <c r="A30" s="805"/>
      <c r="B30" s="816"/>
      <c r="C30" s="805" t="s">
        <v>594</v>
      </c>
      <c r="D30" s="820"/>
      <c r="E30" s="805"/>
      <c r="F30" s="805"/>
      <c r="G30" s="805"/>
      <c r="H30" s="805"/>
      <c r="I30" s="805"/>
      <c r="J30" s="805"/>
      <c r="K30" s="805"/>
      <c r="L30" s="805"/>
      <c r="M30" s="805"/>
      <c r="N30" s="805"/>
      <c r="O30" s="805"/>
      <c r="R30" s="1164"/>
      <c r="S30" s="805"/>
      <c r="T30" s="805" t="s">
        <v>903</v>
      </c>
      <c r="U30" s="805"/>
      <c r="V30" s="805"/>
      <c r="W30" s="805"/>
      <c r="X30" s="805"/>
      <c r="Y30" s="805"/>
      <c r="Z30" s="805"/>
      <c r="AA30" s="805"/>
      <c r="AB30" s="805"/>
      <c r="AC30" s="805"/>
      <c r="AD30" s="805"/>
      <c r="AE30" s="805"/>
      <c r="AF30" s="805"/>
      <c r="AG30" s="805"/>
      <c r="AH30" s="805"/>
      <c r="AI30" s="805"/>
    </row>
    <row r="31" spans="1:35" s="804" customFormat="1" ht="16.5">
      <c r="A31" s="805"/>
      <c r="B31" s="816"/>
      <c r="C31" s="805" t="s">
        <v>607</v>
      </c>
      <c r="D31" s="820"/>
      <c r="E31" s="805"/>
      <c r="F31" s="805"/>
      <c r="G31" s="805"/>
      <c r="H31" s="805"/>
      <c r="I31" s="805"/>
      <c r="J31" s="805"/>
      <c r="K31" s="805"/>
      <c r="L31" s="805"/>
      <c r="M31" s="805"/>
      <c r="N31" s="805"/>
      <c r="O31" s="805"/>
      <c r="R31" s="1164"/>
      <c r="S31" s="805"/>
      <c r="T31" s="805" t="s">
        <v>601</v>
      </c>
      <c r="U31" s="805"/>
      <c r="V31" s="805"/>
      <c r="W31" s="805"/>
      <c r="X31" s="805"/>
      <c r="Y31" s="805"/>
      <c r="Z31" s="805"/>
      <c r="AA31" s="805"/>
      <c r="AB31" s="805"/>
      <c r="AC31" s="805"/>
      <c r="AD31" s="805"/>
      <c r="AE31" s="805"/>
      <c r="AF31" s="805"/>
      <c r="AG31" s="805"/>
      <c r="AH31" s="805"/>
      <c r="AI31" s="805"/>
    </row>
    <row r="32" spans="1:35" s="804" customFormat="1" ht="16.5">
      <c r="A32" s="805"/>
      <c r="B32" s="816"/>
      <c r="C32" s="805" t="s">
        <v>630</v>
      </c>
      <c r="D32" s="820"/>
      <c r="E32" s="805"/>
      <c r="F32" s="805"/>
      <c r="G32" s="805"/>
      <c r="H32" s="805"/>
      <c r="I32" s="805"/>
      <c r="J32" s="805"/>
      <c r="K32" s="805"/>
      <c r="L32" s="805"/>
      <c r="M32" s="805"/>
      <c r="N32" s="805"/>
      <c r="O32" s="805"/>
      <c r="R32" s="1164"/>
      <c r="S32" s="805"/>
      <c r="T32" s="805" t="s">
        <v>904</v>
      </c>
      <c r="U32" s="805"/>
      <c r="V32" s="805"/>
      <c r="W32" s="805"/>
      <c r="X32" s="805"/>
      <c r="Y32" s="805"/>
      <c r="Z32" s="805"/>
      <c r="AA32" s="805"/>
      <c r="AB32" s="805"/>
      <c r="AC32" s="805"/>
      <c r="AD32" s="805"/>
      <c r="AE32" s="805"/>
      <c r="AF32" s="805"/>
      <c r="AG32" s="805"/>
      <c r="AH32" s="805"/>
      <c r="AI32" s="805"/>
    </row>
    <row r="33" spans="1:35" s="804" customFormat="1" ht="16.5">
      <c r="A33" s="805"/>
      <c r="B33" s="816"/>
      <c r="C33" s="805" t="s">
        <v>550</v>
      </c>
      <c r="D33" s="820"/>
      <c r="E33" s="805"/>
      <c r="F33" s="805"/>
      <c r="G33" s="805"/>
      <c r="H33" s="805"/>
      <c r="I33" s="805"/>
      <c r="J33" s="805"/>
      <c r="K33" s="805"/>
      <c r="L33" s="805"/>
      <c r="M33" s="805"/>
      <c r="N33" s="805"/>
      <c r="O33" s="805"/>
      <c r="R33" s="1164"/>
      <c r="S33" s="805"/>
      <c r="T33" s="805" t="s">
        <v>905</v>
      </c>
      <c r="U33" s="805"/>
      <c r="V33" s="805"/>
      <c r="W33" s="805"/>
      <c r="X33" s="805"/>
      <c r="Y33" s="805"/>
      <c r="Z33" s="805"/>
      <c r="AA33" s="805"/>
      <c r="AB33" s="805"/>
      <c r="AC33" s="805"/>
      <c r="AD33" s="805"/>
      <c r="AE33" s="805"/>
      <c r="AF33" s="805"/>
      <c r="AG33" s="805"/>
      <c r="AH33" s="805"/>
      <c r="AI33" s="805"/>
    </row>
    <row r="34" spans="1:35" s="804" customFormat="1" ht="16.5">
      <c r="A34" s="805"/>
      <c r="B34" s="816"/>
      <c r="C34" s="805" t="s">
        <v>551</v>
      </c>
      <c r="D34" s="820"/>
      <c r="E34" s="805"/>
      <c r="F34" s="805"/>
      <c r="G34" s="805"/>
      <c r="H34" s="805"/>
      <c r="I34" s="805"/>
      <c r="J34" s="805"/>
      <c r="K34" s="805"/>
      <c r="L34" s="805"/>
      <c r="M34" s="805"/>
      <c r="N34" s="805"/>
      <c r="O34" s="805"/>
      <c r="R34" s="1164"/>
      <c r="S34" s="805"/>
      <c r="T34" s="805" t="s">
        <v>906</v>
      </c>
      <c r="U34" s="805"/>
      <c r="V34" s="805"/>
      <c r="W34" s="805"/>
      <c r="X34" s="805"/>
      <c r="Y34" s="805"/>
      <c r="Z34" s="805"/>
      <c r="AA34" s="805"/>
      <c r="AB34" s="805"/>
      <c r="AC34" s="805"/>
      <c r="AD34" s="805"/>
      <c r="AE34" s="805"/>
      <c r="AF34" s="805"/>
      <c r="AG34" s="805"/>
      <c r="AH34" s="805"/>
      <c r="AI34" s="805"/>
    </row>
    <row r="35" spans="1:35">
      <c r="A35" s="805"/>
      <c r="B35" s="816"/>
      <c r="C35" s="805"/>
      <c r="D35" s="820"/>
      <c r="E35" s="805"/>
      <c r="F35" s="805"/>
      <c r="G35" s="805"/>
      <c r="H35" s="805"/>
      <c r="I35" s="805"/>
      <c r="J35" s="805"/>
      <c r="K35" s="805"/>
      <c r="L35" s="805"/>
      <c r="M35" s="805"/>
      <c r="N35" s="805"/>
      <c r="O35" s="805"/>
      <c r="P35" s="804"/>
      <c r="Q35" s="804"/>
      <c r="R35" s="1164"/>
      <c r="S35" s="805"/>
      <c r="U35" s="805"/>
      <c r="V35" s="805"/>
      <c r="W35" s="805"/>
      <c r="X35" s="805"/>
      <c r="Y35" s="805"/>
      <c r="Z35" s="805"/>
      <c r="AA35" s="805"/>
      <c r="AB35" s="805"/>
      <c r="AC35" s="805"/>
    </row>
    <row r="36" spans="1:35">
      <c r="A36" s="805"/>
      <c r="B36" s="816"/>
      <c r="C36" s="805"/>
      <c r="D36" s="820"/>
      <c r="E36" s="805"/>
      <c r="F36" s="805"/>
      <c r="G36" s="805"/>
      <c r="H36" s="805"/>
      <c r="I36" s="805"/>
      <c r="J36" s="805"/>
      <c r="K36" s="805"/>
      <c r="L36" s="805"/>
      <c r="M36" s="805"/>
      <c r="N36" s="805"/>
      <c r="O36" s="805"/>
      <c r="P36" s="804"/>
      <c r="Q36" s="804"/>
      <c r="R36" s="1164"/>
      <c r="S36" s="805"/>
      <c r="T36" s="805"/>
      <c r="U36" s="805"/>
      <c r="V36" s="805"/>
      <c r="W36" s="805"/>
      <c r="X36" s="805"/>
      <c r="Y36" s="805"/>
      <c r="Z36" s="805"/>
      <c r="AA36" s="805"/>
      <c r="AB36" s="805"/>
      <c r="AC36" s="805"/>
    </row>
    <row r="37" spans="1:35" ht="18" customHeight="1">
      <c r="B37" s="816" t="s">
        <v>552</v>
      </c>
      <c r="C37" s="805"/>
      <c r="D37" s="805"/>
      <c r="E37" s="805"/>
      <c r="F37" s="805"/>
      <c r="G37" s="805"/>
      <c r="H37" s="805"/>
      <c r="I37" s="805"/>
      <c r="J37" s="805"/>
      <c r="K37" s="805"/>
      <c r="L37" s="805"/>
      <c r="M37" s="805"/>
      <c r="N37" s="805"/>
      <c r="O37" s="805"/>
      <c r="P37" s="804"/>
      <c r="S37" s="805" t="s">
        <v>907</v>
      </c>
      <c r="T37" s="805"/>
      <c r="U37" s="805"/>
      <c r="V37" s="805"/>
      <c r="W37" s="805"/>
      <c r="X37" s="805"/>
    </row>
    <row r="38" spans="1:35" ht="18" customHeight="1">
      <c r="B38" s="816"/>
      <c r="C38" s="805"/>
      <c r="D38" s="805"/>
      <c r="E38" s="805"/>
      <c r="F38" s="805"/>
      <c r="G38" s="805"/>
      <c r="H38" s="805"/>
      <c r="I38" s="805"/>
      <c r="J38" s="805"/>
      <c r="K38" s="805"/>
    </row>
    <row r="39" spans="1:35" ht="18" customHeight="1">
      <c r="C39" s="822" t="s">
        <v>19</v>
      </c>
      <c r="D39" s="823" t="s">
        <v>6</v>
      </c>
      <c r="E39" s="824" t="s">
        <v>553</v>
      </c>
      <c r="F39" s="824" t="s">
        <v>7</v>
      </c>
      <c r="G39" s="824" t="s">
        <v>554</v>
      </c>
      <c r="T39" s="822" t="s">
        <v>19</v>
      </c>
      <c r="U39" s="823" t="s">
        <v>6</v>
      </c>
      <c r="V39" s="824" t="s">
        <v>553</v>
      </c>
      <c r="W39" s="824" t="s">
        <v>7</v>
      </c>
      <c r="AF39" s="805"/>
      <c r="AG39" s="805"/>
      <c r="AH39" s="805"/>
      <c r="AI39" s="805"/>
    </row>
    <row r="40" spans="1:35" ht="18" customHeight="1">
      <c r="C40" s="822" t="s">
        <v>20</v>
      </c>
      <c r="D40" s="823" t="s">
        <v>8</v>
      </c>
      <c r="E40" s="824" t="s">
        <v>555</v>
      </c>
      <c r="F40" s="824" t="s">
        <v>9</v>
      </c>
      <c r="G40" s="824" t="s">
        <v>556</v>
      </c>
      <c r="T40" s="822" t="s">
        <v>20</v>
      </c>
      <c r="U40" s="823" t="s">
        <v>8</v>
      </c>
      <c r="V40" s="824" t="s">
        <v>555</v>
      </c>
      <c r="W40" s="824" t="s">
        <v>9</v>
      </c>
      <c r="AF40" s="805"/>
      <c r="AG40" s="805"/>
      <c r="AH40" s="805"/>
      <c r="AI40" s="805"/>
    </row>
    <row r="41" spans="1:35" s="804" customFormat="1" ht="18" customHeight="1">
      <c r="A41" s="808"/>
      <c r="B41" s="821"/>
      <c r="C41" s="822" t="s">
        <v>21</v>
      </c>
      <c r="D41" s="823" t="s">
        <v>10</v>
      </c>
      <c r="E41" s="824" t="s">
        <v>557</v>
      </c>
      <c r="F41" s="824" t="s">
        <v>11</v>
      </c>
      <c r="G41" s="824" t="s">
        <v>558</v>
      </c>
      <c r="H41" s="808"/>
      <c r="I41" s="808"/>
      <c r="J41" s="808"/>
      <c r="K41" s="808"/>
      <c r="L41" s="808"/>
      <c r="M41" s="808"/>
      <c r="N41" s="808"/>
      <c r="O41" s="808"/>
      <c r="P41" s="807"/>
      <c r="Q41" s="807"/>
      <c r="R41" s="1165"/>
      <c r="S41" s="808"/>
      <c r="T41" s="822" t="s">
        <v>21</v>
      </c>
      <c r="U41" s="823" t="s">
        <v>10</v>
      </c>
      <c r="V41" s="824" t="s">
        <v>557</v>
      </c>
      <c r="W41" s="824" t="s">
        <v>11</v>
      </c>
      <c r="X41" s="808"/>
      <c r="Y41" s="808"/>
      <c r="Z41" s="808"/>
      <c r="AA41" s="808"/>
      <c r="AB41" s="808"/>
      <c r="AC41" s="808"/>
      <c r="AD41" s="805"/>
      <c r="AE41" s="805"/>
      <c r="AF41" s="805"/>
      <c r="AG41" s="805"/>
      <c r="AH41" s="805"/>
      <c r="AI41" s="805"/>
    </row>
    <row r="42" spans="1:35" s="804" customFormat="1" ht="18" customHeight="1">
      <c r="A42" s="805"/>
      <c r="B42" s="821"/>
      <c r="C42" s="822" t="s">
        <v>22</v>
      </c>
      <c r="D42" s="823" t="s">
        <v>12</v>
      </c>
      <c r="E42" s="824" t="s">
        <v>559</v>
      </c>
      <c r="F42" s="824" t="s">
        <v>13</v>
      </c>
      <c r="G42" s="824" t="s">
        <v>13</v>
      </c>
      <c r="H42" s="808"/>
      <c r="I42" s="808"/>
      <c r="J42" s="808"/>
      <c r="K42" s="808"/>
      <c r="L42" s="808"/>
      <c r="M42" s="808"/>
      <c r="N42" s="808"/>
      <c r="O42" s="808"/>
      <c r="P42" s="807"/>
      <c r="R42" s="1164"/>
      <c r="S42" s="808"/>
      <c r="T42" s="822" t="s">
        <v>22</v>
      </c>
      <c r="U42" s="823" t="s">
        <v>12</v>
      </c>
      <c r="V42" s="824" t="s">
        <v>559</v>
      </c>
      <c r="W42" s="824" t="s">
        <v>30</v>
      </c>
      <c r="X42" s="808"/>
      <c r="Y42" s="805"/>
      <c r="Z42" s="805"/>
      <c r="AA42" s="805"/>
      <c r="AB42" s="805"/>
      <c r="AC42" s="805"/>
      <c r="AD42" s="805"/>
      <c r="AE42" s="805"/>
      <c r="AF42" s="808"/>
      <c r="AG42" s="808"/>
      <c r="AH42" s="808"/>
      <c r="AI42" s="808"/>
    </row>
    <row r="43" spans="1:35" s="804" customFormat="1" ht="17.25" customHeight="1">
      <c r="A43" s="805"/>
      <c r="B43" s="821"/>
      <c r="C43" s="822" t="s">
        <v>14</v>
      </c>
      <c r="D43" s="825" t="s">
        <v>14</v>
      </c>
      <c r="E43" s="824" t="s">
        <v>14</v>
      </c>
      <c r="F43" s="824" t="s">
        <v>13</v>
      </c>
      <c r="G43" s="824" t="s">
        <v>13</v>
      </c>
      <c r="H43" s="808"/>
      <c r="I43" s="808"/>
      <c r="J43" s="808"/>
      <c r="K43" s="808"/>
      <c r="L43" s="805"/>
      <c r="M43" s="805"/>
      <c r="N43" s="805"/>
      <c r="O43" s="805"/>
      <c r="R43" s="1164"/>
      <c r="S43" s="805"/>
      <c r="T43" s="1613" t="s">
        <v>14</v>
      </c>
      <c r="U43" s="1614" t="s">
        <v>14</v>
      </c>
      <c r="V43" s="1615" t="s">
        <v>14</v>
      </c>
      <c r="W43" s="1615" t="s">
        <v>30</v>
      </c>
      <c r="X43" s="805"/>
      <c r="Y43" s="805"/>
      <c r="Z43" s="805"/>
      <c r="AA43" s="805"/>
      <c r="AB43" s="805"/>
      <c r="AC43" s="805"/>
      <c r="AD43" s="805"/>
      <c r="AE43" s="805"/>
      <c r="AF43" s="808"/>
      <c r="AG43" s="808"/>
      <c r="AH43" s="808"/>
      <c r="AI43" s="808"/>
    </row>
    <row r="44" spans="1:35" ht="17.25" customHeight="1">
      <c r="A44" s="805"/>
      <c r="B44" s="816"/>
      <c r="C44" s="805"/>
      <c r="D44" s="805"/>
      <c r="E44" s="805"/>
      <c r="F44" s="805"/>
      <c r="G44" s="805"/>
      <c r="H44" s="805"/>
      <c r="I44" s="805"/>
      <c r="J44" s="805"/>
      <c r="K44" s="805"/>
      <c r="L44" s="805"/>
      <c r="M44" s="805"/>
      <c r="N44" s="805"/>
      <c r="O44" s="805"/>
      <c r="P44" s="804"/>
      <c r="Q44" s="804"/>
      <c r="R44" s="1164"/>
      <c r="S44" s="805"/>
      <c r="T44" s="805"/>
      <c r="U44" s="805"/>
      <c r="V44" s="805"/>
      <c r="W44" s="805"/>
      <c r="X44" s="805"/>
      <c r="Y44" s="805"/>
      <c r="Z44" s="805"/>
      <c r="AA44" s="805"/>
      <c r="AB44" s="805"/>
      <c r="AC44" s="805"/>
    </row>
    <row r="45" spans="1:35" ht="18" customHeight="1">
      <c r="B45" s="816" t="s">
        <v>560</v>
      </c>
      <c r="C45" s="805"/>
      <c r="D45" s="805"/>
      <c r="E45" s="805"/>
      <c r="F45" s="805"/>
      <c r="G45" s="805"/>
      <c r="H45" s="805"/>
      <c r="I45" s="805"/>
      <c r="J45" s="805"/>
      <c r="K45" s="805"/>
      <c r="L45" s="805"/>
      <c r="M45" s="805"/>
      <c r="N45" s="805"/>
      <c r="O45" s="805"/>
      <c r="P45" s="804"/>
      <c r="S45" s="805" t="s">
        <v>908</v>
      </c>
      <c r="T45" s="805"/>
      <c r="U45" s="805"/>
      <c r="V45" s="805"/>
      <c r="W45" s="805"/>
      <c r="X45" s="805"/>
    </row>
    <row r="46" spans="1:35" ht="18" customHeight="1">
      <c r="B46" s="816"/>
      <c r="C46" s="805"/>
      <c r="D46" s="805"/>
      <c r="E46" s="805"/>
      <c r="F46" s="806"/>
      <c r="G46" s="805"/>
      <c r="H46" s="805"/>
      <c r="I46" s="805"/>
      <c r="J46" s="805"/>
      <c r="K46" s="805"/>
      <c r="T46" s="1616"/>
      <c r="U46" s="1617"/>
      <c r="V46" s="1618"/>
      <c r="W46" s="1618"/>
    </row>
    <row r="47" spans="1:35" ht="18" customHeight="1">
      <c r="C47" s="822" t="s">
        <v>561</v>
      </c>
      <c r="D47" s="826">
        <v>1</v>
      </c>
      <c r="E47" s="827"/>
      <c r="T47" s="822" t="s">
        <v>561</v>
      </c>
      <c r="U47" s="826">
        <v>1</v>
      </c>
      <c r="V47" s="827"/>
    </row>
    <row r="48" spans="1:35" ht="18" customHeight="1">
      <c r="C48" s="822" t="s">
        <v>562</v>
      </c>
      <c r="D48" s="826">
        <v>28</v>
      </c>
      <c r="E48" s="827"/>
      <c r="T48" s="822" t="s">
        <v>562</v>
      </c>
      <c r="U48" s="826">
        <v>28</v>
      </c>
      <c r="V48" s="827"/>
    </row>
    <row r="49" spans="2:23" ht="18" customHeight="1">
      <c r="C49" s="822" t="s">
        <v>563</v>
      </c>
      <c r="D49" s="826">
        <v>265</v>
      </c>
      <c r="E49" s="827"/>
      <c r="T49" s="822" t="s">
        <v>563</v>
      </c>
      <c r="U49" s="826">
        <v>265</v>
      </c>
      <c r="V49" s="827"/>
    </row>
    <row r="50" spans="2:23" ht="18" customHeight="1">
      <c r="C50" s="822" t="s">
        <v>15</v>
      </c>
      <c r="D50" s="814" t="s">
        <v>1166</v>
      </c>
      <c r="E50" s="827"/>
      <c r="T50" s="822" t="s">
        <v>15</v>
      </c>
      <c r="U50" s="1622" t="s">
        <v>1168</v>
      </c>
      <c r="V50" s="827"/>
    </row>
    <row r="51" spans="2:23" ht="18" customHeight="1">
      <c r="C51" s="822" t="s">
        <v>16</v>
      </c>
      <c r="D51" s="814" t="s">
        <v>1167</v>
      </c>
      <c r="E51" s="827"/>
      <c r="T51" s="822" t="s">
        <v>16</v>
      </c>
      <c r="U51" s="1622" t="s">
        <v>1169</v>
      </c>
      <c r="V51" s="827"/>
    </row>
    <row r="52" spans="2:23" ht="16.5">
      <c r="C52" s="822" t="s">
        <v>433</v>
      </c>
      <c r="D52" s="828">
        <v>23500</v>
      </c>
      <c r="E52" s="829"/>
      <c r="F52" s="830"/>
      <c r="T52" s="822" t="s">
        <v>433</v>
      </c>
      <c r="U52" s="828">
        <v>23500</v>
      </c>
      <c r="V52" s="1619"/>
      <c r="W52" s="1391"/>
    </row>
    <row r="53" spans="2:23" ht="16.5" customHeight="1">
      <c r="C53" s="822" t="s">
        <v>434</v>
      </c>
      <c r="D53" s="828">
        <v>16100</v>
      </c>
      <c r="E53" s="827"/>
      <c r="T53" s="822" t="s">
        <v>434</v>
      </c>
      <c r="U53" s="828">
        <v>16100</v>
      </c>
      <c r="V53" s="827"/>
    </row>
    <row r="54" spans="2:23" ht="16.5" customHeight="1">
      <c r="C54" s="831" t="s">
        <v>564</v>
      </c>
      <c r="D54" s="832"/>
      <c r="E54" s="833"/>
      <c r="F54" s="833"/>
      <c r="T54" s="1620" t="s">
        <v>787</v>
      </c>
      <c r="U54" s="1620"/>
    </row>
    <row r="55" spans="2:23">
      <c r="C55" s="805" t="s">
        <v>521</v>
      </c>
      <c r="T55" s="808" t="s">
        <v>1007</v>
      </c>
    </row>
    <row r="56" spans="2:23">
      <c r="C56" s="805"/>
    </row>
    <row r="57" spans="2:23">
      <c r="D57" s="2"/>
    </row>
    <row r="58" spans="2:23">
      <c r="B58" s="816"/>
    </row>
    <row r="60" spans="2:23">
      <c r="C60" s="2"/>
      <c r="D60" s="2"/>
    </row>
    <row r="61" spans="2:23">
      <c r="C61" s="2"/>
      <c r="D61" s="2"/>
    </row>
    <row r="62" spans="2:23">
      <c r="C62" s="2"/>
      <c r="D62" s="2"/>
    </row>
    <row r="64" spans="2:23">
      <c r="C64" s="834"/>
    </row>
    <row r="78" spans="2:2">
      <c r="B78" s="808"/>
    </row>
    <row r="79" spans="2:2">
      <c r="B79" s="808"/>
    </row>
    <row r="80" spans="2:2">
      <c r="B80" s="808"/>
    </row>
    <row r="81" spans="2:2">
      <c r="B81" s="808"/>
    </row>
    <row r="83" spans="2:2">
      <c r="B83" s="808"/>
    </row>
    <row r="84" spans="2:2">
      <c r="B84" s="808"/>
    </row>
    <row r="85" spans="2:2">
      <c r="B85" s="808"/>
    </row>
  </sheetData>
  <phoneticPr fontId="10"/>
  <pageMargins left="0.70866141732283472" right="0.70866141732283472" top="0.74803149606299213" bottom="0.74803149606299213" header="0.31496062992125984" footer="0.31496062992125984"/>
  <pageSetup paperSize="9" orientation="landscape" r:id="rId1"/>
  <headerFooter alignWithMargins="0"/>
  <ignoredErrors>
    <ignoredError sqref="B25 B27:B2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F71"/>
  <sheetViews>
    <sheetView zoomScaleNormal="100" workbookViewId="0">
      <pane xSplit="21" ySplit="4" topLeftCell="V5" activePane="bottomRight" state="frozen"/>
      <selection activeCell="C40" sqref="C40"/>
      <selection pane="topRight" activeCell="C40" sqref="C40"/>
      <selection pane="bottomLeft" activeCell="C40" sqref="C40"/>
      <selection pane="bottomRight"/>
    </sheetView>
  </sheetViews>
  <sheetFormatPr defaultColWidth="9" defaultRowHeight="15"/>
  <cols>
    <col min="1" max="1" width="1.5" style="200" customWidth="1"/>
    <col min="2" max="17" width="1.625" style="651" hidden="1" customWidth="1"/>
    <col min="18" max="18" width="1.5" style="707" customWidth="1"/>
    <col min="19" max="19" width="2.625" style="707" customWidth="1"/>
    <col min="20" max="20" width="26.75" style="23" customWidth="1"/>
    <col min="21" max="21" width="15.625" style="707" customWidth="1"/>
    <col min="22" max="22" width="1.75" style="201" customWidth="1"/>
    <col min="23" max="23" width="2.625" style="200" customWidth="1"/>
    <col min="24" max="24" width="25" style="200" customWidth="1"/>
    <col min="25" max="25" width="10.875" style="29" customWidth="1"/>
    <col min="26" max="26" width="9.375" style="707" hidden="1" customWidth="1"/>
    <col min="27" max="61" width="8.125" style="651" customWidth="1"/>
    <col min="62" max="62" width="12" style="200" customWidth="1"/>
    <col min="63" max="63" width="7.75" style="651" customWidth="1"/>
    <col min="64" max="64" width="7.875" style="651" bestFit="1" customWidth="1"/>
    <col min="65" max="65" width="12.125" style="651" bestFit="1" customWidth="1"/>
    <col min="66" max="66" width="7.5" style="651" customWidth="1"/>
    <col min="67" max="71" width="9" style="651"/>
    <col min="72" max="83" width="13.875" style="651" bestFit="1" customWidth="1"/>
    <col min="84" max="84" width="13.375" style="651" bestFit="1" customWidth="1"/>
    <col min="85" max="16384" width="9" style="651"/>
  </cols>
  <sheetData>
    <row r="1" spans="1:66" s="23" customFormat="1" ht="41.25" customHeight="1">
      <c r="A1" s="29"/>
      <c r="S1" s="2561" t="s">
        <v>972</v>
      </c>
      <c r="T1" s="2562"/>
      <c r="U1" s="2562"/>
      <c r="V1" s="1123"/>
      <c r="W1" s="2563" t="s">
        <v>790</v>
      </c>
      <c r="X1" s="2564"/>
      <c r="Y1" s="2564"/>
      <c r="Z1" s="319"/>
      <c r="BJ1" s="29"/>
    </row>
    <row r="2" spans="1:66" s="23" customFormat="1">
      <c r="A2" s="29"/>
      <c r="R2" s="319"/>
      <c r="S2" s="33" t="str">
        <f>'0.Contents'!$B$2</f>
        <v>＜報告値＞</v>
      </c>
      <c r="U2" s="319"/>
      <c r="V2" s="1123"/>
      <c r="W2" s="1556" t="str">
        <f>'0.Contents'!$D$2</f>
        <v>&lt;Reported Value&gt;</v>
      </c>
      <c r="X2" s="29"/>
      <c r="Y2" s="29"/>
      <c r="Z2" s="319"/>
      <c r="BJ2" s="29"/>
    </row>
    <row r="3" spans="1:66" s="23" customFormat="1" ht="18.75" customHeight="1" thickBot="1">
      <c r="A3" s="29"/>
      <c r="S3" s="703" t="s">
        <v>511</v>
      </c>
      <c r="U3" s="319"/>
      <c r="V3" s="1123"/>
      <c r="W3" s="1393" t="s">
        <v>868</v>
      </c>
      <c r="X3" s="29"/>
      <c r="Y3" s="165"/>
      <c r="Z3" s="319"/>
      <c r="AM3" s="704"/>
      <c r="AN3" s="704"/>
      <c r="AP3" s="705"/>
      <c r="AQ3" s="705"/>
      <c r="AR3" s="704"/>
      <c r="AT3" s="704"/>
      <c r="AW3" s="704"/>
      <c r="AX3" s="704"/>
      <c r="AY3" s="704"/>
      <c r="AZ3" s="704"/>
      <c r="BA3" s="704"/>
      <c r="BB3" s="704"/>
      <c r="BC3" s="704"/>
      <c r="BD3" s="704"/>
      <c r="BE3" s="704"/>
      <c r="BF3" s="704"/>
      <c r="BG3" s="704"/>
      <c r="BH3" s="704"/>
      <c r="BI3" s="704"/>
      <c r="BJ3" s="706"/>
      <c r="BK3" s="704"/>
      <c r="BL3" s="704"/>
      <c r="BM3" s="704"/>
      <c r="BN3" s="704"/>
    </row>
    <row r="4" spans="1:66" s="23" customFormat="1" ht="28.5" customHeight="1" thickBot="1">
      <c r="A4" s="29"/>
      <c r="S4" s="946" t="s">
        <v>33</v>
      </c>
      <c r="T4" s="947"/>
      <c r="U4" s="948" t="s">
        <v>1</v>
      </c>
      <c r="V4" s="1123"/>
      <c r="W4" s="1499" t="s">
        <v>801</v>
      </c>
      <c r="X4" s="1592"/>
      <c r="Y4" s="948" t="s">
        <v>1</v>
      </c>
      <c r="Z4" s="912"/>
      <c r="AA4" s="953">
        <v>1990</v>
      </c>
      <c r="AB4" s="953">
        <f>AA4+1</f>
        <v>1991</v>
      </c>
      <c r="AC4" s="953">
        <f t="shared" ref="AC4:BE4" si="0">AB4+1</f>
        <v>1992</v>
      </c>
      <c r="AD4" s="953">
        <f t="shared" si="0"/>
        <v>1993</v>
      </c>
      <c r="AE4" s="953">
        <f t="shared" si="0"/>
        <v>1994</v>
      </c>
      <c r="AF4" s="953">
        <f t="shared" si="0"/>
        <v>1995</v>
      </c>
      <c r="AG4" s="953">
        <f t="shared" si="0"/>
        <v>1996</v>
      </c>
      <c r="AH4" s="953">
        <f t="shared" si="0"/>
        <v>1997</v>
      </c>
      <c r="AI4" s="953">
        <f t="shared" si="0"/>
        <v>1998</v>
      </c>
      <c r="AJ4" s="953">
        <f t="shared" si="0"/>
        <v>1999</v>
      </c>
      <c r="AK4" s="953">
        <f t="shared" si="0"/>
        <v>2000</v>
      </c>
      <c r="AL4" s="953">
        <f t="shared" si="0"/>
        <v>2001</v>
      </c>
      <c r="AM4" s="953">
        <f t="shared" si="0"/>
        <v>2002</v>
      </c>
      <c r="AN4" s="953">
        <f t="shared" si="0"/>
        <v>2003</v>
      </c>
      <c r="AO4" s="953">
        <f t="shared" si="0"/>
        <v>2004</v>
      </c>
      <c r="AP4" s="953">
        <f t="shared" si="0"/>
        <v>2005</v>
      </c>
      <c r="AQ4" s="953">
        <f t="shared" si="0"/>
        <v>2006</v>
      </c>
      <c r="AR4" s="953">
        <f t="shared" si="0"/>
        <v>2007</v>
      </c>
      <c r="AS4" s="953">
        <f t="shared" si="0"/>
        <v>2008</v>
      </c>
      <c r="AT4" s="953">
        <f t="shared" si="0"/>
        <v>2009</v>
      </c>
      <c r="AU4" s="953">
        <f t="shared" si="0"/>
        <v>2010</v>
      </c>
      <c r="AV4" s="953">
        <f t="shared" si="0"/>
        <v>2011</v>
      </c>
      <c r="AW4" s="953">
        <f t="shared" si="0"/>
        <v>2012</v>
      </c>
      <c r="AX4" s="953">
        <f t="shared" si="0"/>
        <v>2013</v>
      </c>
      <c r="AY4" s="953">
        <f t="shared" si="0"/>
        <v>2014</v>
      </c>
      <c r="AZ4" s="953">
        <f t="shared" si="0"/>
        <v>2015</v>
      </c>
      <c r="BA4" s="953">
        <f t="shared" si="0"/>
        <v>2016</v>
      </c>
      <c r="BB4" s="953">
        <f t="shared" si="0"/>
        <v>2017</v>
      </c>
      <c r="BC4" s="953">
        <f t="shared" si="0"/>
        <v>2018</v>
      </c>
      <c r="BD4" s="953">
        <f t="shared" si="0"/>
        <v>2019</v>
      </c>
      <c r="BE4" s="953">
        <f t="shared" si="0"/>
        <v>2020</v>
      </c>
      <c r="BF4" s="954">
        <f t="shared" ref="BF4:BI4" si="1">BE4+1</f>
        <v>2021</v>
      </c>
      <c r="BG4" s="954">
        <f t="shared" si="1"/>
        <v>2022</v>
      </c>
      <c r="BH4" s="954">
        <f t="shared" si="1"/>
        <v>2023</v>
      </c>
      <c r="BI4" s="955">
        <f t="shared" si="1"/>
        <v>2024</v>
      </c>
      <c r="BJ4" s="165"/>
      <c r="BK4" s="319"/>
      <c r="BL4" s="319"/>
      <c r="BM4" s="319"/>
      <c r="BN4" s="319"/>
    </row>
    <row r="5" spans="1:66" ht="34.5" customHeight="1">
      <c r="S5" s="944" t="s">
        <v>512</v>
      </c>
      <c r="T5" s="780"/>
      <c r="U5" s="945">
        <v>1</v>
      </c>
      <c r="W5" s="1003" t="s">
        <v>869</v>
      </c>
      <c r="X5" s="1557"/>
      <c r="Y5" s="1558">
        <v>1</v>
      </c>
      <c r="Z5" s="949"/>
      <c r="AA5" s="950">
        <f>SUM(AA6:AA7)</f>
        <v>1159.8016750899105</v>
      </c>
      <c r="AB5" s="950">
        <f t="shared" ref="AB5:AR5" si="2">SUM(AB6:AB7)</f>
        <v>1171.3628499673694</v>
      </c>
      <c r="AC5" s="950">
        <f t="shared" si="2"/>
        <v>1179.8638543264578</v>
      </c>
      <c r="AD5" s="950">
        <f t="shared" si="2"/>
        <v>1173.4024859867282</v>
      </c>
      <c r="AE5" s="950">
        <f t="shared" si="2"/>
        <v>1226.8441253088067</v>
      </c>
      <c r="AF5" s="950">
        <f t="shared" si="2"/>
        <v>1239.2889141910773</v>
      </c>
      <c r="AG5" s="950">
        <f t="shared" si="2"/>
        <v>1252.2031614474906</v>
      </c>
      <c r="AH5" s="950">
        <f t="shared" si="2"/>
        <v>1244.0033102374846</v>
      </c>
      <c r="AI5" s="950">
        <f t="shared" si="2"/>
        <v>1203.848559074791</v>
      </c>
      <c r="AJ5" s="950">
        <f t="shared" si="2"/>
        <v>1240.7952304378807</v>
      </c>
      <c r="AK5" s="950">
        <f t="shared" si="2"/>
        <v>1263.0584842681872</v>
      </c>
      <c r="AL5" s="950">
        <f t="shared" si="2"/>
        <v>1248.3415754532102</v>
      </c>
      <c r="AM5" s="950">
        <f t="shared" si="2"/>
        <v>1277.5996830633953</v>
      </c>
      <c r="AN5" s="950">
        <f t="shared" si="2"/>
        <v>1285.6810349985822</v>
      </c>
      <c r="AO5" s="950">
        <f t="shared" si="2"/>
        <v>1280.8225808347363</v>
      </c>
      <c r="AP5" s="950">
        <f t="shared" si="2"/>
        <v>1288.0231404317699</v>
      </c>
      <c r="AQ5" s="950">
        <f t="shared" si="2"/>
        <v>1265.0014176882748</v>
      </c>
      <c r="AR5" s="950">
        <f t="shared" si="2"/>
        <v>1300.2010950123533</v>
      </c>
      <c r="AS5" s="950">
        <f>SUM(AS6:AS7)</f>
        <v>1229.4599058430197</v>
      </c>
      <c r="AT5" s="950">
        <f t="shared" ref="AT5:AZ5" si="3">SUM(AT6:AT7)</f>
        <v>1161.2507020376393</v>
      </c>
      <c r="AU5" s="950">
        <f t="shared" si="3"/>
        <v>1211.7811359656539</v>
      </c>
      <c r="AV5" s="950">
        <f t="shared" si="3"/>
        <v>1261.9642681709056</v>
      </c>
      <c r="AW5" s="950">
        <f t="shared" si="3"/>
        <v>1302.7268258104045</v>
      </c>
      <c r="AX5" s="950">
        <f t="shared" si="3"/>
        <v>1312.3702262424408</v>
      </c>
      <c r="AY5" s="950">
        <f t="shared" si="3"/>
        <v>1260.7520265909259</v>
      </c>
      <c r="AZ5" s="950">
        <f t="shared" si="3"/>
        <v>1220.2851788991436</v>
      </c>
      <c r="BA5" s="951">
        <f t="shared" ref="BA5:BE5" si="4">SUM(BA6:BA7)</f>
        <v>1200.2006971924591</v>
      </c>
      <c r="BB5" s="950">
        <f t="shared" si="4"/>
        <v>1184.4537287396752</v>
      </c>
      <c r="BC5" s="951">
        <f t="shared" si="4"/>
        <v>1138.6060423059946</v>
      </c>
      <c r="BD5" s="951">
        <f t="shared" si="4"/>
        <v>1101.8506473214984</v>
      </c>
      <c r="BE5" s="950">
        <f t="shared" si="4"/>
        <v>1037.4805966526542</v>
      </c>
      <c r="BF5" s="951">
        <f t="shared" ref="BF5:BG5" si="5">SUM(BF6:BF7)</f>
        <v>1058.5449012366364</v>
      </c>
      <c r="BG5" s="951">
        <f t="shared" si="5"/>
        <v>1029.4522579359057</v>
      </c>
      <c r="BH5" s="951">
        <f t="shared" ref="BH5:BI5" si="6">SUM(BH6:BH7)</f>
        <v>988.18969103318091</v>
      </c>
      <c r="BI5" s="952">
        <f t="shared" si="6"/>
        <v>971.48200260911926</v>
      </c>
      <c r="BJ5" s="713"/>
      <c r="BK5" s="165"/>
      <c r="BL5" s="319"/>
      <c r="BM5" s="319"/>
    </row>
    <row r="6" spans="1:66" ht="34.5" customHeight="1">
      <c r="S6" s="714"/>
      <c r="T6" s="715" t="s">
        <v>27</v>
      </c>
      <c r="U6" s="843">
        <v>1</v>
      </c>
      <c r="W6" s="1003"/>
      <c r="X6" s="1559" t="s">
        <v>870</v>
      </c>
      <c r="Y6" s="1560">
        <v>1</v>
      </c>
      <c r="Z6" s="716"/>
      <c r="AA6" s="710">
        <v>1067.5619544378437</v>
      </c>
      <c r="AB6" s="710">
        <v>1077.8113134951486</v>
      </c>
      <c r="AC6" s="710">
        <v>1085.8221633882238</v>
      </c>
      <c r="AD6" s="710">
        <v>1081.0016873980735</v>
      </c>
      <c r="AE6" s="710">
        <v>1130.9039713782831</v>
      </c>
      <c r="AF6" s="710">
        <v>1142.1412286336395</v>
      </c>
      <c r="AG6" s="710">
        <v>1153.5496793706229</v>
      </c>
      <c r="AH6" s="710">
        <v>1147.0967966268645</v>
      </c>
      <c r="AI6" s="710">
        <v>1113.1578091833082</v>
      </c>
      <c r="AJ6" s="710">
        <v>1149.4787329300643</v>
      </c>
      <c r="AK6" s="710">
        <v>1170.3002428345185</v>
      </c>
      <c r="AL6" s="710">
        <v>1157.3611552556511</v>
      </c>
      <c r="AM6" s="710">
        <v>1188.9924797455735</v>
      </c>
      <c r="AN6" s="710">
        <v>1197.2982498674171</v>
      </c>
      <c r="AO6" s="710">
        <v>1193.4424477155812</v>
      </c>
      <c r="AP6" s="710">
        <v>1200.5211451346579</v>
      </c>
      <c r="AQ6" s="710">
        <v>1178.6756193085628</v>
      </c>
      <c r="AR6" s="710">
        <v>1214.465844266251</v>
      </c>
      <c r="AS6" s="710">
        <v>1146.91826166287</v>
      </c>
      <c r="AT6" s="710">
        <v>1087.2720692020957</v>
      </c>
      <c r="AU6" s="710">
        <v>1136.944412005553</v>
      </c>
      <c r="AV6" s="710">
        <v>1188.0046866890555</v>
      </c>
      <c r="AW6" s="710">
        <v>1227.2625996148483</v>
      </c>
      <c r="AX6" s="710">
        <v>1235.3729068825385</v>
      </c>
      <c r="AY6" s="710">
        <v>1185.1804579719144</v>
      </c>
      <c r="AZ6" s="710">
        <v>1145.8045035909081</v>
      </c>
      <c r="BA6" s="711">
        <v>1126.1159491694696</v>
      </c>
      <c r="BB6" s="710">
        <v>1109.467222382126</v>
      </c>
      <c r="BC6" s="711">
        <v>1063.9702733272131</v>
      </c>
      <c r="BD6" s="711">
        <v>1028.3791447987514</v>
      </c>
      <c r="BE6" s="710">
        <v>968.03214123780003</v>
      </c>
      <c r="BF6" s="711">
        <v>987.02910709870048</v>
      </c>
      <c r="BG6" s="711">
        <v>960.95987464090717</v>
      </c>
      <c r="BH6" s="711">
        <v>921.72243674118397</v>
      </c>
      <c r="BI6" s="712">
        <v>906.62701153978298</v>
      </c>
      <c r="BJ6" s="713"/>
      <c r="BK6" s="165"/>
      <c r="BL6" s="319"/>
      <c r="BM6" s="319"/>
    </row>
    <row r="7" spans="1:66" ht="34.5" customHeight="1">
      <c r="S7" s="717"/>
      <c r="T7" s="718" t="s">
        <v>513</v>
      </c>
      <c r="U7" s="843">
        <v>1</v>
      </c>
      <c r="W7" s="1561"/>
      <c r="X7" s="1559" t="s">
        <v>871</v>
      </c>
      <c r="Y7" s="1560">
        <v>1</v>
      </c>
      <c r="Z7" s="709"/>
      <c r="AA7" s="719">
        <v>92.239720652066751</v>
      </c>
      <c r="AB7" s="719">
        <v>93.551536472220747</v>
      </c>
      <c r="AC7" s="719">
        <v>94.041690938234083</v>
      </c>
      <c r="AD7" s="719">
        <v>92.400798588654553</v>
      </c>
      <c r="AE7" s="719">
        <v>95.940153930523479</v>
      </c>
      <c r="AF7" s="719">
        <v>97.147685557437768</v>
      </c>
      <c r="AG7" s="719">
        <v>98.653482076867789</v>
      </c>
      <c r="AH7" s="719">
        <v>96.906513610619982</v>
      </c>
      <c r="AI7" s="719">
        <v>90.690749891482824</v>
      </c>
      <c r="AJ7" s="719">
        <v>91.316497507816308</v>
      </c>
      <c r="AK7" s="719">
        <v>92.758241433668687</v>
      </c>
      <c r="AL7" s="719">
        <v>90.980420197559226</v>
      </c>
      <c r="AM7" s="719">
        <v>88.60720331782187</v>
      </c>
      <c r="AN7" s="719">
        <v>88.382785131165079</v>
      </c>
      <c r="AO7" s="719">
        <v>87.38013311915509</v>
      </c>
      <c r="AP7" s="719">
        <v>87.501995297112074</v>
      </c>
      <c r="AQ7" s="719">
        <v>86.32579837971204</v>
      </c>
      <c r="AR7" s="719">
        <v>85.735250746102338</v>
      </c>
      <c r="AS7" s="719">
        <v>82.541644180149632</v>
      </c>
      <c r="AT7" s="719">
        <v>73.978632835543607</v>
      </c>
      <c r="AU7" s="719">
        <v>74.836723960100983</v>
      </c>
      <c r="AV7" s="719">
        <v>73.959581481850108</v>
      </c>
      <c r="AW7" s="719">
        <v>75.464226195556307</v>
      </c>
      <c r="AX7" s="719">
        <v>76.99731935990232</v>
      </c>
      <c r="AY7" s="719">
        <v>75.571568619011472</v>
      </c>
      <c r="AZ7" s="719">
        <v>74.48067530823549</v>
      </c>
      <c r="BA7" s="720">
        <v>74.084748022989416</v>
      </c>
      <c r="BB7" s="719">
        <v>74.986506357549047</v>
      </c>
      <c r="BC7" s="720">
        <v>74.635768978781371</v>
      </c>
      <c r="BD7" s="720">
        <v>73.471502522747002</v>
      </c>
      <c r="BE7" s="719">
        <v>69.448455414854052</v>
      </c>
      <c r="BF7" s="720">
        <v>71.515794137936027</v>
      </c>
      <c r="BG7" s="720">
        <v>68.49238329499849</v>
      </c>
      <c r="BH7" s="720">
        <v>66.467254291996952</v>
      </c>
      <c r="BI7" s="721">
        <v>64.854991069336251</v>
      </c>
      <c r="BJ7" s="713"/>
      <c r="BK7" s="165"/>
      <c r="BL7" s="319"/>
      <c r="BM7" s="319"/>
    </row>
    <row r="8" spans="1:66" ht="33.75" customHeight="1">
      <c r="S8" s="722" t="s">
        <v>514</v>
      </c>
      <c r="T8" s="708"/>
      <c r="U8" s="843">
        <v>28</v>
      </c>
      <c r="W8" s="997" t="s">
        <v>872</v>
      </c>
      <c r="X8" s="1562"/>
      <c r="Y8" s="1560">
        <v>28</v>
      </c>
      <c r="Z8" s="726"/>
      <c r="AA8" s="719">
        <v>50.036172052730649</v>
      </c>
      <c r="AB8" s="719">
        <v>49.314363576937438</v>
      </c>
      <c r="AC8" s="719">
        <v>49.24076542314296</v>
      </c>
      <c r="AD8" s="719">
        <v>48.240583023743177</v>
      </c>
      <c r="AE8" s="719">
        <v>48.280759349367585</v>
      </c>
      <c r="AF8" s="719">
        <v>46.944405266473112</v>
      </c>
      <c r="AG8" s="719">
        <v>45.518199108748384</v>
      </c>
      <c r="AH8" s="719">
        <v>44.990539863241125</v>
      </c>
      <c r="AI8" s="719">
        <v>43.090924528336309</v>
      </c>
      <c r="AJ8" s="719">
        <v>42.656818997680226</v>
      </c>
      <c r="AK8" s="719">
        <v>41.93566263588</v>
      </c>
      <c r="AL8" s="719">
        <v>40.591506986088497</v>
      </c>
      <c r="AM8" s="719">
        <v>39.65978312571152</v>
      </c>
      <c r="AN8" s="719">
        <v>38.624690642009433</v>
      </c>
      <c r="AO8" s="719">
        <v>38.261646466842926</v>
      </c>
      <c r="AP8" s="719">
        <v>38.234351302559602</v>
      </c>
      <c r="AQ8" s="719">
        <v>37.585301924460026</v>
      </c>
      <c r="AR8" s="719">
        <v>36.882349861669006</v>
      </c>
      <c r="AS8" s="719">
        <v>35.996117795810001</v>
      </c>
      <c r="AT8" s="719">
        <v>35.396582540808865</v>
      </c>
      <c r="AU8" s="719">
        <v>34.898435259990627</v>
      </c>
      <c r="AV8" s="719">
        <v>33.557135259353629</v>
      </c>
      <c r="AW8" s="719">
        <v>32.832153168560538</v>
      </c>
      <c r="AX8" s="719">
        <v>32.766411822180366</v>
      </c>
      <c r="AY8" s="719">
        <v>32.210498647216639</v>
      </c>
      <c r="AZ8" s="719">
        <v>31.810574491621395</v>
      </c>
      <c r="BA8" s="720">
        <v>31.787034530023732</v>
      </c>
      <c r="BB8" s="719">
        <v>31.606882795039482</v>
      </c>
      <c r="BC8" s="720">
        <v>31.09998462840618</v>
      </c>
      <c r="BD8" s="720">
        <v>30.829775341102799</v>
      </c>
      <c r="BE8" s="719">
        <v>30.464972887796812</v>
      </c>
      <c r="BF8" s="720">
        <v>30.538998178149953</v>
      </c>
      <c r="BG8" s="720">
        <v>29.937678235018694</v>
      </c>
      <c r="BH8" s="720">
        <v>29.509554278413674</v>
      </c>
      <c r="BI8" s="721">
        <v>27.911779222075911</v>
      </c>
      <c r="BJ8" s="713"/>
      <c r="BK8" s="165"/>
      <c r="BL8" s="319"/>
      <c r="BM8" s="319"/>
    </row>
    <row r="9" spans="1:66" ht="33.75" customHeight="1">
      <c r="S9" s="722" t="s">
        <v>515</v>
      </c>
      <c r="T9" s="708"/>
      <c r="U9" s="843">
        <v>265</v>
      </c>
      <c r="W9" s="1506" t="s">
        <v>873</v>
      </c>
      <c r="X9" s="1562"/>
      <c r="Y9" s="1560">
        <v>265</v>
      </c>
      <c r="Z9" s="726"/>
      <c r="AA9" s="719">
        <v>28.855371353129758</v>
      </c>
      <c r="AB9" s="719">
        <v>28.551941725395778</v>
      </c>
      <c r="AC9" s="719">
        <v>28.629930342855143</v>
      </c>
      <c r="AD9" s="719">
        <v>28.599732501604919</v>
      </c>
      <c r="AE9" s="719">
        <v>29.583108120641562</v>
      </c>
      <c r="AF9" s="719">
        <v>29.815512739591597</v>
      </c>
      <c r="AG9" s="719">
        <v>30.783962074073518</v>
      </c>
      <c r="AH9" s="719">
        <v>31.376310275242172</v>
      </c>
      <c r="AI9" s="719">
        <v>30.107074058784107</v>
      </c>
      <c r="AJ9" s="719">
        <v>24.561589895780799</v>
      </c>
      <c r="AK9" s="719">
        <v>26.827989103999535</v>
      </c>
      <c r="AL9" s="719">
        <v>23.512052891349349</v>
      </c>
      <c r="AM9" s="719">
        <v>22.871811307070701</v>
      </c>
      <c r="AN9" s="719">
        <v>23.006183191161607</v>
      </c>
      <c r="AO9" s="719">
        <v>23.031927545567115</v>
      </c>
      <c r="AP9" s="719">
        <v>22.674223909154883</v>
      </c>
      <c r="AQ9" s="719">
        <v>22.586056829079048</v>
      </c>
      <c r="AR9" s="719">
        <v>22.209633389539892</v>
      </c>
      <c r="AS9" s="719">
        <v>21.225543557792644</v>
      </c>
      <c r="AT9" s="719">
        <v>20.674519622675724</v>
      </c>
      <c r="AU9" s="719">
        <v>20.320848441035196</v>
      </c>
      <c r="AV9" s="719">
        <v>19.957655627401561</v>
      </c>
      <c r="AW9" s="719">
        <v>19.627324478650586</v>
      </c>
      <c r="AX9" s="719">
        <v>19.597685830118536</v>
      </c>
      <c r="AY9" s="719">
        <v>19.107044987904985</v>
      </c>
      <c r="AZ9" s="719">
        <v>18.814072022888173</v>
      </c>
      <c r="BA9" s="720">
        <v>18.35978330776992</v>
      </c>
      <c r="BB9" s="719">
        <v>18.563429909435651</v>
      </c>
      <c r="BC9" s="720">
        <v>17.698798516155779</v>
      </c>
      <c r="BD9" s="720">
        <v>17.293538231869611</v>
      </c>
      <c r="BE9" s="719">
        <v>16.849676464687668</v>
      </c>
      <c r="BF9" s="720">
        <v>16.820244766947223</v>
      </c>
      <c r="BG9" s="720">
        <v>16.044111753722262</v>
      </c>
      <c r="BH9" s="720">
        <v>15.176240012468961</v>
      </c>
      <c r="BI9" s="721">
        <v>14.768080538822886</v>
      </c>
      <c r="BJ9" s="713"/>
      <c r="BK9" s="165"/>
      <c r="BL9" s="319"/>
      <c r="BM9" s="319"/>
    </row>
    <row r="10" spans="1:66" ht="33.75" customHeight="1">
      <c r="S10" s="724" t="s">
        <v>28</v>
      </c>
      <c r="T10" s="725"/>
      <c r="U10" s="843"/>
      <c r="W10" s="1563" t="s">
        <v>154</v>
      </c>
      <c r="X10" s="1562"/>
      <c r="Y10" s="1560"/>
      <c r="Z10" s="726"/>
      <c r="AA10" s="719">
        <f>SUM(AA11:AA14)</f>
        <v>33.364366226122023</v>
      </c>
      <c r="AB10" s="719">
        <f t="shared" ref="AB10:AZ10" si="7">SUM(AB11:AB14)</f>
        <v>36.886314284243092</v>
      </c>
      <c r="AC10" s="719">
        <f t="shared" si="7"/>
        <v>38.86794716948723</v>
      </c>
      <c r="AD10" s="719">
        <f t="shared" si="7"/>
        <v>42.383507780483555</v>
      </c>
      <c r="AE10" s="719">
        <f t="shared" si="7"/>
        <v>46.514617148899788</v>
      </c>
      <c r="AF10" s="719">
        <f t="shared" si="7"/>
        <v>55.555310357114386</v>
      </c>
      <c r="AG10" s="719">
        <f t="shared" si="7"/>
        <v>56.24508811648262</v>
      </c>
      <c r="AH10" s="719">
        <f t="shared" si="7"/>
        <v>55.221201030920533</v>
      </c>
      <c r="AI10" s="719">
        <f t="shared" si="7"/>
        <v>50.161643203840882</v>
      </c>
      <c r="AJ10" s="719">
        <f t="shared" si="7"/>
        <v>43.40784300801441</v>
      </c>
      <c r="AK10" s="719">
        <f t="shared" si="7"/>
        <v>38.726877122614198</v>
      </c>
      <c r="AL10" s="719">
        <f t="shared" si="7"/>
        <v>32.813054147304825</v>
      </c>
      <c r="AM10" s="719">
        <f t="shared" si="7"/>
        <v>29.33600685437116</v>
      </c>
      <c r="AN10" s="719">
        <f t="shared" si="7"/>
        <v>28.714708185060879</v>
      </c>
      <c r="AO10" s="719">
        <f t="shared" si="7"/>
        <v>25.757348727634902</v>
      </c>
      <c r="AP10" s="719">
        <f t="shared" si="7"/>
        <v>25.784515571550674</v>
      </c>
      <c r="AQ10" s="719">
        <f t="shared" si="7"/>
        <v>27.141607150175389</v>
      </c>
      <c r="AR10" s="719">
        <f t="shared" si="7"/>
        <v>26.899706586500404</v>
      </c>
      <c r="AS10" s="719">
        <f t="shared" si="7"/>
        <v>25.666570598742737</v>
      </c>
      <c r="AT10" s="719">
        <f t="shared" si="7"/>
        <v>22.777299842531654</v>
      </c>
      <c r="AU10" s="719">
        <f t="shared" si="7"/>
        <v>24.725088158082333</v>
      </c>
      <c r="AV10" s="719">
        <f t="shared" si="7"/>
        <v>26.026183626178558</v>
      </c>
      <c r="AW10" s="719">
        <f t="shared" si="7"/>
        <v>27.278713794276239</v>
      </c>
      <c r="AX10" s="719">
        <f t="shared" si="7"/>
        <v>28.811967875519773</v>
      </c>
      <c r="AY10" s="719">
        <f t="shared" si="7"/>
        <v>30.47443677587864</v>
      </c>
      <c r="AZ10" s="719">
        <f t="shared" si="7"/>
        <v>32.325721788181305</v>
      </c>
      <c r="BA10" s="720">
        <f t="shared" ref="BA10:BE10" si="8">SUM(BA11:BA14)</f>
        <v>33.848937263161574</v>
      </c>
      <c r="BB10" s="719">
        <f t="shared" si="8"/>
        <v>34.407871412624601</v>
      </c>
      <c r="BC10" s="720">
        <f t="shared" si="8"/>
        <v>34.77924853434908</v>
      </c>
      <c r="BD10" s="720">
        <f t="shared" si="8"/>
        <v>35.755559637200122</v>
      </c>
      <c r="BE10" s="719">
        <f t="shared" si="8"/>
        <v>36.617192302039911</v>
      </c>
      <c r="BF10" s="720">
        <f t="shared" ref="BF10:BG10" si="9">SUM(BF11:BF14)</f>
        <v>36.480235834509735</v>
      </c>
      <c r="BG10" s="720">
        <f t="shared" si="9"/>
        <v>35.329864673199438</v>
      </c>
      <c r="BH10" s="720">
        <f t="shared" ref="BH10:BI10" si="10">SUM(BH11:BH14)</f>
        <v>33.870261267009425</v>
      </c>
      <c r="BI10" s="721">
        <f t="shared" si="10"/>
        <v>32.244510711757457</v>
      </c>
      <c r="BJ10" s="713"/>
      <c r="BK10" s="165"/>
      <c r="BL10" s="319"/>
      <c r="BM10" s="319"/>
    </row>
    <row r="11" spans="1:66" ht="30">
      <c r="S11" s="727"/>
      <c r="T11" s="728" t="s">
        <v>516</v>
      </c>
      <c r="U11" s="844" t="s">
        <v>1170</v>
      </c>
      <c r="W11" s="1564"/>
      <c r="X11" s="1565" t="s">
        <v>155</v>
      </c>
      <c r="Y11" s="1566" t="s">
        <v>1168</v>
      </c>
      <c r="Z11" s="709"/>
      <c r="AA11" s="719">
        <v>13.409950442681184</v>
      </c>
      <c r="AB11" s="719">
        <v>14.605139090759387</v>
      </c>
      <c r="AC11" s="719">
        <v>14.969798323589462</v>
      </c>
      <c r="AD11" s="719">
        <v>15.387123428309874</v>
      </c>
      <c r="AE11" s="719">
        <v>17.94934837726732</v>
      </c>
      <c r="AF11" s="719">
        <v>21.548602227782816</v>
      </c>
      <c r="AG11" s="719">
        <v>21.101694724718492</v>
      </c>
      <c r="AH11" s="719">
        <v>21.025784326574005</v>
      </c>
      <c r="AI11" s="719">
        <v>20.471845401065924</v>
      </c>
      <c r="AJ11" s="719">
        <v>21.015296951052502</v>
      </c>
      <c r="AK11" s="719">
        <v>19.796229552116515</v>
      </c>
      <c r="AL11" s="719">
        <v>16.903682063588445</v>
      </c>
      <c r="AM11" s="719">
        <v>14.185846234933821</v>
      </c>
      <c r="AN11" s="719">
        <v>14.143923388003584</v>
      </c>
      <c r="AO11" s="719">
        <v>10.828791964962758</v>
      </c>
      <c r="AP11" s="719">
        <v>10.792182827184506</v>
      </c>
      <c r="AQ11" s="719">
        <v>11.790940414535328</v>
      </c>
      <c r="AR11" s="719">
        <v>12.903025352289397</v>
      </c>
      <c r="AS11" s="719">
        <v>14.405632988698175</v>
      </c>
      <c r="AT11" s="719">
        <v>15.130816281641238</v>
      </c>
      <c r="AU11" s="719">
        <v>16.679773890880341</v>
      </c>
      <c r="AV11" s="719">
        <v>18.431072345080498</v>
      </c>
      <c r="AW11" s="719">
        <v>20.271135231509277</v>
      </c>
      <c r="AX11" s="719">
        <v>21.980489121668999</v>
      </c>
      <c r="AY11" s="719">
        <v>24.077154619948875</v>
      </c>
      <c r="AZ11" s="719">
        <v>26.411556247753303</v>
      </c>
      <c r="BA11" s="720">
        <v>27.783937672713538</v>
      </c>
      <c r="BB11" s="719">
        <v>28.484855849018984</v>
      </c>
      <c r="BC11" s="720">
        <v>29.031745945929103</v>
      </c>
      <c r="BD11" s="720">
        <v>30.137961470387822</v>
      </c>
      <c r="BE11" s="719">
        <v>30.86852434815513</v>
      </c>
      <c r="BF11" s="720">
        <v>31.010277074337885</v>
      </c>
      <c r="BG11" s="720">
        <v>29.800107971182925</v>
      </c>
      <c r="BH11" s="720">
        <v>28.541195542478587</v>
      </c>
      <c r="BI11" s="721">
        <v>27.576993324009528</v>
      </c>
      <c r="BJ11" s="713"/>
      <c r="BK11" s="165"/>
      <c r="BL11" s="319"/>
      <c r="BM11" s="319"/>
    </row>
    <row r="12" spans="1:66" ht="34.5" customHeight="1">
      <c r="S12" s="727"/>
      <c r="T12" s="728" t="s">
        <v>517</v>
      </c>
      <c r="U12" s="844" t="s">
        <v>1171</v>
      </c>
      <c r="W12" s="1564"/>
      <c r="X12" s="1565" t="s">
        <v>156</v>
      </c>
      <c r="Y12" s="1566" t="s">
        <v>1169</v>
      </c>
      <c r="Z12" s="709"/>
      <c r="AA12" s="719">
        <v>6.1626906868954832</v>
      </c>
      <c r="AB12" s="719">
        <v>7.0307685898338184</v>
      </c>
      <c r="AC12" s="719">
        <v>7.1129847887185633</v>
      </c>
      <c r="AD12" s="719">
        <v>10.133720279921263</v>
      </c>
      <c r="AE12" s="719">
        <v>12.408127704069447</v>
      </c>
      <c r="AF12" s="719">
        <v>16.209872738396925</v>
      </c>
      <c r="AG12" s="719">
        <v>16.721201051221936</v>
      </c>
      <c r="AH12" s="719">
        <v>18.239370171503378</v>
      </c>
      <c r="AI12" s="719">
        <v>15.045094792517498</v>
      </c>
      <c r="AJ12" s="719">
        <v>11.795997382279166</v>
      </c>
      <c r="AK12" s="719">
        <v>10.48323562512596</v>
      </c>
      <c r="AL12" s="719">
        <v>8.7111717752019739</v>
      </c>
      <c r="AM12" s="719">
        <v>8.2134960225755798</v>
      </c>
      <c r="AN12" s="719">
        <v>7.9582040790190698</v>
      </c>
      <c r="AO12" s="719">
        <v>8.3260536432026058</v>
      </c>
      <c r="AP12" s="719">
        <v>7.8018504708007219</v>
      </c>
      <c r="AQ12" s="719">
        <v>8.1773695888700555</v>
      </c>
      <c r="AR12" s="719">
        <v>7.1820837738055063</v>
      </c>
      <c r="AS12" s="719">
        <v>5.1986039045662586</v>
      </c>
      <c r="AT12" s="719">
        <v>3.66745735808261</v>
      </c>
      <c r="AU12" s="719">
        <v>3.8428022881747288</v>
      </c>
      <c r="AV12" s="719">
        <v>3.4003638206043383</v>
      </c>
      <c r="AW12" s="719">
        <v>3.1236942093698259</v>
      </c>
      <c r="AX12" s="719">
        <v>2.9846712263424444</v>
      </c>
      <c r="AY12" s="719">
        <v>3.0655847464537369</v>
      </c>
      <c r="AZ12" s="719">
        <v>3.0165629381918975</v>
      </c>
      <c r="BA12" s="720">
        <v>3.0758096309588026</v>
      </c>
      <c r="BB12" s="719">
        <v>3.191878920096396</v>
      </c>
      <c r="BC12" s="720">
        <v>3.200195166365452</v>
      </c>
      <c r="BD12" s="720">
        <v>3.1563455017575821</v>
      </c>
      <c r="BE12" s="719">
        <v>3.2141757339196442</v>
      </c>
      <c r="BF12" s="720">
        <v>2.9048387080504705</v>
      </c>
      <c r="BG12" s="720">
        <v>3.0485233249292114</v>
      </c>
      <c r="BH12" s="720">
        <v>3.0545569587395418</v>
      </c>
      <c r="BI12" s="721">
        <v>2.4813175228519539</v>
      </c>
      <c r="BJ12" s="713"/>
      <c r="BK12" s="165"/>
      <c r="BL12" s="319"/>
      <c r="BM12" s="319"/>
    </row>
    <row r="13" spans="1:66" ht="34.5" customHeight="1">
      <c r="S13" s="727"/>
      <c r="T13" s="730" t="s">
        <v>518</v>
      </c>
      <c r="U13" s="843">
        <v>23500</v>
      </c>
      <c r="W13" s="1564"/>
      <c r="X13" s="1565" t="s">
        <v>874</v>
      </c>
      <c r="Y13" s="1560">
        <v>23500</v>
      </c>
      <c r="Z13" s="709"/>
      <c r="AA13" s="719">
        <v>13.763755119005243</v>
      </c>
      <c r="AB13" s="719">
        <v>15.22243662610977</v>
      </c>
      <c r="AC13" s="719">
        <v>16.757194079639088</v>
      </c>
      <c r="AD13" s="719">
        <v>16.825370768865593</v>
      </c>
      <c r="AE13" s="719">
        <v>16.091877786636079</v>
      </c>
      <c r="AF13" s="719">
        <v>17.62435386277059</v>
      </c>
      <c r="AG13" s="719">
        <v>18.257766930874176</v>
      </c>
      <c r="AH13" s="719">
        <v>15.80756107879089</v>
      </c>
      <c r="AI13" s="719">
        <v>14.479710877179068</v>
      </c>
      <c r="AJ13" s="719">
        <v>10.321247185902484</v>
      </c>
      <c r="AK13" s="719">
        <v>8.1892338442704524</v>
      </c>
      <c r="AL13" s="719">
        <v>6.9332149250840889</v>
      </c>
      <c r="AM13" s="719">
        <v>6.6045269957008461</v>
      </c>
      <c r="AN13" s="719">
        <v>6.2352948712733935</v>
      </c>
      <c r="AO13" s="719">
        <v>6.1645408192982751</v>
      </c>
      <c r="AP13" s="719">
        <v>5.8279273063935859</v>
      </c>
      <c r="AQ13" s="719">
        <v>5.8796829728524713</v>
      </c>
      <c r="AR13" s="719">
        <v>5.3522294632054974</v>
      </c>
      <c r="AS13" s="719">
        <v>4.697287228712911</v>
      </c>
      <c r="AT13" s="719">
        <v>2.728522148851082</v>
      </c>
      <c r="AU13" s="719">
        <v>2.7790920860865622</v>
      </c>
      <c r="AV13" s="719">
        <v>2.525872313904133</v>
      </c>
      <c r="AW13" s="719">
        <v>2.4852913495243958</v>
      </c>
      <c r="AX13" s="719">
        <v>2.3425222739869898</v>
      </c>
      <c r="AY13" s="719">
        <v>2.289895230051338</v>
      </c>
      <c r="AZ13" s="719">
        <v>2.3731696473372179</v>
      </c>
      <c r="BA13" s="720">
        <v>2.4076623510645736</v>
      </c>
      <c r="BB13" s="719">
        <v>2.3242904780819074</v>
      </c>
      <c r="BC13" s="720">
        <v>2.2712458786620675</v>
      </c>
      <c r="BD13" s="720">
        <v>2.2044205863835939</v>
      </c>
      <c r="BE13" s="719">
        <v>2.2417014554793333</v>
      </c>
      <c r="BF13" s="720">
        <v>2.2335937727405817</v>
      </c>
      <c r="BG13" s="720">
        <v>2.1449303477767936</v>
      </c>
      <c r="BH13" s="720">
        <v>2.0684171914069958</v>
      </c>
      <c r="BI13" s="721">
        <v>2.0065509003273672</v>
      </c>
      <c r="BJ13" s="713"/>
      <c r="BK13" s="165"/>
      <c r="BL13" s="319"/>
      <c r="BM13" s="319"/>
    </row>
    <row r="14" spans="1:66" ht="34.5" customHeight="1" thickBot="1">
      <c r="S14" s="731"/>
      <c r="T14" s="732" t="s">
        <v>519</v>
      </c>
      <c r="U14" s="843">
        <v>16100</v>
      </c>
      <c r="W14" s="1567"/>
      <c r="X14" s="1568" t="s">
        <v>875</v>
      </c>
      <c r="Y14" s="1560">
        <v>16100</v>
      </c>
      <c r="Z14" s="733"/>
      <c r="AA14" s="734">
        <v>2.7969977540117149E-2</v>
      </c>
      <c r="AB14" s="734">
        <v>2.7969977540117149E-2</v>
      </c>
      <c r="AC14" s="734">
        <v>2.7969977540117149E-2</v>
      </c>
      <c r="AD14" s="734">
        <v>3.7293303386822858E-2</v>
      </c>
      <c r="AE14" s="734">
        <v>6.5263280926940018E-2</v>
      </c>
      <c r="AF14" s="734">
        <v>0.17248152816405571</v>
      </c>
      <c r="AG14" s="734">
        <v>0.16442540966801653</v>
      </c>
      <c r="AH14" s="734">
        <v>0.14848545405226307</v>
      </c>
      <c r="AI14" s="734">
        <v>0.16499213307839256</v>
      </c>
      <c r="AJ14" s="734">
        <v>0.2753014887802564</v>
      </c>
      <c r="AK14" s="734">
        <v>0.25817810110127043</v>
      </c>
      <c r="AL14" s="734">
        <v>0.26498538343032185</v>
      </c>
      <c r="AM14" s="734">
        <v>0.33213760116091179</v>
      </c>
      <c r="AN14" s="734">
        <v>0.37728584676483073</v>
      </c>
      <c r="AO14" s="734">
        <v>0.43796230017126309</v>
      </c>
      <c r="AP14" s="735">
        <v>1.36255496717186</v>
      </c>
      <c r="AQ14" s="735">
        <v>1.2936141739175309</v>
      </c>
      <c r="AR14" s="735">
        <v>1.4623679972000032</v>
      </c>
      <c r="AS14" s="735">
        <v>1.3650464767653945</v>
      </c>
      <c r="AT14" s="735">
        <v>1.2505040539567258</v>
      </c>
      <c r="AU14" s="735">
        <v>1.4234198929407038</v>
      </c>
      <c r="AV14" s="735">
        <v>1.6688751465895884</v>
      </c>
      <c r="AW14" s="735">
        <v>1.3985930038727408</v>
      </c>
      <c r="AX14" s="735">
        <v>1.50428525352134</v>
      </c>
      <c r="AY14" s="735">
        <v>1.0418021794246883</v>
      </c>
      <c r="AZ14" s="734">
        <v>0.5244329548988913</v>
      </c>
      <c r="BA14" s="736">
        <v>0.581527608424658</v>
      </c>
      <c r="BB14" s="734">
        <v>0.40684616542731</v>
      </c>
      <c r="BC14" s="736">
        <v>0.27606154339246031</v>
      </c>
      <c r="BD14" s="736">
        <v>0.25683207867112112</v>
      </c>
      <c r="BE14" s="737">
        <v>0.29279076448579788</v>
      </c>
      <c r="BF14" s="738">
        <v>0.33152627938079832</v>
      </c>
      <c r="BG14" s="738">
        <v>0.33630302931050926</v>
      </c>
      <c r="BH14" s="738">
        <v>0.20609157438430054</v>
      </c>
      <c r="BI14" s="739">
        <v>0.17964896456860435</v>
      </c>
      <c r="BJ14" s="713"/>
      <c r="BK14" s="165"/>
      <c r="BL14" s="319"/>
      <c r="BM14" s="319"/>
    </row>
    <row r="15" spans="1:66" ht="34.5" customHeight="1" thickTop="1" thickBot="1">
      <c r="S15" s="17" t="s">
        <v>34</v>
      </c>
      <c r="T15" s="740"/>
      <c r="U15" s="845"/>
      <c r="W15" s="1569" t="s">
        <v>157</v>
      </c>
      <c r="X15" s="1570"/>
      <c r="Y15" s="1571"/>
      <c r="Z15" s="18"/>
      <c r="AA15" s="741">
        <f>SUM(AA5,AA8:AA10)</f>
        <v>1272.0575847218931</v>
      </c>
      <c r="AB15" s="741">
        <f t="shared" ref="AB15:AY15" si="11">SUM(AB5,AB8:AB10)</f>
        <v>1286.1154695539458</v>
      </c>
      <c r="AC15" s="741">
        <f t="shared" si="11"/>
        <v>1296.6024972619432</v>
      </c>
      <c r="AD15" s="741">
        <f t="shared" si="11"/>
        <v>1292.6263092925599</v>
      </c>
      <c r="AE15" s="741">
        <f t="shared" si="11"/>
        <v>1351.2226099277157</v>
      </c>
      <c r="AF15" s="741">
        <f t="shared" si="11"/>
        <v>1371.6041425542564</v>
      </c>
      <c r="AG15" s="741">
        <f t="shared" si="11"/>
        <v>1384.7504107467951</v>
      </c>
      <c r="AH15" s="741">
        <f t="shared" si="11"/>
        <v>1375.5913614068884</v>
      </c>
      <c r="AI15" s="741">
        <f t="shared" si="11"/>
        <v>1327.2082008657521</v>
      </c>
      <c r="AJ15" s="741">
        <f t="shared" si="11"/>
        <v>1351.4214823393561</v>
      </c>
      <c r="AK15" s="741">
        <f t="shared" si="11"/>
        <v>1370.5490131306808</v>
      </c>
      <c r="AL15" s="741">
        <f t="shared" si="11"/>
        <v>1345.258189477953</v>
      </c>
      <c r="AM15" s="741">
        <f t="shared" si="11"/>
        <v>1369.4672843505487</v>
      </c>
      <c r="AN15" s="741">
        <f t="shared" si="11"/>
        <v>1376.026617016814</v>
      </c>
      <c r="AO15" s="741">
        <f t="shared" si="11"/>
        <v>1367.8735035747814</v>
      </c>
      <c r="AP15" s="741">
        <f t="shared" si="11"/>
        <v>1374.7162312150351</v>
      </c>
      <c r="AQ15" s="741">
        <f t="shared" si="11"/>
        <v>1352.3143835919893</v>
      </c>
      <c r="AR15" s="741">
        <f t="shared" si="11"/>
        <v>1386.1927848500625</v>
      </c>
      <c r="AS15" s="741">
        <f>SUM(AS5,AS8:AS10)</f>
        <v>1312.3481377953651</v>
      </c>
      <c r="AT15" s="741">
        <f>SUM(AT5,AT8:AT10)</f>
        <v>1240.0991040436554</v>
      </c>
      <c r="AU15" s="741">
        <f>SUM(AU5,AU8:AU10)</f>
        <v>1291.7255078247622</v>
      </c>
      <c r="AV15" s="741">
        <f t="shared" si="11"/>
        <v>1341.5052426838395</v>
      </c>
      <c r="AW15" s="741">
        <f t="shared" si="11"/>
        <v>1382.4650172518918</v>
      </c>
      <c r="AX15" s="741">
        <f t="shared" si="11"/>
        <v>1393.5462917702594</v>
      </c>
      <c r="AY15" s="741">
        <f t="shared" si="11"/>
        <v>1342.544007001926</v>
      </c>
      <c r="AZ15" s="741">
        <f t="shared" ref="AZ15:BE15" si="12">SUM(AZ5,AZ8:AZ10)</f>
        <v>1303.2355472018344</v>
      </c>
      <c r="BA15" s="742">
        <f t="shared" si="12"/>
        <v>1284.1964522934143</v>
      </c>
      <c r="BB15" s="741">
        <f t="shared" si="12"/>
        <v>1269.0319128567749</v>
      </c>
      <c r="BC15" s="742">
        <f t="shared" si="12"/>
        <v>1222.1840739849058</v>
      </c>
      <c r="BD15" s="742">
        <f t="shared" si="12"/>
        <v>1185.7295205316709</v>
      </c>
      <c r="BE15" s="741">
        <f t="shared" si="12"/>
        <v>1121.4124383071787</v>
      </c>
      <c r="BF15" s="743">
        <f>SUM(BF5,BF8:BF10)</f>
        <v>1142.3843800162435</v>
      </c>
      <c r="BG15" s="1122">
        <f>SUM(BG5,BG8:BG10)</f>
        <v>1110.763912597846</v>
      </c>
      <c r="BH15" s="1122">
        <f>SUM(BH5,BH8:BH10)</f>
        <v>1066.7457465910732</v>
      </c>
      <c r="BI15" s="744">
        <f>SUM(BI5,BI8:BI10)</f>
        <v>1046.4063730817754</v>
      </c>
      <c r="BJ15" s="29"/>
      <c r="BK15" s="165"/>
      <c r="BL15" s="319"/>
      <c r="BM15" s="319"/>
    </row>
    <row r="16" spans="1:66" ht="18" customHeight="1">
      <c r="S16" s="745"/>
      <c r="T16" s="651"/>
      <c r="U16" s="746"/>
      <c r="W16" s="1572"/>
      <c r="Y16" s="1573"/>
      <c r="Z16" s="747"/>
      <c r="AA16" s="23"/>
      <c r="AB16" s="23"/>
      <c r="AC16" s="23"/>
      <c r="AD16" s="23"/>
      <c r="AE16" s="23"/>
      <c r="AF16" s="23"/>
      <c r="AG16" s="23"/>
      <c r="AH16" s="23"/>
      <c r="AI16" s="23"/>
      <c r="AJ16" s="23"/>
      <c r="AK16" s="23"/>
      <c r="AL16" s="23"/>
      <c r="AM16" s="23"/>
      <c r="AN16" s="23"/>
      <c r="AO16" s="23"/>
      <c r="AP16" s="23"/>
      <c r="BF16" s="278"/>
      <c r="BG16" s="278"/>
      <c r="BH16" s="278"/>
      <c r="BI16" s="278"/>
      <c r="BJ16" s="278"/>
    </row>
    <row r="17" spans="2:84" ht="15.75">
      <c r="S17" s="748"/>
      <c r="T17" s="651"/>
      <c r="U17" s="749"/>
      <c r="W17" s="1574"/>
      <c r="Y17" s="1573"/>
      <c r="Z17" s="747"/>
      <c r="AA17" s="750"/>
      <c r="AB17" s="750"/>
      <c r="AC17" s="750"/>
      <c r="AD17" s="750"/>
      <c r="AE17" s="750"/>
      <c r="AF17" s="750"/>
      <c r="AG17" s="750"/>
      <c r="AH17" s="750"/>
      <c r="AI17" s="750"/>
      <c r="AJ17" s="750"/>
      <c r="AK17" s="750"/>
      <c r="AL17" s="750"/>
      <c r="AM17" s="750"/>
      <c r="AN17" s="750"/>
      <c r="AO17" s="750"/>
      <c r="AP17" s="278"/>
      <c r="BF17" s="750"/>
      <c r="BG17" s="750"/>
      <c r="BH17" s="750"/>
      <c r="BI17" s="750"/>
      <c r="BJ17" s="750"/>
    </row>
    <row r="18" spans="2:84" ht="15.75">
      <c r="S18" s="748"/>
      <c r="T18" s="651"/>
      <c r="U18" s="749"/>
      <c r="W18" s="1574"/>
      <c r="Y18" s="1573"/>
      <c r="Z18" s="747"/>
      <c r="AA18" s="750"/>
      <c r="AB18" s="750"/>
      <c r="AC18" s="750"/>
      <c r="AD18" s="750"/>
      <c r="AE18" s="750"/>
      <c r="AF18" s="750"/>
      <c r="AG18" s="750"/>
      <c r="AH18" s="750"/>
      <c r="AI18" s="750"/>
      <c r="AJ18" s="750"/>
      <c r="AK18" s="750"/>
      <c r="AL18" s="750"/>
      <c r="AM18" s="750"/>
      <c r="AN18" s="750"/>
      <c r="AO18" s="750"/>
      <c r="AP18" s="278"/>
      <c r="BJ18" s="651"/>
    </row>
    <row r="19" spans="2:84" ht="21.75" customHeight="1">
      <c r="S19" s="23" t="s">
        <v>272</v>
      </c>
      <c r="T19" s="651"/>
      <c r="W19" s="29" t="s">
        <v>876</v>
      </c>
      <c r="Y19" s="1575"/>
      <c r="BJ19" s="651"/>
      <c r="BK19" s="664"/>
    </row>
    <row r="20" spans="2:84">
      <c r="S20" s="751" t="s">
        <v>26</v>
      </c>
      <c r="T20" s="752"/>
      <c r="U20" s="753" t="s">
        <v>1</v>
      </c>
      <c r="W20" s="1593" t="s">
        <v>802</v>
      </c>
      <c r="X20" s="752"/>
      <c r="Y20" s="1576" t="s">
        <v>1</v>
      </c>
      <c r="Z20" s="164"/>
      <c r="AA20" s="86">
        <v>1990</v>
      </c>
      <c r="AB20" s="86">
        <f t="shared" ref="AB20:BA20" si="13">AA20+1</f>
        <v>1991</v>
      </c>
      <c r="AC20" s="86">
        <f t="shared" si="13"/>
        <v>1992</v>
      </c>
      <c r="AD20" s="86">
        <f t="shared" si="13"/>
        <v>1993</v>
      </c>
      <c r="AE20" s="86">
        <f t="shared" si="13"/>
        <v>1994</v>
      </c>
      <c r="AF20" s="86">
        <f t="shared" si="13"/>
        <v>1995</v>
      </c>
      <c r="AG20" s="86">
        <f t="shared" si="13"/>
        <v>1996</v>
      </c>
      <c r="AH20" s="86">
        <f t="shared" si="13"/>
        <v>1997</v>
      </c>
      <c r="AI20" s="86">
        <f t="shared" si="13"/>
        <v>1998</v>
      </c>
      <c r="AJ20" s="134">
        <f t="shared" si="13"/>
        <v>1999</v>
      </c>
      <c r="AK20" s="134">
        <f t="shared" si="13"/>
        <v>2000</v>
      </c>
      <c r="AL20" s="134">
        <f t="shared" si="13"/>
        <v>2001</v>
      </c>
      <c r="AM20" s="134">
        <f t="shared" si="13"/>
        <v>2002</v>
      </c>
      <c r="AN20" s="86">
        <f t="shared" si="13"/>
        <v>2003</v>
      </c>
      <c r="AO20" s="86">
        <f t="shared" si="13"/>
        <v>2004</v>
      </c>
      <c r="AP20" s="86">
        <f t="shared" si="13"/>
        <v>2005</v>
      </c>
      <c r="AQ20" s="86">
        <f t="shared" si="13"/>
        <v>2006</v>
      </c>
      <c r="AR20" s="136">
        <f t="shared" si="13"/>
        <v>2007</v>
      </c>
      <c r="AS20" s="135">
        <f t="shared" si="13"/>
        <v>2008</v>
      </c>
      <c r="AT20" s="86">
        <f t="shared" si="13"/>
        <v>2009</v>
      </c>
      <c r="AU20" s="135">
        <f t="shared" si="13"/>
        <v>2010</v>
      </c>
      <c r="AV20" s="134">
        <f t="shared" si="13"/>
        <v>2011</v>
      </c>
      <c r="AW20" s="86">
        <f t="shared" si="13"/>
        <v>2012</v>
      </c>
      <c r="AX20" s="86">
        <f t="shared" si="13"/>
        <v>2013</v>
      </c>
      <c r="AY20" s="136">
        <f t="shared" si="13"/>
        <v>2014</v>
      </c>
      <c r="AZ20" s="136">
        <f t="shared" si="13"/>
        <v>2015</v>
      </c>
      <c r="BA20" s="86">
        <f t="shared" si="13"/>
        <v>2016</v>
      </c>
      <c r="BB20" s="86">
        <f t="shared" ref="BB20:BI20" si="14">BA20+1</f>
        <v>2017</v>
      </c>
      <c r="BC20" s="136">
        <f t="shared" si="14"/>
        <v>2018</v>
      </c>
      <c r="BD20" s="136">
        <f t="shared" si="14"/>
        <v>2019</v>
      </c>
      <c r="BE20" s="136">
        <f t="shared" si="14"/>
        <v>2020</v>
      </c>
      <c r="BF20" s="136">
        <f t="shared" si="14"/>
        <v>2021</v>
      </c>
      <c r="BG20" s="136">
        <f t="shared" si="14"/>
        <v>2022</v>
      </c>
      <c r="BH20" s="135">
        <f t="shared" si="14"/>
        <v>2023</v>
      </c>
      <c r="BI20" s="86">
        <f t="shared" si="14"/>
        <v>2024</v>
      </c>
      <c r="BJ20" s="165"/>
      <c r="BL20" s="754"/>
      <c r="BM20" s="754"/>
    </row>
    <row r="21" spans="2:84" ht="18.75">
      <c r="S21" s="755" t="s">
        <v>512</v>
      </c>
      <c r="T21" s="708"/>
      <c r="U21" s="756">
        <v>1</v>
      </c>
      <c r="W21" s="1577" t="s">
        <v>869</v>
      </c>
      <c r="X21" s="1562"/>
      <c r="Y21" s="1578">
        <v>1</v>
      </c>
      <c r="Z21" s="757"/>
      <c r="AA21" s="212">
        <f>AA5/AA$15</f>
        <v>0.91175249377053569</v>
      </c>
      <c r="AB21" s="212">
        <f>AB5/AB$15</f>
        <v>0.91077580333717989</v>
      </c>
      <c r="AC21" s="212">
        <f t="shared" ref="AC21:AP21" si="15">AC5/AC$15</f>
        <v>0.90996574263738939</v>
      </c>
      <c r="AD21" s="212">
        <f t="shared" si="15"/>
        <v>0.90776621019644754</v>
      </c>
      <c r="AE21" s="212">
        <f t="shared" si="15"/>
        <v>0.90795115201220422</v>
      </c>
      <c r="AF21" s="212">
        <f t="shared" si="15"/>
        <v>0.90353249581415207</v>
      </c>
      <c r="AG21" s="212">
        <f t="shared" si="15"/>
        <v>0.90428076549345682</v>
      </c>
      <c r="AH21" s="212">
        <f t="shared" si="15"/>
        <v>0.90434074038177881</v>
      </c>
      <c r="AI21" s="212">
        <f t="shared" si="15"/>
        <v>0.90705328545250674</v>
      </c>
      <c r="AJ21" s="212">
        <f t="shared" si="15"/>
        <v>0.91814082183303936</v>
      </c>
      <c r="AK21" s="212">
        <f t="shared" si="15"/>
        <v>0.9215711894775962</v>
      </c>
      <c r="AL21" s="212">
        <f t="shared" si="15"/>
        <v>0.92795686747511819</v>
      </c>
      <c r="AM21" s="212">
        <f t="shared" si="15"/>
        <v>0.93291727203930963</v>
      </c>
      <c r="AN21" s="212">
        <f t="shared" si="15"/>
        <v>0.93434314358388026</v>
      </c>
      <c r="AO21" s="212">
        <f t="shared" si="15"/>
        <v>0.93636039991084896</v>
      </c>
      <c r="AP21" s="212">
        <f t="shared" si="15"/>
        <v>0.93693746475471373</v>
      </c>
      <c r="AQ21" s="212">
        <f t="shared" ref="AQ21:BA21" si="16">AQ5/AQ$15</f>
        <v>0.9354344174970648</v>
      </c>
      <c r="AR21" s="212">
        <f t="shared" si="16"/>
        <v>0.93796556238242834</v>
      </c>
      <c r="AS21" s="212">
        <f t="shared" si="16"/>
        <v>0.93683975344256543</v>
      </c>
      <c r="AT21" s="212">
        <f t="shared" si="16"/>
        <v>0.93641766069428556</v>
      </c>
      <c r="AU21" s="212">
        <f t="shared" si="16"/>
        <v>0.93811040242308685</v>
      </c>
      <c r="AV21" s="212">
        <f t="shared" si="16"/>
        <v>0.94070766778831016</v>
      </c>
      <c r="AW21" s="212">
        <f t="shared" si="16"/>
        <v>0.94232172934112035</v>
      </c>
      <c r="AX21" s="212">
        <f t="shared" si="16"/>
        <v>0.94174856909511173</v>
      </c>
      <c r="AY21" s="212">
        <f t="shared" si="16"/>
        <v>0.93907687198004619</v>
      </c>
      <c r="AZ21" s="212">
        <f t="shared" si="16"/>
        <v>0.93635044065457484</v>
      </c>
      <c r="BA21" s="212">
        <f t="shared" si="16"/>
        <v>0.93459275257228025</v>
      </c>
      <c r="BB21" s="212">
        <f t="shared" ref="BB21:BE31" si="17">BB5/BB$15</f>
        <v>0.93335220079162395</v>
      </c>
      <c r="BC21" s="212">
        <f t="shared" si="17"/>
        <v>0.93161583966120032</v>
      </c>
      <c r="BD21" s="212">
        <f t="shared" si="17"/>
        <v>0.92925969054682733</v>
      </c>
      <c r="BE21" s="212">
        <f>BE5/BE$15</f>
        <v>0.92515524281037642</v>
      </c>
      <c r="BF21" s="212">
        <f>BF5/BF$15</f>
        <v>0.92661009705120878</v>
      </c>
      <c r="BG21" s="212">
        <f>BG5/BG$15</f>
        <v>0.92679663631511999</v>
      </c>
      <c r="BH21" s="2075">
        <f>BH5/BH$15</f>
        <v>0.92635915745722119</v>
      </c>
      <c r="BI21" s="212">
        <f>BI5/BI$15</f>
        <v>0.9283984000861959</v>
      </c>
      <c r="BJ21" s="226"/>
      <c r="BK21" s="319"/>
      <c r="BN21" s="319"/>
    </row>
    <row r="22" spans="2:84" ht="16.5">
      <c r="S22" s="758"/>
      <c r="T22" s="715" t="s">
        <v>27</v>
      </c>
      <c r="U22" s="756">
        <v>1</v>
      </c>
      <c r="W22" s="1577"/>
      <c r="X22" s="1559" t="s">
        <v>870</v>
      </c>
      <c r="Y22" s="1578">
        <v>1</v>
      </c>
      <c r="Z22" s="757"/>
      <c r="AA22" s="212">
        <f t="shared" ref="AA22:AP22" si="18">AA6/AA$15</f>
        <v>0.83924027281456937</v>
      </c>
      <c r="AB22" s="212">
        <f>AB6/AB$15</f>
        <v>0.83803619426874498</v>
      </c>
      <c r="AC22" s="212">
        <f t="shared" si="18"/>
        <v>0.83743642764931603</v>
      </c>
      <c r="AD22" s="212">
        <f t="shared" si="18"/>
        <v>0.83628321629140734</v>
      </c>
      <c r="AE22" s="212">
        <f t="shared" si="18"/>
        <v>0.83694867379312232</v>
      </c>
      <c r="AF22" s="212">
        <f t="shared" si="18"/>
        <v>0.83270470917847916</v>
      </c>
      <c r="AG22" s="212">
        <f t="shared" si="18"/>
        <v>0.83303797595446405</v>
      </c>
      <c r="AH22" s="212">
        <f t="shared" si="18"/>
        <v>0.83389357392712127</v>
      </c>
      <c r="AI22" s="212">
        <f t="shared" si="18"/>
        <v>0.83872131626159596</v>
      </c>
      <c r="AJ22" s="212">
        <f t="shared" si="18"/>
        <v>0.85057012038929403</v>
      </c>
      <c r="AK22" s="212">
        <f t="shared" si="18"/>
        <v>0.85389156580490078</v>
      </c>
      <c r="AL22" s="212">
        <f t="shared" si="18"/>
        <v>0.8603264148904991</v>
      </c>
      <c r="AM22" s="212">
        <f t="shared" si="18"/>
        <v>0.86821532236123267</v>
      </c>
      <c r="AN22" s="212">
        <f t="shared" si="18"/>
        <v>0.87011271080142705</v>
      </c>
      <c r="AO22" s="212">
        <f t="shared" si="18"/>
        <v>0.87248012670517816</v>
      </c>
      <c r="AP22" s="212">
        <f t="shared" si="18"/>
        <v>0.87328651388191159</v>
      </c>
      <c r="AQ22" s="212">
        <f t="shared" ref="AQ22:BA22" si="19">AQ6/AQ$15</f>
        <v>0.87159881874345602</v>
      </c>
      <c r="AR22" s="212">
        <f t="shared" si="19"/>
        <v>0.87611612002266603</v>
      </c>
      <c r="AS22" s="212">
        <f t="shared" si="19"/>
        <v>0.87394360431645568</v>
      </c>
      <c r="AT22" s="212">
        <f t="shared" si="19"/>
        <v>0.87676224074089837</v>
      </c>
      <c r="AU22" s="212">
        <f t="shared" si="19"/>
        <v>0.88017493276891523</v>
      </c>
      <c r="AV22" s="212">
        <f t="shared" si="19"/>
        <v>0.8855758806520293</v>
      </c>
      <c r="AW22" s="212">
        <f t="shared" si="19"/>
        <v>0.88773501267644384</v>
      </c>
      <c r="AX22" s="212">
        <f t="shared" si="19"/>
        <v>0.88649577999537499</v>
      </c>
      <c r="AY22" s="212">
        <f t="shared" si="19"/>
        <v>0.88278704592974588</v>
      </c>
      <c r="AZ22" s="212">
        <f t="shared" si="19"/>
        <v>0.87919985458580752</v>
      </c>
      <c r="BA22" s="212">
        <f t="shared" si="19"/>
        <v>0.87690317720343125</v>
      </c>
      <c r="BB22" s="212">
        <f t="shared" si="17"/>
        <v>0.87426266521899709</v>
      </c>
      <c r="BC22" s="212">
        <f t="shared" si="17"/>
        <v>0.87054830444497622</v>
      </c>
      <c r="BD22" s="212">
        <f t="shared" si="17"/>
        <v>0.86729656889847451</v>
      </c>
      <c r="BE22" s="212">
        <f t="shared" si="17"/>
        <v>0.86322579291084645</v>
      </c>
      <c r="BF22" s="212">
        <f t="shared" ref="BF22:BG22" si="20">BF6/BF$15</f>
        <v>0.86400788067906353</v>
      </c>
      <c r="BG22" s="212">
        <f t="shared" si="20"/>
        <v>0.8651342231612672</v>
      </c>
      <c r="BH22" s="2075">
        <f t="shared" ref="BH22:BI22" si="21">BH6/BH$15</f>
        <v>0.86405072594539956</v>
      </c>
      <c r="BI22" s="212">
        <f t="shared" si="21"/>
        <v>0.86641961943491641</v>
      </c>
      <c r="BJ22" s="226"/>
      <c r="BK22" s="319"/>
      <c r="BL22" s="759"/>
      <c r="BM22" s="760"/>
      <c r="BN22" s="319"/>
    </row>
    <row r="23" spans="2:84" ht="16.5">
      <c r="S23" s="761"/>
      <c r="T23" s="718" t="s">
        <v>513</v>
      </c>
      <c r="U23" s="756">
        <v>1</v>
      </c>
      <c r="W23" s="146"/>
      <c r="X23" s="1559" t="s">
        <v>871</v>
      </c>
      <c r="Y23" s="1578">
        <v>1</v>
      </c>
      <c r="Z23" s="757"/>
      <c r="AA23" s="212">
        <f t="shared" ref="AA23:AP23" si="22">AA7/AA$15</f>
        <v>7.2512220955966308E-2</v>
      </c>
      <c r="AB23" s="212">
        <f t="shared" si="22"/>
        <v>7.2739609068435004E-2</v>
      </c>
      <c r="AC23" s="212">
        <f t="shared" si="22"/>
        <v>7.2529314988073426E-2</v>
      </c>
      <c r="AD23" s="212">
        <f t="shared" si="22"/>
        <v>7.1482993905040107E-2</v>
      </c>
      <c r="AE23" s="212">
        <f t="shared" si="22"/>
        <v>7.1002478219081788E-2</v>
      </c>
      <c r="AF23" s="212">
        <f t="shared" si="22"/>
        <v>7.0827786635672768E-2</v>
      </c>
      <c r="AG23" s="212">
        <f t="shared" si="22"/>
        <v>7.1242789538992823E-2</v>
      </c>
      <c r="AH23" s="212">
        <f t="shared" si="22"/>
        <v>7.0447166454657498E-2</v>
      </c>
      <c r="AI23" s="212">
        <f t="shared" si="22"/>
        <v>6.8331969190910877E-2</v>
      </c>
      <c r="AJ23" s="212">
        <f t="shared" si="22"/>
        <v>6.7570701443745274E-2</v>
      </c>
      <c r="AK23" s="212">
        <f t="shared" si="22"/>
        <v>6.7679623672695505E-2</v>
      </c>
      <c r="AL23" s="212">
        <f t="shared" si="22"/>
        <v>6.7630452584619097E-2</v>
      </c>
      <c r="AM23" s="212">
        <f t="shared" si="22"/>
        <v>6.4701949678076937E-2</v>
      </c>
      <c r="AN23" s="212">
        <f t="shared" si="22"/>
        <v>6.4230432782453301E-2</v>
      </c>
      <c r="AO23" s="212">
        <f t="shared" si="22"/>
        <v>6.388027320567076E-2</v>
      </c>
      <c r="AP23" s="212">
        <f t="shared" si="22"/>
        <v>6.3650950872802259E-2</v>
      </c>
      <c r="AQ23" s="212">
        <f t="shared" ref="AQ23:BA23" si="23">AQ7/AQ$15</f>
        <v>6.3835598753608794E-2</v>
      </c>
      <c r="AR23" s="212">
        <f t="shared" si="23"/>
        <v>6.1849442359762308E-2</v>
      </c>
      <c r="AS23" s="212">
        <f t="shared" si="23"/>
        <v>6.2896149126109691E-2</v>
      </c>
      <c r="AT23" s="212">
        <f t="shared" si="23"/>
        <v>5.9655419953387308E-2</v>
      </c>
      <c r="AU23" s="212">
        <f t="shared" si="23"/>
        <v>5.7935469654171658E-2</v>
      </c>
      <c r="AV23" s="212">
        <f t="shared" si="23"/>
        <v>5.5131787136280766E-2</v>
      </c>
      <c r="AW23" s="212">
        <f t="shared" si="23"/>
        <v>5.4586716664676627E-2</v>
      </c>
      <c r="AX23" s="212">
        <f t="shared" si="23"/>
        <v>5.5252789099736722E-2</v>
      </c>
      <c r="AY23" s="212">
        <f t="shared" si="23"/>
        <v>5.628982605030023E-2</v>
      </c>
      <c r="AZ23" s="212">
        <f t="shared" si="23"/>
        <v>5.7150586068767301E-2</v>
      </c>
      <c r="BA23" s="212">
        <f t="shared" si="23"/>
        <v>5.7689575368848993E-2</v>
      </c>
      <c r="BB23" s="212">
        <f t="shared" si="17"/>
        <v>5.9089535572626813E-2</v>
      </c>
      <c r="BC23" s="212">
        <f t="shared" si="17"/>
        <v>6.1067535216224017E-2</v>
      </c>
      <c r="BD23" s="212">
        <f t="shared" si="17"/>
        <v>6.1963121648352833E-2</v>
      </c>
      <c r="BE23" s="212">
        <f t="shared" si="17"/>
        <v>6.1929449899529865E-2</v>
      </c>
      <c r="BF23" s="212">
        <f t="shared" ref="BF23:BG23" si="24">BF7/BF$15</f>
        <v>6.2602216372145372E-2</v>
      </c>
      <c r="BG23" s="212">
        <f t="shared" si="24"/>
        <v>6.166241315385286E-2</v>
      </c>
      <c r="BH23" s="2075">
        <f t="shared" ref="BH23:BI23" si="25">BH7/BH$15</f>
        <v>6.2308431511821666E-2</v>
      </c>
      <c r="BI23" s="212">
        <f t="shared" si="25"/>
        <v>6.1978780651279451E-2</v>
      </c>
      <c r="BJ23" s="226"/>
      <c r="BK23" s="319"/>
      <c r="BL23" s="762"/>
      <c r="BM23" s="763"/>
      <c r="BN23" s="319"/>
    </row>
    <row r="24" spans="2:84" ht="18.75">
      <c r="S24" s="764" t="s">
        <v>514</v>
      </c>
      <c r="T24" s="708"/>
      <c r="U24" s="756">
        <v>28</v>
      </c>
      <c r="W24" s="145" t="s">
        <v>872</v>
      </c>
      <c r="X24" s="1562"/>
      <c r="Y24" s="1578">
        <v>28</v>
      </c>
      <c r="Z24" s="757"/>
      <c r="AA24" s="212">
        <f t="shared" ref="AA24:AP24" si="26">AA8/AA$15</f>
        <v>3.9334832521493071E-2</v>
      </c>
      <c r="AB24" s="212">
        <f t="shared" si="26"/>
        <v>3.8343651673858482E-2</v>
      </c>
      <c r="AC24" s="212">
        <f t="shared" si="26"/>
        <v>3.7976762752752281E-2</v>
      </c>
      <c r="AD24" s="212">
        <f t="shared" si="26"/>
        <v>3.7319821418569703E-2</v>
      </c>
      <c r="AE24" s="212">
        <f t="shared" si="26"/>
        <v>3.5731165978602437E-2</v>
      </c>
      <c r="AF24" s="212">
        <f t="shared" si="26"/>
        <v>3.4225913884345198E-2</v>
      </c>
      <c r="AG24" s="212">
        <f t="shared" si="26"/>
        <v>3.2871049364195853E-2</v>
      </c>
      <c r="AH24" s="212">
        <f t="shared" si="26"/>
        <v>3.2706326257550045E-2</v>
      </c>
      <c r="AI24" s="212">
        <f t="shared" si="26"/>
        <v>3.2467343481021017E-2</v>
      </c>
      <c r="AJ24" s="212">
        <f t="shared" si="26"/>
        <v>3.1564407962377389E-2</v>
      </c>
      <c r="AK24" s="212">
        <f t="shared" si="26"/>
        <v>3.0597711015156133E-2</v>
      </c>
      <c r="AL24" s="212">
        <f t="shared" si="26"/>
        <v>3.0173766867637966E-2</v>
      </c>
      <c r="AM24" s="212">
        <f t="shared" si="26"/>
        <v>2.8960007719001216E-2</v>
      </c>
      <c r="AN24" s="212">
        <f t="shared" si="26"/>
        <v>2.8069726387812646E-2</v>
      </c>
      <c r="AO24" s="212">
        <f t="shared" si="26"/>
        <v>2.7971626299398648E-2</v>
      </c>
      <c r="AP24" s="212">
        <f t="shared" si="26"/>
        <v>2.7812540824346265E-2</v>
      </c>
      <c r="AQ24" s="212">
        <f t="shared" ref="AQ24:BA24" si="27">AQ8/AQ$15</f>
        <v>2.7793316687667501E-2</v>
      </c>
      <c r="AR24" s="212">
        <f t="shared" si="27"/>
        <v>2.6606941159095981E-2</v>
      </c>
      <c r="AS24" s="212">
        <f t="shared" si="27"/>
        <v>2.7428787193831402E-2</v>
      </c>
      <c r="AT24" s="212">
        <f t="shared" si="27"/>
        <v>2.8543349822114535E-2</v>
      </c>
      <c r="AU24" s="212">
        <f t="shared" si="27"/>
        <v>2.7016912686627082E-2</v>
      </c>
      <c r="AV24" s="212">
        <f t="shared" si="27"/>
        <v>2.5014539035433526E-2</v>
      </c>
      <c r="AW24" s="212">
        <f t="shared" si="27"/>
        <v>2.3748993832643478E-2</v>
      </c>
      <c r="AX24" s="212">
        <f t="shared" si="27"/>
        <v>2.3512969763319676E-2</v>
      </c>
      <c r="AY24" s="212">
        <f t="shared" si="27"/>
        <v>2.3992136182669228E-2</v>
      </c>
      <c r="AZ24" s="212">
        <f t="shared" si="27"/>
        <v>2.4408921748583057E-2</v>
      </c>
      <c r="BA24" s="212">
        <f t="shared" si="27"/>
        <v>2.4752470288526389E-2</v>
      </c>
      <c r="BB24" s="212">
        <f t="shared" si="17"/>
        <v>2.4906294691902434E-2</v>
      </c>
      <c r="BC24" s="212">
        <f t="shared" si="17"/>
        <v>2.5446236201561133E-2</v>
      </c>
      <c r="BD24" s="212">
        <f t="shared" si="17"/>
        <v>2.6000681274494196E-2</v>
      </c>
      <c r="BE24" s="212">
        <f t="shared" si="17"/>
        <v>2.7166608686617588E-2</v>
      </c>
      <c r="BF24" s="212">
        <f t="shared" ref="BF24:BG24" si="28">BF8/BF$15</f>
        <v>2.673268184716927E-2</v>
      </c>
      <c r="BG24" s="212">
        <f t="shared" si="28"/>
        <v>2.6952332440293891E-2</v>
      </c>
      <c r="BH24" s="2075">
        <f t="shared" ref="BH24:BI24" si="29">BH8/BH$15</f>
        <v>2.7663156260725998E-2</v>
      </c>
      <c r="BI24" s="212">
        <f t="shared" si="29"/>
        <v>2.6673938481350055E-2</v>
      </c>
      <c r="BJ24" s="226"/>
      <c r="BK24" s="190"/>
      <c r="BL24" s="762"/>
      <c r="BM24" s="763"/>
      <c r="BN24" s="190"/>
      <c r="BQ24" s="748"/>
      <c r="BR24" s="748"/>
      <c r="BS24" s="765"/>
      <c r="BT24" s="748"/>
      <c r="BU24" s="748"/>
      <c r="BV24" s="748"/>
      <c r="BW24" s="748"/>
      <c r="BX24" s="748"/>
      <c r="BY24" s="748"/>
      <c r="BZ24" s="748"/>
      <c r="CA24" s="748"/>
      <c r="CB24" s="748"/>
      <c r="CC24" s="748"/>
      <c r="CD24" s="748"/>
      <c r="CE24" s="748"/>
      <c r="CF24" s="319"/>
    </row>
    <row r="25" spans="2:84" ht="18.75">
      <c r="B25" s="2351" t="s">
        <v>1082</v>
      </c>
      <c r="S25" s="764" t="s">
        <v>515</v>
      </c>
      <c r="T25" s="708"/>
      <c r="U25" s="756">
        <v>265</v>
      </c>
      <c r="W25" s="170" t="s">
        <v>873</v>
      </c>
      <c r="X25" s="1562"/>
      <c r="Y25" s="1578">
        <v>265</v>
      </c>
      <c r="Z25" s="757"/>
      <c r="AA25" s="212">
        <f t="shared" ref="AA25:AP25" si="30">AA9/AA$15</f>
        <v>2.2684013443808316E-2</v>
      </c>
      <c r="AB25" s="212">
        <f t="shared" si="30"/>
        <v>2.220013863552877E-2</v>
      </c>
      <c r="AC25" s="212">
        <f t="shared" si="30"/>
        <v>2.2080730527137993E-2</v>
      </c>
      <c r="AD25" s="212">
        <f t="shared" si="30"/>
        <v>2.2125290423074585E-2</v>
      </c>
      <c r="AE25" s="212">
        <f t="shared" si="30"/>
        <v>2.1893585781712258E-2</v>
      </c>
      <c r="AF25" s="212">
        <f t="shared" si="30"/>
        <v>2.1737695166236484E-2</v>
      </c>
      <c r="AG25" s="212">
        <f t="shared" si="30"/>
        <v>2.2230693585764488E-2</v>
      </c>
      <c r="AH25" s="212">
        <f t="shared" si="30"/>
        <v>2.2809324887844599E-2</v>
      </c>
      <c r="AI25" s="212">
        <f t="shared" si="30"/>
        <v>2.2684514787615795E-2</v>
      </c>
      <c r="AJ25" s="212">
        <f t="shared" si="30"/>
        <v>1.8174633315184437E-2</v>
      </c>
      <c r="AK25" s="212">
        <f t="shared" si="30"/>
        <v>1.9574629471088827E-2</v>
      </c>
      <c r="AL25" s="212">
        <f t="shared" si="30"/>
        <v>1.7477725149901181E-2</v>
      </c>
      <c r="AM25" s="212">
        <f t="shared" si="30"/>
        <v>1.670124695086626E-2</v>
      </c>
      <c r="AN25" s="212">
        <f t="shared" si="30"/>
        <v>1.6719286463395853E-2</v>
      </c>
      <c r="AO25" s="212">
        <f t="shared" si="30"/>
        <v>1.6837761302763595E-2</v>
      </c>
      <c r="AP25" s="212">
        <f t="shared" si="30"/>
        <v>1.6493748596475361E-2</v>
      </c>
      <c r="AQ25" s="212">
        <f t="shared" ref="AQ25:BA25" si="31">AQ9/AQ$15</f>
        <v>1.6701779632844277E-2</v>
      </c>
      <c r="AR25" s="212">
        <f t="shared" si="31"/>
        <v>1.6022037938930835E-2</v>
      </c>
      <c r="AS25" s="212">
        <f t="shared" si="31"/>
        <v>1.6173714082796491E-2</v>
      </c>
      <c r="AT25" s="212">
        <f t="shared" si="31"/>
        <v>1.6671667252448813E-2</v>
      </c>
      <c r="AU25" s="212">
        <f t="shared" si="31"/>
        <v>1.5731553118630493E-2</v>
      </c>
      <c r="AV25" s="212">
        <f t="shared" si="31"/>
        <v>1.4877061223759303E-2</v>
      </c>
      <c r="AW25" s="212">
        <f t="shared" si="31"/>
        <v>1.4197338980530884E-2</v>
      </c>
      <c r="AX25" s="212">
        <f t="shared" si="31"/>
        <v>1.4063175328910724E-2</v>
      </c>
      <c r="AY25" s="212">
        <f t="shared" si="31"/>
        <v>1.4231969222799245E-2</v>
      </c>
      <c r="AZ25" s="212">
        <f t="shared" si="31"/>
        <v>1.4436432510825615E-2</v>
      </c>
      <c r="BA25" s="212">
        <f t="shared" si="31"/>
        <v>1.4296709257358283E-2</v>
      </c>
      <c r="BB25" s="212">
        <f t="shared" si="17"/>
        <v>1.4628024497545281E-2</v>
      </c>
      <c r="BC25" s="212">
        <f t="shared" si="17"/>
        <v>1.4481287142328089E-2</v>
      </c>
      <c r="BD25" s="212">
        <f t="shared" si="17"/>
        <v>1.4584724367927803E-2</v>
      </c>
      <c r="BE25" s="212">
        <f t="shared" si="17"/>
        <v>1.5025405363010771E-2</v>
      </c>
      <c r="BF25" s="212">
        <f t="shared" ref="BF25:BG25" si="32">BF9/BF$15</f>
        <v>1.4723804930445615E-2</v>
      </c>
      <c r="BG25" s="212">
        <f t="shared" si="32"/>
        <v>1.444421408704071E-2</v>
      </c>
      <c r="BH25" s="2075">
        <f t="shared" ref="BH25:BI25" si="33">BH9/BH$15</f>
        <v>1.4226670282929779E-2</v>
      </c>
      <c r="BI25" s="212">
        <f t="shared" si="33"/>
        <v>1.4113140858774928E-2</v>
      </c>
      <c r="BJ25" s="226"/>
      <c r="BK25" s="190"/>
      <c r="BL25" s="762"/>
      <c r="BM25" s="763"/>
      <c r="BN25" s="190"/>
      <c r="BQ25" s="335"/>
      <c r="BR25" s="766"/>
      <c r="BS25" s="747"/>
      <c r="BT25" s="767"/>
      <c r="BU25" s="767"/>
      <c r="BV25" s="767"/>
      <c r="BW25" s="767"/>
      <c r="BX25" s="767"/>
      <c r="BY25" s="767"/>
      <c r="BZ25" s="767"/>
      <c r="CA25" s="767"/>
      <c r="CB25" s="767"/>
      <c r="CC25" s="767"/>
      <c r="CD25" s="767"/>
      <c r="CE25" s="767"/>
    </row>
    <row r="26" spans="2:84" ht="15.75">
      <c r="S26" s="768" t="s">
        <v>28</v>
      </c>
      <c r="T26" s="725"/>
      <c r="U26" s="756"/>
      <c r="W26" s="1579" t="s">
        <v>154</v>
      </c>
      <c r="X26" s="1562"/>
      <c r="Y26" s="1578"/>
      <c r="Z26" s="757"/>
      <c r="AA26" s="212">
        <f>AA10/AA$15</f>
        <v>2.62286602641628E-2</v>
      </c>
      <c r="AB26" s="212">
        <f t="shared" ref="AB26:BA26" si="34">AB10/AB$15</f>
        <v>2.8680406353432719E-2</v>
      </c>
      <c r="AC26" s="212">
        <f t="shared" si="34"/>
        <v>2.9976764082720275E-2</v>
      </c>
      <c r="AD26" s="212">
        <f t="shared" si="34"/>
        <v>3.2788677961908097E-2</v>
      </c>
      <c r="AE26" s="212">
        <f t="shared" si="34"/>
        <v>3.4424096227481056E-2</v>
      </c>
      <c r="AF26" s="212">
        <f t="shared" si="34"/>
        <v>4.0503895135266255E-2</v>
      </c>
      <c r="AG26" s="212">
        <f t="shared" si="34"/>
        <v>4.0617491556582876E-2</v>
      </c>
      <c r="AH26" s="212">
        <f t="shared" si="34"/>
        <v>4.0143608472826518E-2</v>
      </c>
      <c r="AI26" s="212">
        <f t="shared" si="34"/>
        <v>3.7794856278856551E-2</v>
      </c>
      <c r="AJ26" s="212">
        <f t="shared" si="34"/>
        <v>3.212013688939884E-2</v>
      </c>
      <c r="AK26" s="212">
        <f t="shared" si="34"/>
        <v>2.8256470036158873E-2</v>
      </c>
      <c r="AL26" s="212">
        <f t="shared" si="34"/>
        <v>2.4391640507342615E-2</v>
      </c>
      <c r="AM26" s="212">
        <f t="shared" si="34"/>
        <v>2.1421473290822984E-2</v>
      </c>
      <c r="AN26" s="212">
        <f t="shared" si="34"/>
        <v>2.0867843564911219E-2</v>
      </c>
      <c r="AO26" s="212">
        <f t="shared" si="34"/>
        <v>1.8830212486988754E-2</v>
      </c>
      <c r="AP26" s="212">
        <f t="shared" si="34"/>
        <v>1.8756245824464571E-2</v>
      </c>
      <c r="AQ26" s="212">
        <f t="shared" si="34"/>
        <v>2.0070486182423363E-2</v>
      </c>
      <c r="AR26" s="212">
        <f t="shared" si="34"/>
        <v>1.9405458519544963E-2</v>
      </c>
      <c r="AS26" s="212">
        <f t="shared" si="34"/>
        <v>1.9557745280806681E-2</v>
      </c>
      <c r="AT26" s="212">
        <f t="shared" si="34"/>
        <v>1.8367322231151149E-2</v>
      </c>
      <c r="AU26" s="212">
        <f t="shared" si="34"/>
        <v>1.9141131771655454E-2</v>
      </c>
      <c r="AV26" s="212">
        <f t="shared" si="34"/>
        <v>1.9400731952496964E-2</v>
      </c>
      <c r="AW26" s="212">
        <f t="shared" si="34"/>
        <v>1.9731937845705302E-2</v>
      </c>
      <c r="AX26" s="212">
        <f t="shared" si="34"/>
        <v>2.0675285812657974E-2</v>
      </c>
      <c r="AY26" s="212">
        <f t="shared" si="34"/>
        <v>2.2699022614485455E-2</v>
      </c>
      <c r="AZ26" s="212">
        <f t="shared" si="34"/>
        <v>2.4804205086016551E-2</v>
      </c>
      <c r="BA26" s="212">
        <f t="shared" si="34"/>
        <v>2.6358067881835062E-2</v>
      </c>
      <c r="BB26" s="212">
        <f t="shared" si="17"/>
        <v>2.7113480018928361E-2</v>
      </c>
      <c r="BC26" s="212">
        <f t="shared" si="17"/>
        <v>2.8456636994910318E-2</v>
      </c>
      <c r="BD26" s="212">
        <f t="shared" si="17"/>
        <v>3.0154903810750731E-2</v>
      </c>
      <c r="BE26" s="212">
        <f t="shared" si="17"/>
        <v>3.2652743139995104E-2</v>
      </c>
      <c r="BF26" s="212">
        <f t="shared" ref="BF26:BG26" si="35">BF10/BF$15</f>
        <v>3.1933416171176135E-2</v>
      </c>
      <c r="BG26" s="212">
        <f t="shared" si="35"/>
        <v>3.1806817157545408E-2</v>
      </c>
      <c r="BH26" s="2075">
        <f t="shared" ref="BH26:BI26" si="36">BH10/BH$15</f>
        <v>3.1751015999122861E-2</v>
      </c>
      <c r="BI26" s="212">
        <f t="shared" si="36"/>
        <v>3.0814520573679251E-2</v>
      </c>
      <c r="BJ26" s="226"/>
      <c r="BK26" s="190"/>
      <c r="BL26" s="762"/>
      <c r="BM26" s="763"/>
      <c r="BN26" s="190"/>
      <c r="BQ26" s="335"/>
      <c r="BR26" s="766"/>
      <c r="BS26" s="747"/>
      <c r="BT26" s="767"/>
      <c r="BU26" s="767"/>
      <c r="BV26" s="767"/>
      <c r="BW26" s="767"/>
      <c r="BX26" s="767"/>
      <c r="BY26" s="767"/>
      <c r="BZ26" s="767"/>
      <c r="CA26" s="767"/>
      <c r="CB26" s="767"/>
      <c r="CC26" s="767"/>
      <c r="CD26" s="767"/>
      <c r="CE26" s="767"/>
    </row>
    <row r="27" spans="2:84" ht="30">
      <c r="S27" s="769"/>
      <c r="T27" s="728" t="s">
        <v>516</v>
      </c>
      <c r="U27" s="729" t="s">
        <v>1170</v>
      </c>
      <c r="W27" s="1580"/>
      <c r="X27" s="1565" t="s">
        <v>155</v>
      </c>
      <c r="Y27" s="1581" t="s">
        <v>1168</v>
      </c>
      <c r="Z27" s="757"/>
      <c r="AA27" s="212">
        <f t="shared" ref="AA27:BA27" si="37">AA11/AA$15</f>
        <v>1.0541936625937394E-2</v>
      </c>
      <c r="AB27" s="212">
        <f t="shared" si="37"/>
        <v>1.1356009189303028E-2</v>
      </c>
      <c r="AC27" s="212">
        <f t="shared" si="37"/>
        <v>1.1545402970610831E-2</v>
      </c>
      <c r="AD27" s="212">
        <f t="shared" si="37"/>
        <v>1.1903767792511569E-2</v>
      </c>
      <c r="AE27" s="212">
        <f t="shared" si="37"/>
        <v>1.328378332732867E-2</v>
      </c>
      <c r="AF27" s="212">
        <f t="shared" si="37"/>
        <v>1.5710511188493599E-2</v>
      </c>
      <c r="AG27" s="212">
        <f t="shared" si="37"/>
        <v>1.5238626803034028E-2</v>
      </c>
      <c r="AH27" s="212">
        <f t="shared" si="37"/>
        <v>1.5284905762325992E-2</v>
      </c>
      <c r="AI27" s="212">
        <f t="shared" si="37"/>
        <v>1.5424742996397942E-2</v>
      </c>
      <c r="AJ27" s="212">
        <f t="shared" si="37"/>
        <v>1.5550512719891291E-2</v>
      </c>
      <c r="AK27" s="212">
        <f t="shared" si="37"/>
        <v>1.4444014305549655E-2</v>
      </c>
      <c r="AL27" s="212">
        <f t="shared" si="37"/>
        <v>1.2565381274614774E-2</v>
      </c>
      <c r="AM27" s="212">
        <f t="shared" si="37"/>
        <v>1.0358660186366751E-2</v>
      </c>
      <c r="AN27" s="212">
        <f t="shared" si="37"/>
        <v>1.0278815259160612E-2</v>
      </c>
      <c r="AO27" s="212">
        <f t="shared" si="37"/>
        <v>7.9165156256502858E-3</v>
      </c>
      <c r="AP27" s="212">
        <f t="shared" si="37"/>
        <v>7.8504803988863198E-3</v>
      </c>
      <c r="AQ27" s="212">
        <f t="shared" si="37"/>
        <v>8.7190823063025315E-3</v>
      </c>
      <c r="AR27" s="212">
        <f t="shared" si="37"/>
        <v>9.3082473760567521E-3</v>
      </c>
      <c r="AS27" s="212">
        <f t="shared" si="37"/>
        <v>1.0976990459938801E-2</v>
      </c>
      <c r="AT27" s="212">
        <f t="shared" si="37"/>
        <v>1.2201296035376044E-2</v>
      </c>
      <c r="AU27" s="212">
        <f t="shared" si="37"/>
        <v>1.2912785100116758E-2</v>
      </c>
      <c r="AV27" s="212">
        <f t="shared" si="37"/>
        <v>1.3739098259658654E-2</v>
      </c>
      <c r="AW27" s="212">
        <f t="shared" si="37"/>
        <v>1.4663036661719576E-2</v>
      </c>
      <c r="AX27" s="212">
        <f t="shared" si="37"/>
        <v>1.5773059891499255E-2</v>
      </c>
      <c r="AY27" s="212">
        <f t="shared" si="37"/>
        <v>1.7933977951096192E-2</v>
      </c>
      <c r="AZ27" s="212">
        <f t="shared" si="37"/>
        <v>2.0266141684411022E-2</v>
      </c>
      <c r="BA27" s="212">
        <f t="shared" si="37"/>
        <v>2.1635270540652018E-2</v>
      </c>
      <c r="BB27" s="212">
        <f t="shared" si="17"/>
        <v>2.2446130440404326E-2</v>
      </c>
      <c r="BC27" s="212">
        <f t="shared" si="17"/>
        <v>2.3753988097121655E-2</v>
      </c>
      <c r="BD27" s="212">
        <f t="shared" si="17"/>
        <v>2.5417231289707808E-2</v>
      </c>
      <c r="BE27" s="212">
        <f t="shared" si="17"/>
        <v>2.7526468669058567E-2</v>
      </c>
      <c r="BF27" s="212">
        <f t="shared" ref="BF27:BG27" si="38">BF11/BF$15</f>
        <v>2.7145221535589407E-2</v>
      </c>
      <c r="BG27" s="212">
        <f t="shared" si="38"/>
        <v>2.6828480501753665E-2</v>
      </c>
      <c r="BH27" s="2075">
        <f t="shared" ref="BH27:BI27" si="39">BH11/BH$15</f>
        <v>2.675538724544789E-2</v>
      </c>
      <c r="BI27" s="212">
        <f t="shared" si="39"/>
        <v>2.6353999778109548E-2</v>
      </c>
      <c r="BJ27" s="226"/>
      <c r="BK27" s="190"/>
      <c r="BL27" s="762"/>
      <c r="BM27" s="763"/>
      <c r="BN27" s="190"/>
      <c r="BQ27" s="335"/>
      <c r="BR27" s="766"/>
      <c r="BS27" s="767"/>
      <c r="BT27" s="767"/>
      <c r="BU27" s="767"/>
      <c r="BV27" s="767"/>
      <c r="BW27" s="767"/>
      <c r="BX27" s="767"/>
      <c r="BY27" s="767"/>
      <c r="BZ27" s="767"/>
      <c r="CA27" s="767"/>
      <c r="CB27" s="767"/>
      <c r="CC27" s="767"/>
      <c r="CD27" s="767"/>
      <c r="CE27" s="767"/>
    </row>
    <row r="28" spans="2:84" ht="30">
      <c r="S28" s="769"/>
      <c r="T28" s="728" t="s">
        <v>517</v>
      </c>
      <c r="U28" s="729" t="s">
        <v>1171</v>
      </c>
      <c r="W28" s="1580"/>
      <c r="X28" s="1565" t="s">
        <v>156</v>
      </c>
      <c r="Y28" s="1581" t="s">
        <v>1169</v>
      </c>
      <c r="Z28" s="757"/>
      <c r="AA28" s="212">
        <f t="shared" ref="AA28:BA28" si="40">AA12/AA$15</f>
        <v>4.8446632926942672E-3</v>
      </c>
      <c r="AB28" s="212">
        <f t="shared" si="40"/>
        <v>5.4666697946431277E-3</v>
      </c>
      <c r="AC28" s="212">
        <f t="shared" si="40"/>
        <v>5.4858638663269352E-3</v>
      </c>
      <c r="AD28" s="212">
        <f t="shared" si="40"/>
        <v>7.8396364108257524E-3</v>
      </c>
      <c r="AE28" s="212">
        <f t="shared" si="40"/>
        <v>9.1828893425142024E-3</v>
      </c>
      <c r="AF28" s="212">
        <f t="shared" si="40"/>
        <v>1.1818185900350409E-2</v>
      </c>
      <c r="AG28" s="212">
        <f t="shared" si="40"/>
        <v>1.2075245417117589E-2</v>
      </c>
      <c r="AH28" s="212">
        <f t="shared" si="40"/>
        <v>1.3259293917671184E-2</v>
      </c>
      <c r="AI28" s="212">
        <f t="shared" si="40"/>
        <v>1.1335896495141773E-2</v>
      </c>
      <c r="AJ28" s="212">
        <f t="shared" si="40"/>
        <v>8.7285850761080822E-3</v>
      </c>
      <c r="AK28" s="212">
        <f t="shared" si="40"/>
        <v>7.6489315775578118E-3</v>
      </c>
      <c r="AL28" s="212">
        <f t="shared" si="40"/>
        <v>6.4754645935903733E-3</v>
      </c>
      <c r="AM28" s="212">
        <f t="shared" si="40"/>
        <v>5.997584693285111E-3</v>
      </c>
      <c r="AN28" s="212">
        <f t="shared" si="40"/>
        <v>5.7834666717946391E-3</v>
      </c>
      <c r="AO28" s="212">
        <f t="shared" si="40"/>
        <v>6.086859363415853E-3</v>
      </c>
      <c r="AP28" s="212">
        <f t="shared" si="40"/>
        <v>5.675244311260587E-3</v>
      </c>
      <c r="AQ28" s="212">
        <f t="shared" si="40"/>
        <v>6.0469441781351883E-3</v>
      </c>
      <c r="AR28" s="212">
        <f t="shared" si="40"/>
        <v>5.181157954578703E-3</v>
      </c>
      <c r="AS28" s="212">
        <f t="shared" si="40"/>
        <v>3.9612994104593902E-3</v>
      </c>
      <c r="AT28" s="212">
        <f t="shared" si="40"/>
        <v>2.9573905392915305E-3</v>
      </c>
      <c r="AU28" s="212">
        <f t="shared" si="40"/>
        <v>2.9749372176182576E-3</v>
      </c>
      <c r="AV28" s="212">
        <f t="shared" si="40"/>
        <v>2.5347376308433272E-3</v>
      </c>
      <c r="AW28" s="212">
        <f t="shared" si="40"/>
        <v>2.2595104906012052E-3</v>
      </c>
      <c r="AX28" s="212">
        <f t="shared" si="40"/>
        <v>2.1417811837100413E-3</v>
      </c>
      <c r="AY28" s="212">
        <f t="shared" si="40"/>
        <v>2.2834147189704293E-3</v>
      </c>
      <c r="AZ28" s="212">
        <f t="shared" si="40"/>
        <v>2.3146720826244596E-3</v>
      </c>
      <c r="BA28" s="212">
        <f t="shared" si="40"/>
        <v>2.3951239122844414E-3</v>
      </c>
      <c r="BB28" s="212">
        <f t="shared" si="17"/>
        <v>2.5152077640908286E-3</v>
      </c>
      <c r="BC28" s="212">
        <f t="shared" si="17"/>
        <v>2.6184232264877109E-3</v>
      </c>
      <c r="BD28" s="212">
        <f t="shared" si="17"/>
        <v>2.6619439316500309E-3</v>
      </c>
      <c r="BE28" s="212">
        <f t="shared" si="17"/>
        <v>2.8661852001317049E-3</v>
      </c>
      <c r="BF28" s="212">
        <f t="shared" ref="BF28:BG28" si="41">BF12/BF$15</f>
        <v>2.5427857373270164E-3</v>
      </c>
      <c r="BG28" s="212">
        <f t="shared" si="41"/>
        <v>2.7445285990605767E-3</v>
      </c>
      <c r="BH28" s="2075">
        <f t="shared" ref="BH28:BI28" si="42">BH12/BH$15</f>
        <v>2.8634348611192325E-3</v>
      </c>
      <c r="BI28" s="212">
        <f t="shared" si="42"/>
        <v>2.3712752394122144E-3</v>
      </c>
      <c r="BJ28" s="226"/>
      <c r="BK28" s="190"/>
      <c r="BL28" s="762"/>
      <c r="BM28" s="763"/>
      <c r="BN28" s="190"/>
      <c r="BQ28" s="335"/>
      <c r="BR28" s="766"/>
      <c r="BS28" s="767"/>
      <c r="BT28" s="767"/>
      <c r="BU28" s="767"/>
      <c r="BV28" s="767"/>
      <c r="BW28" s="767"/>
      <c r="BX28" s="767"/>
      <c r="BY28" s="767"/>
      <c r="BZ28" s="767"/>
      <c r="CA28" s="767"/>
      <c r="CB28" s="767"/>
      <c r="CC28" s="767"/>
      <c r="CD28" s="767"/>
      <c r="CE28" s="767"/>
    </row>
    <row r="29" spans="2:84" ht="18.75" customHeight="1">
      <c r="S29" s="769"/>
      <c r="T29" s="730" t="s">
        <v>518</v>
      </c>
      <c r="U29" s="756">
        <v>23500</v>
      </c>
      <c r="W29" s="1580"/>
      <c r="X29" s="1565" t="s">
        <v>874</v>
      </c>
      <c r="Y29" s="1578">
        <v>23500</v>
      </c>
      <c r="Z29" s="757"/>
      <c r="AA29" s="212">
        <f t="shared" ref="AA29:BA29" si="43">AA13/AA$15</f>
        <v>1.0820072364895635E-2</v>
      </c>
      <c r="AB29" s="212">
        <f t="shared" si="43"/>
        <v>1.1835979728468128E-2</v>
      </c>
      <c r="AC29" s="212">
        <f t="shared" si="43"/>
        <v>1.2923925501474453E-2</v>
      </c>
      <c r="AD29" s="212">
        <f t="shared" si="43"/>
        <v>1.3016422958367552E-2</v>
      </c>
      <c r="AE29" s="212">
        <f t="shared" si="43"/>
        <v>1.1909124128330655E-2</v>
      </c>
      <c r="AF29" s="212">
        <f t="shared" si="43"/>
        <v>1.2849446364276656E-2</v>
      </c>
      <c r="AG29" s="212">
        <f t="shared" si="43"/>
        <v>1.3184879231072243E-2</v>
      </c>
      <c r="AH29" s="212">
        <f t="shared" si="43"/>
        <v>1.1491465795934979E-2</v>
      </c>
      <c r="AI29" s="212">
        <f t="shared" si="43"/>
        <v>1.0909901602275963E-2</v>
      </c>
      <c r="AJ29" s="212">
        <f t="shared" si="43"/>
        <v>7.6373265637571909E-3</v>
      </c>
      <c r="AK29" s="212">
        <f t="shared" si="43"/>
        <v>5.9751484739419642E-3</v>
      </c>
      <c r="AL29" s="212">
        <f t="shared" si="43"/>
        <v>5.1538172964214575E-3</v>
      </c>
      <c r="AM29" s="212">
        <f t="shared" si="43"/>
        <v>4.822697899521531E-3</v>
      </c>
      <c r="AN29" s="212">
        <f t="shared" si="43"/>
        <v>4.5313766421112792E-3</v>
      </c>
      <c r="AO29" s="212">
        <f t="shared" si="43"/>
        <v>4.5066600114615505E-3</v>
      </c>
      <c r="AP29" s="212">
        <f t="shared" si="43"/>
        <v>4.2393674956777124E-3</v>
      </c>
      <c r="AQ29" s="212">
        <f t="shared" si="43"/>
        <v>4.3478669192551066E-3</v>
      </c>
      <c r="AR29" s="212">
        <f t="shared" si="43"/>
        <v>3.8611003618695223E-3</v>
      </c>
      <c r="AS29" s="212">
        <f t="shared" si="43"/>
        <v>3.5792996487989536E-3</v>
      </c>
      <c r="AT29" s="212">
        <f t="shared" si="43"/>
        <v>2.2002452384281613E-3</v>
      </c>
      <c r="AU29" s="212">
        <f t="shared" si="43"/>
        <v>2.1514571549852671E-3</v>
      </c>
      <c r="AV29" s="212">
        <f t="shared" si="43"/>
        <v>1.882864288216144E-3</v>
      </c>
      <c r="AW29" s="212">
        <f t="shared" si="43"/>
        <v>1.7977245850782811E-3</v>
      </c>
      <c r="AX29" s="212">
        <f t="shared" si="43"/>
        <v>1.6809791593009951E-3</v>
      </c>
      <c r="AY29" s="212">
        <f t="shared" si="43"/>
        <v>1.7056388603342465E-3</v>
      </c>
      <c r="AZ29" s="212">
        <f t="shared" si="43"/>
        <v>1.8209829009288687E-3</v>
      </c>
      <c r="BA29" s="212">
        <f t="shared" si="43"/>
        <v>1.8748395907532602E-3</v>
      </c>
      <c r="BB29" s="212">
        <f t="shared" si="17"/>
        <v>1.8315461215231321E-3</v>
      </c>
      <c r="BC29" s="212">
        <f t="shared" si="17"/>
        <v>1.8583500857253994E-3</v>
      </c>
      <c r="BD29" s="212">
        <f t="shared" si="17"/>
        <v>1.8591260048878185E-3</v>
      </c>
      <c r="BE29" s="212">
        <f t="shared" si="17"/>
        <v>1.9989982087797063E-3</v>
      </c>
      <c r="BF29" s="212">
        <f t="shared" ref="BF29:BG29" si="44">BF13/BF$15</f>
        <v>1.9552033552041586E-3</v>
      </c>
      <c r="BG29" s="212">
        <f t="shared" si="44"/>
        <v>1.93104072202008E-3</v>
      </c>
      <c r="BH29" s="2075">
        <f t="shared" ref="BH29:BI29" si="45">BH13/BH$15</f>
        <v>1.9389973646643504E-3</v>
      </c>
      <c r="BI29" s="212">
        <f t="shared" si="45"/>
        <v>1.9175637227990751E-3</v>
      </c>
      <c r="BJ29" s="226"/>
      <c r="BK29" s="190"/>
      <c r="BL29" s="762"/>
      <c r="BM29" s="770"/>
      <c r="BN29" s="190"/>
      <c r="BQ29" s="180"/>
      <c r="BR29" s="771"/>
      <c r="BS29" s="747"/>
      <c r="BT29" s="772"/>
      <c r="BU29" s="772"/>
      <c r="BV29" s="772"/>
      <c r="BW29" s="772"/>
      <c r="BX29" s="772"/>
      <c r="BY29" s="767"/>
      <c r="BZ29" s="767"/>
      <c r="CA29" s="767"/>
      <c r="CB29" s="767"/>
      <c r="CC29" s="767"/>
      <c r="CD29" s="767"/>
      <c r="CE29" s="767"/>
    </row>
    <row r="30" spans="2:84" ht="18.75" customHeight="1" thickBot="1">
      <c r="S30" s="773"/>
      <c r="T30" s="732" t="s">
        <v>519</v>
      </c>
      <c r="U30" s="756">
        <v>16100</v>
      </c>
      <c r="W30" s="1582"/>
      <c r="X30" s="1568" t="s">
        <v>875</v>
      </c>
      <c r="Y30" s="1578">
        <v>16100</v>
      </c>
      <c r="Z30" s="774"/>
      <c r="AA30" s="775">
        <f>AA14/AA$15</f>
        <v>2.1987980635508853E-5</v>
      </c>
      <c r="AB30" s="775">
        <f t="shared" ref="AB30:BA30" si="46">AB14/AB$15</f>
        <v>2.174764101843653E-5</v>
      </c>
      <c r="AC30" s="775">
        <f t="shared" si="46"/>
        <v>2.1571744308052631E-5</v>
      </c>
      <c r="AD30" s="775">
        <f t="shared" si="46"/>
        <v>2.8850800203218107E-5</v>
      </c>
      <c r="AE30" s="775">
        <f t="shared" si="46"/>
        <v>4.8299429307530097E-5</v>
      </c>
      <c r="AF30" s="776">
        <f t="shared" si="46"/>
        <v>1.2575168214558878E-4</v>
      </c>
      <c r="AG30" s="776">
        <f t="shared" si="46"/>
        <v>1.1874010535901701E-4</v>
      </c>
      <c r="AH30" s="776">
        <f t="shared" si="46"/>
        <v>1.0794299689436791E-4</v>
      </c>
      <c r="AI30" s="776">
        <f t="shared" si="46"/>
        <v>1.2431518504087483E-4</v>
      </c>
      <c r="AJ30" s="776">
        <f t="shared" si="46"/>
        <v>2.0371252964226989E-4</v>
      </c>
      <c r="AK30" s="776">
        <f t="shared" si="46"/>
        <v>1.8837567910944412E-4</v>
      </c>
      <c r="AL30" s="776">
        <f t="shared" si="46"/>
        <v>1.9697734271601297E-4</v>
      </c>
      <c r="AM30" s="776">
        <f t="shared" si="46"/>
        <v>2.4253051164958904E-4</v>
      </c>
      <c r="AN30" s="776">
        <f t="shared" si="46"/>
        <v>2.741849918446894E-4</v>
      </c>
      <c r="AO30" s="776">
        <f t="shared" si="46"/>
        <v>3.2017748646106424E-4</v>
      </c>
      <c r="AP30" s="777">
        <f t="shared" si="46"/>
        <v>9.9115361863995268E-4</v>
      </c>
      <c r="AQ30" s="777">
        <f t="shared" si="46"/>
        <v>9.5659277873053441E-4</v>
      </c>
      <c r="AR30" s="777">
        <f t="shared" si="46"/>
        <v>1.0549528270399852E-3</v>
      </c>
      <c r="AS30" s="777">
        <f t="shared" si="46"/>
        <v>1.0401557616095361E-3</v>
      </c>
      <c r="AT30" s="777">
        <f t="shared" si="46"/>
        <v>1.0083904180554139E-3</v>
      </c>
      <c r="AU30" s="777">
        <f t="shared" si="46"/>
        <v>1.1019522989351757E-3</v>
      </c>
      <c r="AV30" s="777">
        <f t="shared" si="46"/>
        <v>1.2440317737788388E-3</v>
      </c>
      <c r="AW30" s="777">
        <f t="shared" si="46"/>
        <v>1.0116661083062403E-3</v>
      </c>
      <c r="AX30" s="777">
        <f t="shared" si="46"/>
        <v>1.0794655781476809E-3</v>
      </c>
      <c r="AY30" s="776">
        <f t="shared" si="46"/>
        <v>7.7599108408458583E-4</v>
      </c>
      <c r="AZ30" s="776">
        <f>AZ14/AZ$15</f>
        <v>4.0240841805220607E-4</v>
      </c>
      <c r="BA30" s="776">
        <f t="shared" si="46"/>
        <v>4.5283383814534174E-4</v>
      </c>
      <c r="BB30" s="776">
        <f t="shared" si="17"/>
        <v>3.2059569291007054E-4</v>
      </c>
      <c r="BC30" s="776">
        <f t="shared" si="17"/>
        <v>2.2587558557555685E-4</v>
      </c>
      <c r="BD30" s="776">
        <f t="shared" si="17"/>
        <v>2.1660258450507315E-4</v>
      </c>
      <c r="BE30" s="776">
        <f t="shared" si="17"/>
        <v>2.6109106202511754E-4</v>
      </c>
      <c r="BF30" s="776">
        <f t="shared" ref="BF30:BG30" si="47">BF14/BF$15</f>
        <v>2.9020554305555574E-4</v>
      </c>
      <c r="BG30" s="776">
        <f t="shared" si="47"/>
        <v>3.0276733471108758E-4</v>
      </c>
      <c r="BH30" s="2076">
        <f t="shared" ref="BH30:BI30" si="48">BH14/BH$15</f>
        <v>1.9319652789138682E-4</v>
      </c>
      <c r="BI30" s="776">
        <f t="shared" si="48"/>
        <v>1.7168183335841073E-4</v>
      </c>
      <c r="BJ30" s="778"/>
      <c r="BK30" s="190"/>
      <c r="BN30" s="190"/>
      <c r="BQ30" s="180"/>
      <c r="BR30" s="771"/>
      <c r="BS30" s="747"/>
      <c r="BT30" s="772"/>
      <c r="BU30" s="772"/>
      <c r="BV30" s="772"/>
      <c r="BW30" s="772"/>
      <c r="BX30" s="772"/>
      <c r="BY30" s="767"/>
      <c r="BZ30" s="767"/>
      <c r="CA30" s="767"/>
      <c r="CB30" s="767"/>
      <c r="CC30" s="767"/>
      <c r="CD30" s="767"/>
      <c r="CE30" s="767"/>
    </row>
    <row r="31" spans="2:84" ht="23.25" customHeight="1" thickTop="1">
      <c r="S31" s="779" t="s">
        <v>29</v>
      </c>
      <c r="T31" s="780"/>
      <c r="U31" s="781"/>
      <c r="W31" s="1583" t="s">
        <v>157</v>
      </c>
      <c r="X31" s="1584"/>
      <c r="Y31" s="1585"/>
      <c r="Z31" s="782"/>
      <c r="AA31" s="783">
        <f>AA15/AA$15</f>
        <v>1</v>
      </c>
      <c r="AB31" s="783">
        <f t="shared" ref="AB31:BA31" si="49">AB15/AB$15</f>
        <v>1</v>
      </c>
      <c r="AC31" s="783">
        <f t="shared" si="49"/>
        <v>1</v>
      </c>
      <c r="AD31" s="783">
        <f t="shared" si="49"/>
        <v>1</v>
      </c>
      <c r="AE31" s="783">
        <f t="shared" si="49"/>
        <v>1</v>
      </c>
      <c r="AF31" s="783">
        <f t="shared" si="49"/>
        <v>1</v>
      </c>
      <c r="AG31" s="783">
        <f t="shared" si="49"/>
        <v>1</v>
      </c>
      <c r="AH31" s="783">
        <f t="shared" si="49"/>
        <v>1</v>
      </c>
      <c r="AI31" s="783">
        <f t="shared" si="49"/>
        <v>1</v>
      </c>
      <c r="AJ31" s="783">
        <f t="shared" si="49"/>
        <v>1</v>
      </c>
      <c r="AK31" s="783">
        <f t="shared" si="49"/>
        <v>1</v>
      </c>
      <c r="AL31" s="783">
        <f t="shared" si="49"/>
        <v>1</v>
      </c>
      <c r="AM31" s="783">
        <f t="shared" si="49"/>
        <v>1</v>
      </c>
      <c r="AN31" s="783">
        <f t="shared" si="49"/>
        <v>1</v>
      </c>
      <c r="AO31" s="783">
        <f t="shared" si="49"/>
        <v>1</v>
      </c>
      <c r="AP31" s="783">
        <f t="shared" si="49"/>
        <v>1</v>
      </c>
      <c r="AQ31" s="783">
        <f t="shared" si="49"/>
        <v>1</v>
      </c>
      <c r="AR31" s="783">
        <f t="shared" si="49"/>
        <v>1</v>
      </c>
      <c r="AS31" s="783">
        <f t="shared" si="49"/>
        <v>1</v>
      </c>
      <c r="AT31" s="783">
        <f t="shared" si="49"/>
        <v>1</v>
      </c>
      <c r="AU31" s="783">
        <f t="shared" si="49"/>
        <v>1</v>
      </c>
      <c r="AV31" s="783">
        <f t="shared" si="49"/>
        <v>1</v>
      </c>
      <c r="AW31" s="783">
        <f t="shared" si="49"/>
        <v>1</v>
      </c>
      <c r="AX31" s="783">
        <f t="shared" si="49"/>
        <v>1</v>
      </c>
      <c r="AY31" s="783">
        <f t="shared" si="49"/>
        <v>1</v>
      </c>
      <c r="AZ31" s="783">
        <f>AZ15/AZ$15</f>
        <v>1</v>
      </c>
      <c r="BA31" s="783">
        <f t="shared" si="49"/>
        <v>1</v>
      </c>
      <c r="BB31" s="783">
        <f t="shared" si="17"/>
        <v>1</v>
      </c>
      <c r="BC31" s="783">
        <f t="shared" si="17"/>
        <v>1</v>
      </c>
      <c r="BD31" s="783">
        <f t="shared" si="17"/>
        <v>1</v>
      </c>
      <c r="BE31" s="783">
        <f t="shared" si="17"/>
        <v>1</v>
      </c>
      <c r="BF31" s="783">
        <f t="shared" ref="BF31:BG31" si="50">BF15/BF$15</f>
        <v>1</v>
      </c>
      <c r="BG31" s="783">
        <f t="shared" si="50"/>
        <v>1</v>
      </c>
      <c r="BH31" s="2077">
        <f t="shared" ref="BH31:BI31" si="51">BH15/BH$15</f>
        <v>1</v>
      </c>
      <c r="BI31" s="783">
        <f t="shared" si="51"/>
        <v>1</v>
      </c>
      <c r="BJ31" s="226"/>
      <c r="BK31" s="784"/>
      <c r="BL31" s="785"/>
      <c r="BM31" s="786"/>
      <c r="BN31" s="190"/>
      <c r="BQ31" s="180"/>
      <c r="BR31" s="771"/>
      <c r="BS31" s="747"/>
      <c r="BT31" s="772"/>
      <c r="BU31" s="772"/>
      <c r="BV31" s="772"/>
      <c r="BW31" s="772"/>
      <c r="BX31" s="772"/>
      <c r="BY31" s="767"/>
      <c r="BZ31" s="767"/>
      <c r="CA31" s="767"/>
      <c r="CB31" s="767"/>
      <c r="CC31" s="767"/>
      <c r="CD31" s="767"/>
      <c r="CE31" s="767"/>
    </row>
    <row r="32" spans="2:84" ht="15.75">
      <c r="S32" s="748"/>
      <c r="T32" s="651"/>
      <c r="U32" s="749"/>
      <c r="W32" s="1574"/>
      <c r="Y32" s="1573"/>
      <c r="Z32" s="747"/>
      <c r="AA32" s="750"/>
      <c r="AB32" s="750"/>
      <c r="AC32" s="750"/>
      <c r="AD32" s="750"/>
      <c r="AE32" s="750"/>
      <c r="AF32" s="750"/>
      <c r="AG32" s="750"/>
      <c r="AH32" s="750"/>
      <c r="AI32" s="750"/>
      <c r="AJ32" s="750"/>
      <c r="AK32" s="750"/>
      <c r="AL32" s="750"/>
      <c r="AM32" s="750"/>
      <c r="AN32" s="750"/>
      <c r="AO32" s="750"/>
      <c r="AP32" s="750"/>
      <c r="BM32" s="787"/>
    </row>
    <row r="33" spans="19:83" ht="21.75" customHeight="1">
      <c r="S33" s="29" t="s">
        <v>35</v>
      </c>
      <c r="T33" s="651"/>
      <c r="W33" s="29" t="s">
        <v>853</v>
      </c>
      <c r="Y33" s="1575"/>
    </row>
    <row r="34" spans="19:83">
      <c r="S34" s="751" t="s">
        <v>26</v>
      </c>
      <c r="T34" s="752"/>
      <c r="U34" s="753" t="s">
        <v>1</v>
      </c>
      <c r="W34" s="1593" t="s">
        <v>802</v>
      </c>
      <c r="X34" s="752"/>
      <c r="Y34" s="1576" t="s">
        <v>1</v>
      </c>
      <c r="Z34" s="164"/>
      <c r="AA34" s="86">
        <v>1990</v>
      </c>
      <c r="AB34" s="86">
        <f t="shared" ref="AB34:AP34" si="52">AA34+1</f>
        <v>1991</v>
      </c>
      <c r="AC34" s="86">
        <f t="shared" si="52"/>
        <v>1992</v>
      </c>
      <c r="AD34" s="86">
        <f t="shared" si="52"/>
        <v>1993</v>
      </c>
      <c r="AE34" s="86">
        <f t="shared" si="52"/>
        <v>1994</v>
      </c>
      <c r="AF34" s="86">
        <f t="shared" si="52"/>
        <v>1995</v>
      </c>
      <c r="AG34" s="86">
        <f t="shared" si="52"/>
        <v>1996</v>
      </c>
      <c r="AH34" s="86">
        <f t="shared" si="52"/>
        <v>1997</v>
      </c>
      <c r="AI34" s="86">
        <f t="shared" si="52"/>
        <v>1998</v>
      </c>
      <c r="AJ34" s="134">
        <f t="shared" si="52"/>
        <v>1999</v>
      </c>
      <c r="AK34" s="134">
        <f t="shared" si="52"/>
        <v>2000</v>
      </c>
      <c r="AL34" s="134">
        <f t="shared" si="52"/>
        <v>2001</v>
      </c>
      <c r="AM34" s="134">
        <f t="shared" si="52"/>
        <v>2002</v>
      </c>
      <c r="AN34" s="86">
        <f t="shared" si="52"/>
        <v>2003</v>
      </c>
      <c r="AO34" s="86">
        <f t="shared" si="52"/>
        <v>2004</v>
      </c>
      <c r="AP34" s="86">
        <f t="shared" si="52"/>
        <v>2005</v>
      </c>
      <c r="AQ34" s="86">
        <f t="shared" ref="AQ34:AZ34" si="53">AP34+1</f>
        <v>2006</v>
      </c>
      <c r="AR34" s="86">
        <f t="shared" si="53"/>
        <v>2007</v>
      </c>
      <c r="AS34" s="135">
        <f t="shared" si="53"/>
        <v>2008</v>
      </c>
      <c r="AT34" s="86">
        <f t="shared" si="53"/>
        <v>2009</v>
      </c>
      <c r="AU34" s="135">
        <f t="shared" si="53"/>
        <v>2010</v>
      </c>
      <c r="AV34" s="134">
        <f t="shared" si="53"/>
        <v>2011</v>
      </c>
      <c r="AW34" s="86">
        <f t="shared" si="53"/>
        <v>2012</v>
      </c>
      <c r="AX34" s="86">
        <f t="shared" si="53"/>
        <v>2013</v>
      </c>
      <c r="AY34" s="86">
        <f t="shared" si="53"/>
        <v>2014</v>
      </c>
      <c r="AZ34" s="86">
        <f t="shared" si="53"/>
        <v>2015</v>
      </c>
      <c r="BA34" s="86">
        <f t="shared" ref="BA34:BI34" si="54">AZ34+1</f>
        <v>2016</v>
      </c>
      <c r="BB34" s="86">
        <f t="shared" si="54"/>
        <v>2017</v>
      </c>
      <c r="BC34" s="86">
        <f t="shared" si="54"/>
        <v>2018</v>
      </c>
      <c r="BD34" s="86">
        <f t="shared" si="54"/>
        <v>2019</v>
      </c>
      <c r="BE34" s="86">
        <f t="shared" si="54"/>
        <v>2020</v>
      </c>
      <c r="BF34" s="86">
        <f t="shared" si="54"/>
        <v>2021</v>
      </c>
      <c r="BG34" s="86">
        <f t="shared" si="54"/>
        <v>2022</v>
      </c>
      <c r="BH34" s="134">
        <f t="shared" si="54"/>
        <v>2023</v>
      </c>
      <c r="BI34" s="86">
        <f t="shared" si="54"/>
        <v>2024</v>
      </c>
      <c r="BJ34" s="165"/>
    </row>
    <row r="35" spans="19:83" ht="18.75">
      <c r="S35" s="755" t="s">
        <v>512</v>
      </c>
      <c r="T35" s="708"/>
      <c r="U35" s="756">
        <v>1</v>
      </c>
      <c r="W35" s="1577" t="s">
        <v>869</v>
      </c>
      <c r="X35" s="1562"/>
      <c r="Y35" s="1578">
        <v>1</v>
      </c>
      <c r="Z35" s="788"/>
      <c r="AA35" s="789"/>
      <c r="AB35" s="790">
        <f t="shared" ref="AB35:BD35" si="55">AB5/AA5-1</f>
        <v>9.968234333307624E-3</v>
      </c>
      <c r="AC35" s="790">
        <f t="shared" si="55"/>
        <v>7.2573621054528026E-3</v>
      </c>
      <c r="AD35" s="790">
        <f t="shared" si="55"/>
        <v>-5.4763677317822834E-3</v>
      </c>
      <c r="AE35" s="790">
        <f t="shared" si="55"/>
        <v>4.5544167461976093E-2</v>
      </c>
      <c r="AF35" s="790">
        <f t="shared" si="55"/>
        <v>1.014374085961256E-2</v>
      </c>
      <c r="AG35" s="790">
        <f t="shared" si="55"/>
        <v>1.0420691340439214E-2</v>
      </c>
      <c r="AH35" s="790">
        <f t="shared" si="55"/>
        <v>-6.5483393290010072E-3</v>
      </c>
      <c r="AI35" s="790">
        <f t="shared" si="55"/>
        <v>-3.2278652984474743E-2</v>
      </c>
      <c r="AJ35" s="790">
        <f t="shared" si="55"/>
        <v>3.0690464414797169E-2</v>
      </c>
      <c r="AK35" s="790">
        <f t="shared" si="55"/>
        <v>1.7942730020367392E-2</v>
      </c>
      <c r="AL35" s="790">
        <f t="shared" si="55"/>
        <v>-1.1651803141565442E-2</v>
      </c>
      <c r="AM35" s="790">
        <f t="shared" si="55"/>
        <v>2.3437581656737594E-2</v>
      </c>
      <c r="AN35" s="790">
        <f t="shared" si="55"/>
        <v>6.3254179241885033E-3</v>
      </c>
      <c r="AO35" s="790">
        <f t="shared" si="55"/>
        <v>-3.7788954115288709E-3</v>
      </c>
      <c r="AP35" s="790">
        <f t="shared" si="55"/>
        <v>5.6218243687902181E-3</v>
      </c>
      <c r="AQ35" s="790">
        <f t="shared" si="55"/>
        <v>-1.7873687219453038E-2</v>
      </c>
      <c r="AR35" s="790">
        <f t="shared" si="55"/>
        <v>2.7825800692306002E-2</v>
      </c>
      <c r="AS35" s="790">
        <f t="shared" si="55"/>
        <v>-5.4407883088778308E-2</v>
      </c>
      <c r="AT35" s="790">
        <f t="shared" si="55"/>
        <v>-5.5478998120406797E-2</v>
      </c>
      <c r="AU35" s="790">
        <f t="shared" si="55"/>
        <v>4.3513802695102077E-2</v>
      </c>
      <c r="AV35" s="790">
        <f t="shared" si="55"/>
        <v>4.1412702934396917E-2</v>
      </c>
      <c r="AW35" s="790">
        <f t="shared" si="55"/>
        <v>3.2300880989744929E-2</v>
      </c>
      <c r="AX35" s="790">
        <f t="shared" si="55"/>
        <v>7.4024732130908433E-3</v>
      </c>
      <c r="AY35" s="790">
        <f t="shared" si="55"/>
        <v>-3.9332041080593072E-2</v>
      </c>
      <c r="AZ35" s="790">
        <f t="shared" si="55"/>
        <v>-3.2097388573076202E-2</v>
      </c>
      <c r="BA35" s="790">
        <f t="shared" si="55"/>
        <v>-1.6458842616447589E-2</v>
      </c>
      <c r="BB35" s="790">
        <f t="shared" si="55"/>
        <v>-1.3120279374624233E-2</v>
      </c>
      <c r="BC35" s="790">
        <f t="shared" si="55"/>
        <v>-3.8707874627120331E-2</v>
      </c>
      <c r="BD35" s="790">
        <f t="shared" si="55"/>
        <v>-3.2281046840447414E-2</v>
      </c>
      <c r="BE35" s="790">
        <f>BE5/BD5-1</f>
        <v>-5.8419941781875928E-2</v>
      </c>
      <c r="BF35" s="790">
        <f>BF5/BE5-1</f>
        <v>2.030332389053302E-2</v>
      </c>
      <c r="BG35" s="790">
        <f>BG5/BF5-1</f>
        <v>-2.7483617621457013E-2</v>
      </c>
      <c r="BH35" s="2078">
        <f>BH5/BG5-1</f>
        <v>-4.0082059740641052E-2</v>
      </c>
      <c r="BI35" s="790">
        <f>BI5/BH5-1</f>
        <v>-1.6907369683844098E-2</v>
      </c>
      <c r="BJ35" s="791"/>
      <c r="BT35" s="767"/>
      <c r="BU35" s="767"/>
      <c r="BV35" s="767"/>
      <c r="BW35" s="767"/>
      <c r="BX35" s="767"/>
      <c r="BY35" s="767"/>
      <c r="BZ35" s="767"/>
      <c r="CA35" s="767"/>
      <c r="CB35" s="767"/>
      <c r="CC35" s="767"/>
      <c r="CD35" s="767"/>
      <c r="CE35" s="767"/>
    </row>
    <row r="36" spans="19:83" ht="16.5">
      <c r="S36" s="758"/>
      <c r="T36" s="715" t="s">
        <v>27</v>
      </c>
      <c r="U36" s="756">
        <v>1</v>
      </c>
      <c r="W36" s="1577"/>
      <c r="X36" s="1559" t="s">
        <v>870</v>
      </c>
      <c r="Y36" s="1578">
        <v>1</v>
      </c>
      <c r="Z36" s="788"/>
      <c r="AA36" s="789"/>
      <c r="AB36" s="790">
        <f t="shared" ref="AB36:BI36" si="56">AB6/AA6-1</f>
        <v>9.600715925383474E-3</v>
      </c>
      <c r="AC36" s="790">
        <f t="shared" si="56"/>
        <v>7.4325160561707904E-3</v>
      </c>
      <c r="AD36" s="790">
        <f t="shared" si="56"/>
        <v>-4.4394709858457393E-3</v>
      </c>
      <c r="AE36" s="790">
        <f t="shared" si="56"/>
        <v>4.6163002853698121E-2</v>
      </c>
      <c r="AF36" s="790">
        <f t="shared" si="56"/>
        <v>9.9365264777175888E-3</v>
      </c>
      <c r="AG36" s="790">
        <f t="shared" si="56"/>
        <v>9.9886515353548866E-3</v>
      </c>
      <c r="AH36" s="790">
        <f t="shared" si="56"/>
        <v>-5.5939357091920883E-3</v>
      </c>
      <c r="AI36" s="790">
        <f t="shared" si="56"/>
        <v>-2.9586855741692175E-2</v>
      </c>
      <c r="AJ36" s="790">
        <f t="shared" si="56"/>
        <v>3.2628728332242174E-2</v>
      </c>
      <c r="AK36" s="790">
        <f t="shared" si="56"/>
        <v>1.8113871364439538E-2</v>
      </c>
      <c r="AL36" s="790">
        <f t="shared" si="56"/>
        <v>-1.1056211991829046E-2</v>
      </c>
      <c r="AM36" s="790">
        <f t="shared" si="56"/>
        <v>2.7330556539143069E-2</v>
      </c>
      <c r="AN36" s="790">
        <f t="shared" si="56"/>
        <v>6.9855531160474271E-3</v>
      </c>
      <c r="AO36" s="790">
        <f t="shared" si="56"/>
        <v>-3.2204190996377724E-3</v>
      </c>
      <c r="AP36" s="790">
        <f t="shared" si="56"/>
        <v>5.9313270050234124E-3</v>
      </c>
      <c r="AQ36" s="790">
        <f t="shared" si="56"/>
        <v>-1.8196702252707753E-2</v>
      </c>
      <c r="AR36" s="790">
        <f t="shared" si="56"/>
        <v>3.036477922457026E-2</v>
      </c>
      <c r="AS36" s="790">
        <f t="shared" si="56"/>
        <v>-5.5619170289792352E-2</v>
      </c>
      <c r="AT36" s="790">
        <f t="shared" si="56"/>
        <v>-5.2005617535721971E-2</v>
      </c>
      <c r="AU36" s="790">
        <f t="shared" si="56"/>
        <v>4.568529277121014E-2</v>
      </c>
      <c r="AV36" s="790">
        <f t="shared" si="56"/>
        <v>4.4910088958028282E-2</v>
      </c>
      <c r="AW36" s="790">
        <f t="shared" si="56"/>
        <v>3.3045250886344357E-2</v>
      </c>
      <c r="AX36" s="790">
        <f t="shared" si="56"/>
        <v>6.6084530484635806E-3</v>
      </c>
      <c r="AY36" s="790">
        <f t="shared" si="56"/>
        <v>-4.0629391037306006E-2</v>
      </c>
      <c r="AZ36" s="790">
        <f t="shared" si="56"/>
        <v>-3.3223594024142655E-2</v>
      </c>
      <c r="BA36" s="790">
        <f t="shared" si="56"/>
        <v>-1.7183170741374654E-2</v>
      </c>
      <c r="BB36" s="790">
        <f t="shared" si="56"/>
        <v>-1.4784202994036488E-2</v>
      </c>
      <c r="BC36" s="790">
        <f t="shared" si="56"/>
        <v>-4.1007925369103582E-2</v>
      </c>
      <c r="BD36" s="790">
        <f t="shared" si="56"/>
        <v>-3.3451243348333715E-2</v>
      </c>
      <c r="BE36" s="790">
        <f t="shared" si="56"/>
        <v>-5.8681668007533383E-2</v>
      </c>
      <c r="BF36" s="790">
        <f t="shared" si="56"/>
        <v>1.9624313131390014E-2</v>
      </c>
      <c r="BG36" s="790">
        <f t="shared" si="56"/>
        <v>-2.6411817311469021E-2</v>
      </c>
      <c r="BH36" s="2078">
        <f t="shared" si="56"/>
        <v>-4.0831504972448029E-2</v>
      </c>
      <c r="BI36" s="790">
        <f t="shared" si="56"/>
        <v>-1.637740885940886E-2</v>
      </c>
      <c r="BJ36" s="791"/>
      <c r="BT36" s="767"/>
      <c r="BU36" s="767"/>
      <c r="BV36" s="767"/>
      <c r="BW36" s="767"/>
      <c r="BX36" s="767"/>
      <c r="BY36" s="767"/>
      <c r="BZ36" s="767"/>
      <c r="CA36" s="767"/>
      <c r="CB36" s="767"/>
      <c r="CC36" s="767"/>
      <c r="CD36" s="767"/>
      <c r="CE36" s="767"/>
    </row>
    <row r="37" spans="19:83" ht="16.5">
      <c r="S37" s="761"/>
      <c r="T37" s="718" t="s">
        <v>513</v>
      </c>
      <c r="U37" s="756">
        <v>1</v>
      </c>
      <c r="W37" s="146"/>
      <c r="X37" s="1559" t="s">
        <v>871</v>
      </c>
      <c r="Y37" s="1578">
        <v>1</v>
      </c>
      <c r="Z37" s="788"/>
      <c r="AA37" s="789"/>
      <c r="AB37" s="790">
        <f t="shared" ref="AB37:BI37" si="57">AB7/AA7-1</f>
        <v>1.4221810418336256E-2</v>
      </c>
      <c r="AC37" s="790">
        <f t="shared" si="57"/>
        <v>5.2394058344396033E-3</v>
      </c>
      <c r="AD37" s="790">
        <f t="shared" si="57"/>
        <v>-1.744856279389162E-2</v>
      </c>
      <c r="AE37" s="790">
        <f t="shared" si="57"/>
        <v>3.8304380437503172E-2</v>
      </c>
      <c r="AF37" s="790">
        <f t="shared" si="57"/>
        <v>1.2586300703548492E-2</v>
      </c>
      <c r="AG37" s="790">
        <f t="shared" si="57"/>
        <v>1.5500076103611704E-2</v>
      </c>
      <c r="AH37" s="790">
        <f t="shared" si="57"/>
        <v>-1.7708127776844385E-2</v>
      </c>
      <c r="AI37" s="790">
        <f t="shared" si="57"/>
        <v>-6.414185680141915E-2</v>
      </c>
      <c r="AJ37" s="790">
        <f t="shared" si="57"/>
        <v>6.8997953714378113E-3</v>
      </c>
      <c r="AK37" s="790">
        <f t="shared" si="57"/>
        <v>1.5788427778112846E-2</v>
      </c>
      <c r="AL37" s="790">
        <f t="shared" si="57"/>
        <v>-1.9166180908903652E-2</v>
      </c>
      <c r="AM37" s="790">
        <f t="shared" si="57"/>
        <v>-2.6084918871379537E-2</v>
      </c>
      <c r="AN37" s="790">
        <f t="shared" si="57"/>
        <v>-2.5327307290338164E-3</v>
      </c>
      <c r="AO37" s="790">
        <f t="shared" si="57"/>
        <v>-1.134442652516543E-2</v>
      </c>
      <c r="AP37" s="790">
        <f t="shared" si="57"/>
        <v>1.3946211067314973E-3</v>
      </c>
      <c r="AQ37" s="790">
        <f t="shared" si="57"/>
        <v>-1.3441943962606451E-2</v>
      </c>
      <c r="AR37" s="790">
        <f t="shared" si="57"/>
        <v>-6.8409171382594058E-3</v>
      </c>
      <c r="AS37" s="790">
        <f t="shared" si="57"/>
        <v>-3.7249632305973002E-2</v>
      </c>
      <c r="AT37" s="790">
        <f t="shared" si="57"/>
        <v>-0.10374171037733382</v>
      </c>
      <c r="AU37" s="790">
        <f t="shared" si="57"/>
        <v>1.1599175216780999E-2</v>
      </c>
      <c r="AV37" s="790">
        <f t="shared" si="57"/>
        <v>-1.1720749277033038E-2</v>
      </c>
      <c r="AW37" s="790">
        <f t="shared" si="57"/>
        <v>2.0344148568166798E-2</v>
      </c>
      <c r="AX37" s="790">
        <f t="shared" si="57"/>
        <v>2.0315495720756305E-2</v>
      </c>
      <c r="AY37" s="790">
        <f t="shared" si="57"/>
        <v>-1.8516888026017808E-2</v>
      </c>
      <c r="AZ37" s="790">
        <f t="shared" si="57"/>
        <v>-1.4435234450083212E-2</v>
      </c>
      <c r="BA37" s="790">
        <f t="shared" si="57"/>
        <v>-5.3158390899054053E-3</v>
      </c>
      <c r="BB37" s="790">
        <f t="shared" si="57"/>
        <v>1.2171983554291055E-2</v>
      </c>
      <c r="BC37" s="790">
        <f t="shared" si="57"/>
        <v>-4.6773399082669087E-3</v>
      </c>
      <c r="BD37" s="790">
        <f t="shared" si="57"/>
        <v>-1.5599309445922138E-2</v>
      </c>
      <c r="BE37" s="790">
        <f t="shared" si="57"/>
        <v>-5.4756565059322138E-2</v>
      </c>
      <c r="BF37" s="790">
        <f t="shared" si="57"/>
        <v>2.9767958275423334E-2</v>
      </c>
      <c r="BG37" s="790">
        <f t="shared" si="57"/>
        <v>-4.2276127663577912E-2</v>
      </c>
      <c r="BH37" s="2078">
        <f t="shared" si="57"/>
        <v>-2.956721471173307E-2</v>
      </c>
      <c r="BI37" s="790">
        <f t="shared" si="57"/>
        <v>-2.4256504046005545E-2</v>
      </c>
      <c r="BJ37" s="791"/>
      <c r="BT37" s="767"/>
      <c r="BU37" s="767"/>
      <c r="BV37" s="767"/>
      <c r="BW37" s="767"/>
      <c r="BX37" s="767"/>
      <c r="BY37" s="767"/>
      <c r="BZ37" s="767"/>
      <c r="CA37" s="767"/>
      <c r="CB37" s="767"/>
      <c r="CC37" s="767"/>
      <c r="CD37" s="767"/>
      <c r="CE37" s="767"/>
    </row>
    <row r="38" spans="19:83" ht="18.75">
      <c r="S38" s="764" t="s">
        <v>514</v>
      </c>
      <c r="T38" s="708"/>
      <c r="U38" s="756">
        <v>28</v>
      </c>
      <c r="W38" s="145" t="s">
        <v>872</v>
      </c>
      <c r="X38" s="1562"/>
      <c r="Y38" s="1578">
        <v>28</v>
      </c>
      <c r="Z38" s="788"/>
      <c r="AA38" s="789"/>
      <c r="AB38" s="790">
        <f t="shared" ref="AB38:BE38" si="58">AB8/AA8-1</f>
        <v>-1.4425733348117253E-2</v>
      </c>
      <c r="AC38" s="790">
        <f t="shared" si="58"/>
        <v>-1.4924283404702532E-3</v>
      </c>
      <c r="AD38" s="790">
        <f t="shared" si="58"/>
        <v>-2.031208066740775E-2</v>
      </c>
      <c r="AE38" s="790">
        <f t="shared" si="58"/>
        <v>8.3283250545784782E-4</v>
      </c>
      <c r="AF38" s="790">
        <f t="shared" si="58"/>
        <v>-2.7678812448337697E-2</v>
      </c>
      <c r="AG38" s="790">
        <f t="shared" si="58"/>
        <v>-3.0380748241011335E-2</v>
      </c>
      <c r="AH38" s="790">
        <f t="shared" si="58"/>
        <v>-1.1592269813808231E-2</v>
      </c>
      <c r="AI38" s="790">
        <f t="shared" si="58"/>
        <v>-4.2222550355677568E-2</v>
      </c>
      <c r="AJ38" s="790">
        <f t="shared" si="58"/>
        <v>-1.007417537237143E-2</v>
      </c>
      <c r="AK38" s="790">
        <f t="shared" si="58"/>
        <v>-1.690600421563182E-2</v>
      </c>
      <c r="AL38" s="790">
        <f t="shared" si="58"/>
        <v>-3.2052805781622395E-2</v>
      </c>
      <c r="AM38" s="790">
        <f t="shared" si="58"/>
        <v>-2.2953665176715377E-2</v>
      </c>
      <c r="AN38" s="790">
        <f t="shared" si="58"/>
        <v>-2.6099297629064266E-2</v>
      </c>
      <c r="AO38" s="790">
        <f t="shared" si="58"/>
        <v>-9.3992772273921998E-3</v>
      </c>
      <c r="AP38" s="790">
        <f t="shared" si="58"/>
        <v>-7.1338185373115426E-4</v>
      </c>
      <c r="AQ38" s="790">
        <f t="shared" si="58"/>
        <v>-1.6975556168416728E-2</v>
      </c>
      <c r="AR38" s="790">
        <f t="shared" si="58"/>
        <v>-1.8702844644000294E-2</v>
      </c>
      <c r="AS38" s="790">
        <f t="shared" si="58"/>
        <v>-2.4028622611707462E-2</v>
      </c>
      <c r="AT38" s="790">
        <f t="shared" si="58"/>
        <v>-1.6655553201654461E-2</v>
      </c>
      <c r="AU38" s="790">
        <f t="shared" si="58"/>
        <v>-1.407331570057424E-2</v>
      </c>
      <c r="AV38" s="790">
        <f t="shared" si="58"/>
        <v>-3.8434387978842577E-2</v>
      </c>
      <c r="AW38" s="790">
        <f t="shared" si="58"/>
        <v>-2.1604409470293295E-2</v>
      </c>
      <c r="AX38" s="790">
        <f t="shared" si="58"/>
        <v>-2.0023464815924763E-3</v>
      </c>
      <c r="AY38" s="790">
        <f t="shared" si="58"/>
        <v>-1.6965946041959223E-2</v>
      </c>
      <c r="AZ38" s="790">
        <f t="shared" si="58"/>
        <v>-1.2415956672244821E-2</v>
      </c>
      <c r="BA38" s="790">
        <f t="shared" si="58"/>
        <v>-7.4000429020426584E-4</v>
      </c>
      <c r="BB38" s="790">
        <f t="shared" si="58"/>
        <v>-5.6674596308784464E-3</v>
      </c>
      <c r="BC38" s="790">
        <f t="shared" si="58"/>
        <v>-1.603758807600153E-2</v>
      </c>
      <c r="BD38" s="790">
        <f t="shared" si="58"/>
        <v>-8.688405815370559E-3</v>
      </c>
      <c r="BE38" s="790">
        <f t="shared" si="58"/>
        <v>-1.1832796355788711E-2</v>
      </c>
      <c r="BF38" s="790">
        <f>BF8/BE8-1</f>
        <v>2.4298492116103798E-3</v>
      </c>
      <c r="BG38" s="790">
        <f>BG8/BF8-1</f>
        <v>-1.9690231474636E-2</v>
      </c>
      <c r="BH38" s="2078">
        <f>BH8/BG8-1</f>
        <v>-1.4300506313286387E-2</v>
      </c>
      <c r="BI38" s="790">
        <f>BI8/BH8-1</f>
        <v>-5.4144330384093275E-2</v>
      </c>
      <c r="BJ38" s="791"/>
      <c r="BT38" s="767"/>
      <c r="BU38" s="767"/>
      <c r="BV38" s="767"/>
      <c r="BW38" s="767"/>
      <c r="BX38" s="767"/>
      <c r="BY38" s="767"/>
      <c r="BZ38" s="767"/>
      <c r="CA38" s="767"/>
      <c r="CB38" s="767"/>
      <c r="CC38" s="767"/>
      <c r="CD38" s="767"/>
      <c r="CE38" s="767"/>
    </row>
    <row r="39" spans="19:83" ht="18.75">
      <c r="S39" s="764" t="s">
        <v>515</v>
      </c>
      <c r="T39" s="708"/>
      <c r="U39" s="756">
        <v>265</v>
      </c>
      <c r="W39" s="170" t="s">
        <v>873</v>
      </c>
      <c r="X39" s="1562"/>
      <c r="Y39" s="1578">
        <v>265</v>
      </c>
      <c r="Z39" s="788"/>
      <c r="AA39" s="789"/>
      <c r="AB39" s="790">
        <f t="shared" ref="AB39:BI39" si="59">AB9/AA9-1</f>
        <v>-1.051553362528701E-2</v>
      </c>
      <c r="AC39" s="790">
        <f t="shared" si="59"/>
        <v>2.7314645781164604E-3</v>
      </c>
      <c r="AD39" s="790">
        <f t="shared" si="59"/>
        <v>-1.0547647475419586E-3</v>
      </c>
      <c r="AE39" s="790">
        <f t="shared" si="59"/>
        <v>3.4384084500841405E-2</v>
      </c>
      <c r="AF39" s="790">
        <f t="shared" si="59"/>
        <v>7.8559905876784963E-3</v>
      </c>
      <c r="AG39" s="790">
        <f t="shared" si="59"/>
        <v>3.2481391245569036E-2</v>
      </c>
      <c r="AH39" s="790">
        <f t="shared" si="59"/>
        <v>1.9242104045714692E-2</v>
      </c>
      <c r="AI39" s="790">
        <f t="shared" si="59"/>
        <v>-4.0452054601830323E-2</v>
      </c>
      <c r="AJ39" s="790">
        <f t="shared" si="59"/>
        <v>-0.18419206569777402</v>
      </c>
      <c r="AK39" s="790">
        <f t="shared" si="59"/>
        <v>9.2274124673340507E-2</v>
      </c>
      <c r="AL39" s="790">
        <f t="shared" si="59"/>
        <v>-0.12359987920808591</v>
      </c>
      <c r="AM39" s="790">
        <f t="shared" si="59"/>
        <v>-2.7230356585077664E-2</v>
      </c>
      <c r="AN39" s="790">
        <f t="shared" si="59"/>
        <v>5.8749996791624959E-3</v>
      </c>
      <c r="AO39" s="790">
        <f t="shared" si="59"/>
        <v>1.1190189259815408E-3</v>
      </c>
      <c r="AP39" s="790">
        <f t="shared" si="59"/>
        <v>-1.5530772910974933E-2</v>
      </c>
      <c r="AQ39" s="790">
        <f t="shared" si="59"/>
        <v>-3.8884276890392977E-3</v>
      </c>
      <c r="AR39" s="790">
        <f t="shared" si="59"/>
        <v>-1.6666186682684714E-2</v>
      </c>
      <c r="AS39" s="790">
        <f t="shared" si="59"/>
        <v>-4.4309143446317645E-2</v>
      </c>
      <c r="AT39" s="790">
        <f t="shared" si="59"/>
        <v>-2.5960415742315335E-2</v>
      </c>
      <c r="AU39" s="790">
        <f t="shared" si="59"/>
        <v>-1.7106621488444329E-2</v>
      </c>
      <c r="AV39" s="790">
        <f t="shared" si="59"/>
        <v>-1.7872915822757518E-2</v>
      </c>
      <c r="AW39" s="790">
        <f t="shared" si="59"/>
        <v>-1.6551600795107202E-2</v>
      </c>
      <c r="AX39" s="790">
        <f t="shared" si="59"/>
        <v>-1.5100707467433638E-3</v>
      </c>
      <c r="AY39" s="790">
        <f t="shared" si="59"/>
        <v>-2.5035651988027818E-2</v>
      </c>
      <c r="AZ39" s="790">
        <f t="shared" si="59"/>
        <v>-1.5333243063083146E-2</v>
      </c>
      <c r="BA39" s="790">
        <f t="shared" si="59"/>
        <v>-2.4146219625692411E-2</v>
      </c>
      <c r="BB39" s="790">
        <f t="shared" si="59"/>
        <v>1.1091993748071571E-2</v>
      </c>
      <c r="BC39" s="790">
        <f t="shared" si="59"/>
        <v>-4.6577135663942504E-2</v>
      </c>
      <c r="BD39" s="790">
        <f t="shared" si="59"/>
        <v>-2.28976155593974E-2</v>
      </c>
      <c r="BE39" s="790">
        <f t="shared" si="59"/>
        <v>-2.5666336248296839E-2</v>
      </c>
      <c r="BF39" s="790">
        <f t="shared" si="59"/>
        <v>-1.746721831847986E-3</v>
      </c>
      <c r="BG39" s="790">
        <f t="shared" si="59"/>
        <v>-4.6142789476530499E-2</v>
      </c>
      <c r="BH39" s="2078">
        <f t="shared" si="59"/>
        <v>-5.4092850671646153E-2</v>
      </c>
      <c r="BI39" s="790">
        <f t="shared" si="59"/>
        <v>-2.6894637493260931E-2</v>
      </c>
      <c r="BJ39" s="791"/>
      <c r="BT39" s="767"/>
      <c r="BU39" s="767"/>
      <c r="BV39" s="767"/>
      <c r="BW39" s="767"/>
      <c r="BX39" s="767"/>
      <c r="BY39" s="767"/>
      <c r="BZ39" s="767"/>
      <c r="CA39" s="767"/>
      <c r="CB39" s="767"/>
      <c r="CC39" s="767"/>
      <c r="CD39" s="767"/>
      <c r="CE39" s="767"/>
    </row>
    <row r="40" spans="19:83" ht="15.75">
      <c r="S40" s="768" t="s">
        <v>28</v>
      </c>
      <c r="T40" s="725"/>
      <c r="U40" s="756"/>
      <c r="W40" s="1579" t="s">
        <v>154</v>
      </c>
      <c r="X40" s="1562"/>
      <c r="Y40" s="1578"/>
      <c r="Z40" s="788"/>
      <c r="AA40" s="789"/>
      <c r="AB40" s="790">
        <f t="shared" ref="AB40:BI40" si="60">AB10/AA10-1</f>
        <v>0.10556016662362455</v>
      </c>
      <c r="AC40" s="790">
        <f t="shared" si="60"/>
        <v>5.3722713252775334E-2</v>
      </c>
      <c r="AD40" s="790">
        <f t="shared" si="60"/>
        <v>9.0448836818327383E-2</v>
      </c>
      <c r="AE40" s="790">
        <f t="shared" si="60"/>
        <v>9.7469737281124624E-2</v>
      </c>
      <c r="AF40" s="790">
        <f t="shared" si="60"/>
        <v>0.19436241255676845</v>
      </c>
      <c r="AG40" s="790">
        <f t="shared" si="60"/>
        <v>1.2416054467777826E-2</v>
      </c>
      <c r="AH40" s="790">
        <f t="shared" si="60"/>
        <v>-1.8204026695480269E-2</v>
      </c>
      <c r="AI40" s="790">
        <f t="shared" si="60"/>
        <v>-9.1623465854112851E-2</v>
      </c>
      <c r="AJ40" s="790">
        <f t="shared" si="60"/>
        <v>-0.13464072874130517</v>
      </c>
      <c r="AK40" s="790">
        <f t="shared" si="60"/>
        <v>-0.10783686912376556</v>
      </c>
      <c r="AL40" s="790">
        <f t="shared" si="60"/>
        <v>-0.15270590904052139</v>
      </c>
      <c r="AM40" s="790">
        <f t="shared" si="60"/>
        <v>-0.10596536601940365</v>
      </c>
      <c r="AN40" s="790">
        <f t="shared" si="60"/>
        <v>-2.1178706167970018E-2</v>
      </c>
      <c r="AO40" s="790">
        <f t="shared" si="60"/>
        <v>-0.10299110262121947</v>
      </c>
      <c r="AP40" s="790">
        <f t="shared" si="60"/>
        <v>1.0547220602183938E-3</v>
      </c>
      <c r="AQ40" s="790">
        <f t="shared" si="60"/>
        <v>5.263203704017072E-2</v>
      </c>
      <c r="AR40" s="790">
        <f t="shared" si="60"/>
        <v>-8.9125364734866652E-3</v>
      </c>
      <c r="AS40" s="790">
        <f t="shared" si="60"/>
        <v>-4.5841986558192271E-2</v>
      </c>
      <c r="AT40" s="790">
        <f t="shared" si="60"/>
        <v>-0.1125694118384718</v>
      </c>
      <c r="AU40" s="790">
        <f t="shared" si="60"/>
        <v>8.5514452064840762E-2</v>
      </c>
      <c r="AV40" s="790">
        <f t="shared" si="60"/>
        <v>5.2622480444864062E-2</v>
      </c>
      <c r="AW40" s="790">
        <f t="shared" si="60"/>
        <v>4.8125771572510523E-2</v>
      </c>
      <c r="AX40" s="790">
        <f t="shared" si="60"/>
        <v>5.6206978555024545E-2</v>
      </c>
      <c r="AY40" s="790">
        <f t="shared" si="60"/>
        <v>5.770063702491468E-2</v>
      </c>
      <c r="AZ40" s="790">
        <f t="shared" si="60"/>
        <v>6.0748785151232276E-2</v>
      </c>
      <c r="BA40" s="790">
        <f t="shared" si="60"/>
        <v>4.7120849612000804E-2</v>
      </c>
      <c r="BB40" s="790">
        <f t="shared" si="60"/>
        <v>1.6512605554423798E-2</v>
      </c>
      <c r="BC40" s="790">
        <f t="shared" si="60"/>
        <v>1.0793376819823175E-2</v>
      </c>
      <c r="BD40" s="790">
        <f t="shared" si="60"/>
        <v>2.8071656059124095E-2</v>
      </c>
      <c r="BE40" s="790">
        <f t="shared" si="60"/>
        <v>2.4097865439179023E-2</v>
      </c>
      <c r="BF40" s="790">
        <f t="shared" si="60"/>
        <v>-3.7402230733716291E-3</v>
      </c>
      <c r="BG40" s="790">
        <f t="shared" si="60"/>
        <v>-3.1534093324639745E-2</v>
      </c>
      <c r="BH40" s="2078">
        <f t="shared" si="60"/>
        <v>-4.1313586103182587E-2</v>
      </c>
      <c r="BI40" s="790">
        <f t="shared" si="60"/>
        <v>-4.7999350888842884E-2</v>
      </c>
      <c r="BJ40" s="791"/>
      <c r="BT40" s="767"/>
      <c r="BU40" s="767"/>
      <c r="BV40" s="767"/>
      <c r="BW40" s="767"/>
      <c r="BX40" s="767"/>
      <c r="BY40" s="767"/>
      <c r="BZ40" s="767"/>
      <c r="CA40" s="767"/>
      <c r="CB40" s="767"/>
      <c r="CC40" s="767"/>
      <c r="CD40" s="767"/>
      <c r="CE40" s="767"/>
    </row>
    <row r="41" spans="19:83" ht="30">
      <c r="S41" s="769"/>
      <c r="T41" s="728" t="s">
        <v>516</v>
      </c>
      <c r="U41" s="729" t="s">
        <v>1170</v>
      </c>
      <c r="W41" s="1580"/>
      <c r="X41" s="1565" t="s">
        <v>155</v>
      </c>
      <c r="Y41" s="1581" t="s">
        <v>1168</v>
      </c>
      <c r="Z41" s="788"/>
      <c r="AA41" s="789"/>
      <c r="AB41" s="790">
        <f t="shared" ref="AB41:BI41" si="61">AB11/AA11-1</f>
        <v>8.9126999625155801E-2</v>
      </c>
      <c r="AC41" s="790">
        <f t="shared" si="61"/>
        <v>2.4967871279007126E-2</v>
      </c>
      <c r="AD41" s="790">
        <f t="shared" si="61"/>
        <v>2.7877804075876478E-2</v>
      </c>
      <c r="AE41" s="790">
        <f t="shared" si="61"/>
        <v>0.16651747553043972</v>
      </c>
      <c r="AF41" s="790">
        <f t="shared" si="61"/>
        <v>0.20052281424733587</v>
      </c>
      <c r="AG41" s="790">
        <f t="shared" si="61"/>
        <v>-2.0739512398076698E-2</v>
      </c>
      <c r="AH41" s="790">
        <f t="shared" si="61"/>
        <v>-3.5973602658352366E-3</v>
      </c>
      <c r="AI41" s="790">
        <f t="shared" si="61"/>
        <v>-2.6345696165444354E-2</v>
      </c>
      <c r="AJ41" s="790">
        <f t="shared" si="61"/>
        <v>2.654629025081845E-2</v>
      </c>
      <c r="AK41" s="790">
        <f t="shared" si="61"/>
        <v>-5.8008573553605336E-2</v>
      </c>
      <c r="AL41" s="790">
        <f t="shared" si="61"/>
        <v>-0.14611608139383359</v>
      </c>
      <c r="AM41" s="790">
        <f t="shared" si="61"/>
        <v>-0.16078365757416879</v>
      </c>
      <c r="AN41" s="790">
        <f t="shared" si="61"/>
        <v>-2.9552588006346303E-3</v>
      </c>
      <c r="AO41" s="790">
        <f t="shared" si="61"/>
        <v>-0.23438556135369149</v>
      </c>
      <c r="AP41" s="790">
        <f t="shared" si="61"/>
        <v>-3.3807222353797739E-3</v>
      </c>
      <c r="AQ41" s="790">
        <f t="shared" si="61"/>
        <v>9.2544539259939551E-2</v>
      </c>
      <c r="AR41" s="790">
        <f t="shared" si="61"/>
        <v>9.4316899132417253E-2</v>
      </c>
      <c r="AS41" s="790">
        <f t="shared" si="61"/>
        <v>0.11645390095603969</v>
      </c>
      <c r="AT41" s="790">
        <f t="shared" si="61"/>
        <v>5.034025880792603E-2</v>
      </c>
      <c r="AU41" s="790">
        <f t="shared" si="61"/>
        <v>0.10237105390794476</v>
      </c>
      <c r="AV41" s="790">
        <f t="shared" si="61"/>
        <v>0.10499533540785455</v>
      </c>
      <c r="AW41" s="790">
        <f t="shared" si="61"/>
        <v>9.9834825233048097E-2</v>
      </c>
      <c r="AX41" s="790">
        <f t="shared" si="61"/>
        <v>8.4324527000476879E-2</v>
      </c>
      <c r="AY41" s="790">
        <f t="shared" si="61"/>
        <v>9.5387572436362422E-2</v>
      </c>
      <c r="AZ41" s="790">
        <f t="shared" si="61"/>
        <v>9.6955045754047786E-2</v>
      </c>
      <c r="BA41" s="790">
        <f t="shared" si="61"/>
        <v>5.1961399475541237E-2</v>
      </c>
      <c r="BB41" s="790">
        <f t="shared" si="61"/>
        <v>2.5227460000884383E-2</v>
      </c>
      <c r="BC41" s="790">
        <f t="shared" si="61"/>
        <v>1.9199328225807166E-2</v>
      </c>
      <c r="BD41" s="790">
        <f t="shared" si="61"/>
        <v>3.8103651310500419E-2</v>
      </c>
      <c r="BE41" s="790">
        <f t="shared" si="61"/>
        <v>2.4240620205355556E-2</v>
      </c>
      <c r="BF41" s="790">
        <f t="shared" si="61"/>
        <v>4.5921445607175482E-3</v>
      </c>
      <c r="BG41" s="790">
        <f t="shared" si="61"/>
        <v>-3.9024775568884507E-2</v>
      </c>
      <c r="BH41" s="2078">
        <f t="shared" si="61"/>
        <v>-4.2245230450900451E-2</v>
      </c>
      <c r="BI41" s="790">
        <f t="shared" si="61"/>
        <v>-3.3782825145989848E-2</v>
      </c>
      <c r="BJ41" s="791"/>
      <c r="BT41" s="772"/>
      <c r="BU41" s="772"/>
      <c r="BV41" s="772"/>
      <c r="BW41" s="772"/>
      <c r="BX41" s="772"/>
      <c r="BY41" s="767"/>
      <c r="BZ41" s="767"/>
      <c r="CA41" s="767"/>
      <c r="CB41" s="767"/>
      <c r="CC41" s="767"/>
      <c r="CD41" s="767"/>
      <c r="CE41" s="767"/>
    </row>
    <row r="42" spans="19:83" ht="30">
      <c r="S42" s="769"/>
      <c r="T42" s="728" t="s">
        <v>517</v>
      </c>
      <c r="U42" s="729" t="s">
        <v>1171</v>
      </c>
      <c r="W42" s="1580"/>
      <c r="X42" s="1565" t="s">
        <v>156</v>
      </c>
      <c r="Y42" s="1581" t="s">
        <v>1169</v>
      </c>
      <c r="Z42" s="788"/>
      <c r="AA42" s="789"/>
      <c r="AB42" s="790">
        <f t="shared" ref="AB42:BI42" si="62">AB12/AA12-1</f>
        <v>0.14086020977561642</v>
      </c>
      <c r="AC42" s="790">
        <f t="shared" si="62"/>
        <v>1.1693771148096888E-2</v>
      </c>
      <c r="AD42" s="790">
        <f t="shared" si="62"/>
        <v>0.42467903150779818</v>
      </c>
      <c r="AE42" s="790">
        <f t="shared" si="62"/>
        <v>0.22443953072739187</v>
      </c>
      <c r="AF42" s="790">
        <f t="shared" si="62"/>
        <v>0.30639151409447818</v>
      </c>
      <c r="AG42" s="790">
        <f t="shared" si="62"/>
        <v>3.1544252140475404E-2</v>
      </c>
      <c r="AH42" s="790">
        <f t="shared" si="62"/>
        <v>9.0793066576428716E-2</v>
      </c>
      <c r="AI42" s="790">
        <f t="shared" si="62"/>
        <v>-0.17513079393369169</v>
      </c>
      <c r="AJ42" s="790">
        <f t="shared" si="62"/>
        <v>-0.21595725750124428</v>
      </c>
      <c r="AK42" s="790">
        <f t="shared" si="62"/>
        <v>-0.11128874605595751</v>
      </c>
      <c r="AL42" s="790">
        <f t="shared" si="62"/>
        <v>-0.16903787278011262</v>
      </c>
      <c r="AM42" s="790">
        <f t="shared" si="62"/>
        <v>-5.7130747213953947E-2</v>
      </c>
      <c r="AN42" s="790">
        <f t="shared" si="62"/>
        <v>-3.1082007327308037E-2</v>
      </c>
      <c r="AO42" s="790">
        <f t="shared" si="62"/>
        <v>4.6222685486708048E-2</v>
      </c>
      <c r="AP42" s="790">
        <f t="shared" si="62"/>
        <v>-6.2959379661196802E-2</v>
      </c>
      <c r="AQ42" s="790">
        <f t="shared" si="62"/>
        <v>4.8132057833555564E-2</v>
      </c>
      <c r="AR42" s="790">
        <f t="shared" si="62"/>
        <v>-0.12171222105690316</v>
      </c>
      <c r="AS42" s="790">
        <f t="shared" si="62"/>
        <v>-0.27617052817921661</v>
      </c>
      <c r="AT42" s="790">
        <f t="shared" si="62"/>
        <v>-0.29453033441127285</v>
      </c>
      <c r="AU42" s="790">
        <f t="shared" si="62"/>
        <v>4.7811034450252254E-2</v>
      </c>
      <c r="AV42" s="790">
        <f t="shared" si="62"/>
        <v>-0.11513433020790198</v>
      </c>
      <c r="AW42" s="790">
        <f t="shared" si="62"/>
        <v>-8.1364708552080889E-2</v>
      </c>
      <c r="AX42" s="790">
        <f t="shared" si="62"/>
        <v>-4.4505951514193787E-2</v>
      </c>
      <c r="AY42" s="790">
        <f t="shared" si="62"/>
        <v>2.7109692818812592E-2</v>
      </c>
      <c r="AZ42" s="790">
        <f t="shared" si="62"/>
        <v>-1.5991013890106265E-2</v>
      </c>
      <c r="BA42" s="790">
        <f t="shared" si="62"/>
        <v>1.9640462997406294E-2</v>
      </c>
      <c r="BB42" s="790">
        <f t="shared" si="62"/>
        <v>3.7736174556879831E-2</v>
      </c>
      <c r="BC42" s="790">
        <f t="shared" si="62"/>
        <v>2.605439140155319E-3</v>
      </c>
      <c r="BD42" s="790">
        <f t="shared" si="62"/>
        <v>-1.3702184500725689E-2</v>
      </c>
      <c r="BE42" s="790">
        <f t="shared" si="62"/>
        <v>1.8321895410328137E-2</v>
      </c>
      <c r="BF42" s="790">
        <f t="shared" si="62"/>
        <v>-9.6241478835365712E-2</v>
      </c>
      <c r="BG42" s="790">
        <f t="shared" si="62"/>
        <v>4.9463888125882205E-2</v>
      </c>
      <c r="BH42" s="2078">
        <f t="shared" si="62"/>
        <v>1.9791988340684963E-3</v>
      </c>
      <c r="BI42" s="790">
        <f t="shared" si="62"/>
        <v>-0.18766696566173524</v>
      </c>
      <c r="BJ42" s="791"/>
      <c r="BT42" s="772"/>
      <c r="BU42" s="772"/>
      <c r="BV42" s="772"/>
      <c r="BW42" s="772"/>
      <c r="BX42" s="772"/>
      <c r="BY42" s="767"/>
      <c r="BZ42" s="767"/>
      <c r="CA42" s="767"/>
      <c r="CB42" s="767"/>
      <c r="CC42" s="767"/>
      <c r="CD42" s="767"/>
      <c r="CE42" s="767"/>
    </row>
    <row r="43" spans="19:83" ht="18.75" customHeight="1">
      <c r="S43" s="769"/>
      <c r="T43" s="730" t="s">
        <v>518</v>
      </c>
      <c r="U43" s="756">
        <v>23500</v>
      </c>
      <c r="W43" s="1580"/>
      <c r="X43" s="1565" t="s">
        <v>874</v>
      </c>
      <c r="Y43" s="1578">
        <v>23500</v>
      </c>
      <c r="Z43" s="788"/>
      <c r="AA43" s="789"/>
      <c r="AB43" s="212">
        <f t="shared" ref="AB43:BI43" si="63">AB13/AA13-1</f>
        <v>0.10597990842559768</v>
      </c>
      <c r="AC43" s="212">
        <f t="shared" si="63"/>
        <v>0.1008220622772622</v>
      </c>
      <c r="AD43" s="212">
        <f t="shared" si="63"/>
        <v>4.0685026921865042E-3</v>
      </c>
      <c r="AE43" s="212">
        <f t="shared" si="63"/>
        <v>-4.3594461739101864E-2</v>
      </c>
      <c r="AF43" s="212">
        <f t="shared" si="63"/>
        <v>9.5232893044166378E-2</v>
      </c>
      <c r="AG43" s="212">
        <f t="shared" si="63"/>
        <v>3.5939647662295071E-2</v>
      </c>
      <c r="AH43" s="212">
        <f t="shared" si="63"/>
        <v>-0.13420074105228874</v>
      </c>
      <c r="AI43" s="212">
        <f t="shared" si="63"/>
        <v>-8.4000953404090084E-2</v>
      </c>
      <c r="AJ43" s="212">
        <f t="shared" si="63"/>
        <v>-0.28719245339563948</v>
      </c>
      <c r="AK43" s="212">
        <f t="shared" si="63"/>
        <v>-0.20656547636453193</v>
      </c>
      <c r="AL43" s="212">
        <f t="shared" si="63"/>
        <v>-0.15337441121737283</v>
      </c>
      <c r="AM43" s="212">
        <f t="shared" si="63"/>
        <v>-4.740772252625014E-2</v>
      </c>
      <c r="AN43" s="212">
        <f t="shared" si="63"/>
        <v>-5.5905914938011558E-2</v>
      </c>
      <c r="AO43" s="212">
        <f t="shared" si="63"/>
        <v>-1.134734658678116E-2</v>
      </c>
      <c r="AP43" s="212">
        <f t="shared" si="63"/>
        <v>-5.4604799087534794E-2</v>
      </c>
      <c r="AQ43" s="212">
        <f t="shared" si="63"/>
        <v>8.8806300658736959E-3</v>
      </c>
      <c r="AR43" s="212">
        <f t="shared" si="63"/>
        <v>-8.9707814533933061E-2</v>
      </c>
      <c r="AS43" s="212">
        <f t="shared" si="63"/>
        <v>-0.12236811575345574</v>
      </c>
      <c r="AT43" s="212">
        <f t="shared" si="63"/>
        <v>-0.41912810181745774</v>
      </c>
      <c r="AU43" s="212">
        <f t="shared" si="63"/>
        <v>1.8533819583166578E-2</v>
      </c>
      <c r="AV43" s="212">
        <f t="shared" si="63"/>
        <v>-9.1116006356955936E-2</v>
      </c>
      <c r="AW43" s="212">
        <f t="shared" si="63"/>
        <v>-1.606611868555341E-2</v>
      </c>
      <c r="AX43" s="212">
        <f t="shared" si="63"/>
        <v>-5.7445609169616052E-2</v>
      </c>
      <c r="AY43" s="212">
        <f t="shared" si="63"/>
        <v>-2.2465973758311497E-2</v>
      </c>
      <c r="AZ43" s="212">
        <f t="shared" si="63"/>
        <v>3.6366038145777102E-2</v>
      </c>
      <c r="BA43" s="212">
        <f t="shared" si="63"/>
        <v>1.4534445005251806E-2</v>
      </c>
      <c r="BB43" s="212">
        <f t="shared" si="63"/>
        <v>-3.4627726327905783E-2</v>
      </c>
      <c r="BC43" s="212">
        <f t="shared" si="63"/>
        <v>-2.2821846030025572E-2</v>
      </c>
      <c r="BD43" s="212">
        <f t="shared" si="63"/>
        <v>-2.9422306455802461E-2</v>
      </c>
      <c r="BE43" s="212">
        <f t="shared" si="63"/>
        <v>1.6911867601862474E-2</v>
      </c>
      <c r="BF43" s="212">
        <f t="shared" si="63"/>
        <v>-3.6167540146500032E-3</v>
      </c>
      <c r="BG43" s="212">
        <f t="shared" si="63"/>
        <v>-3.9695411961593874E-2</v>
      </c>
      <c r="BH43" s="2075">
        <f t="shared" si="63"/>
        <v>-3.5671627495551639E-2</v>
      </c>
      <c r="BI43" s="212">
        <f t="shared" si="63"/>
        <v>-2.9909967552312455E-2</v>
      </c>
      <c r="BJ43" s="226"/>
      <c r="BK43" s="190"/>
      <c r="BL43" s="190"/>
      <c r="BN43" s="190"/>
      <c r="BQ43" s="180"/>
      <c r="BR43" s="771"/>
      <c r="BS43" s="747"/>
      <c r="BT43" s="772"/>
      <c r="BU43" s="772"/>
      <c r="BV43" s="772"/>
      <c r="BW43" s="772"/>
      <c r="BX43" s="772"/>
      <c r="BY43" s="767"/>
      <c r="BZ43" s="767"/>
      <c r="CA43" s="767"/>
      <c r="CB43" s="767"/>
      <c r="CC43" s="767"/>
      <c r="CD43" s="767"/>
      <c r="CE43" s="767"/>
    </row>
    <row r="44" spans="19:83" ht="18.75" customHeight="1" thickBot="1">
      <c r="S44" s="773"/>
      <c r="T44" s="732" t="s">
        <v>519</v>
      </c>
      <c r="U44" s="756">
        <v>16100</v>
      </c>
      <c r="W44" s="1582"/>
      <c r="X44" s="1568" t="s">
        <v>875</v>
      </c>
      <c r="Y44" s="1578">
        <v>16100</v>
      </c>
      <c r="Z44" s="792"/>
      <c r="AA44" s="793"/>
      <c r="AB44" s="794">
        <f t="shared" ref="AB44:BI44" si="64">AB14/AA14-1</f>
        <v>0</v>
      </c>
      <c r="AC44" s="794">
        <f t="shared" si="64"/>
        <v>0</v>
      </c>
      <c r="AD44" s="794">
        <f t="shared" si="64"/>
        <v>0.33333333333333304</v>
      </c>
      <c r="AE44" s="794">
        <f t="shared" si="64"/>
        <v>0.75000000000000044</v>
      </c>
      <c r="AF44" s="794">
        <f t="shared" si="64"/>
        <v>1.6428571428571419</v>
      </c>
      <c r="AG44" s="794">
        <f t="shared" si="64"/>
        <v>-4.6707137754348982E-2</v>
      </c>
      <c r="AH44" s="794">
        <f t="shared" si="64"/>
        <v>-9.6943383920630399E-2</v>
      </c>
      <c r="AI44" s="794">
        <f t="shared" si="64"/>
        <v>0.11116697680245191</v>
      </c>
      <c r="AJ44" s="794">
        <f t="shared" si="64"/>
        <v>0.66857342616118953</v>
      </c>
      <c r="AK44" s="794">
        <f t="shared" si="64"/>
        <v>-6.2198674459961745E-2</v>
      </c>
      <c r="AL44" s="794">
        <f t="shared" si="64"/>
        <v>2.6366613976997577E-2</v>
      </c>
      <c r="AM44" s="794">
        <f t="shared" si="64"/>
        <v>0.25341857298422532</v>
      </c>
      <c r="AN44" s="794">
        <f t="shared" si="64"/>
        <v>0.13593235287457217</v>
      </c>
      <c r="AO44" s="794">
        <f t="shared" si="64"/>
        <v>0.16082356103925921</v>
      </c>
      <c r="AP44" s="794">
        <f t="shared" si="64"/>
        <v>2.1111238721667123</v>
      </c>
      <c r="AQ44" s="794">
        <f t="shared" si="64"/>
        <v>-5.0596706125862756E-2</v>
      </c>
      <c r="AR44" s="794">
        <f t="shared" si="64"/>
        <v>0.13045143342193355</v>
      </c>
      <c r="AS44" s="794">
        <f t="shared" si="64"/>
        <v>-6.6550636105925709E-2</v>
      </c>
      <c r="AT44" s="794">
        <f t="shared" si="64"/>
        <v>-8.3911005785010095E-2</v>
      </c>
      <c r="AU44" s="794">
        <f t="shared" si="64"/>
        <v>0.13827691196750158</v>
      </c>
      <c r="AV44" s="794">
        <f t="shared" si="64"/>
        <v>0.1724405109596916</v>
      </c>
      <c r="AW44" s="794">
        <f t="shared" si="64"/>
        <v>-0.16195468143268821</v>
      </c>
      <c r="AX44" s="794">
        <f t="shared" si="64"/>
        <v>7.5570412089817962E-2</v>
      </c>
      <c r="AY44" s="794">
        <f t="shared" si="64"/>
        <v>-0.30744373317097784</v>
      </c>
      <c r="AZ44" s="794">
        <f t="shared" si="64"/>
        <v>-0.49660985045308936</v>
      </c>
      <c r="BA44" s="794">
        <f t="shared" si="64"/>
        <v>0.10886930920802707</v>
      </c>
      <c r="BB44" s="794">
        <f t="shared" si="64"/>
        <v>-0.30038374871066764</v>
      </c>
      <c r="BC44" s="794">
        <f t="shared" si="64"/>
        <v>-0.32145964039623376</v>
      </c>
      <c r="BD44" s="794">
        <f t="shared" si="64"/>
        <v>-6.9656441404450931E-2</v>
      </c>
      <c r="BE44" s="794">
        <f t="shared" si="64"/>
        <v>0.14000854566427678</v>
      </c>
      <c r="BF44" s="794">
        <f t="shared" si="64"/>
        <v>0.13229759812618447</v>
      </c>
      <c r="BG44" s="794">
        <f t="shared" si="64"/>
        <v>1.4408359839927609E-2</v>
      </c>
      <c r="BH44" s="2079">
        <f t="shared" si="64"/>
        <v>-0.38718490045471532</v>
      </c>
      <c r="BI44" s="794">
        <f t="shared" si="64"/>
        <v>-0.12830514733410914</v>
      </c>
      <c r="BJ44" s="226"/>
      <c r="BK44" s="190"/>
      <c r="BL44" s="190"/>
      <c r="BN44" s="190"/>
      <c r="BQ44" s="180"/>
      <c r="BR44" s="771"/>
      <c r="BS44" s="747"/>
      <c r="BT44" s="772"/>
      <c r="BU44" s="772"/>
      <c r="BV44" s="772"/>
      <c r="BW44" s="772"/>
      <c r="BX44" s="772"/>
      <c r="BY44" s="767"/>
      <c r="BZ44" s="767"/>
      <c r="CA44" s="767"/>
      <c r="CB44" s="767"/>
      <c r="CC44" s="767"/>
      <c r="CD44" s="767"/>
      <c r="CE44" s="767"/>
    </row>
    <row r="45" spans="19:83" ht="21.75" customHeight="1" thickTop="1">
      <c r="S45" s="779" t="s">
        <v>29</v>
      </c>
      <c r="T45" s="780"/>
      <c r="U45" s="781"/>
      <c r="W45" s="1583" t="s">
        <v>157</v>
      </c>
      <c r="X45" s="1584"/>
      <c r="Y45" s="1585"/>
      <c r="Z45" s="795"/>
      <c r="AA45" s="796"/>
      <c r="AB45" s="797">
        <f t="shared" ref="AB45:BI45" si="65">AB15/AA15-1</f>
        <v>1.1051295948308892E-2</v>
      </c>
      <c r="AC45" s="797">
        <f t="shared" si="65"/>
        <v>8.1540327880782471E-3</v>
      </c>
      <c r="AD45" s="797">
        <f t="shared" si="65"/>
        <v>-3.0666206318280542E-3</v>
      </c>
      <c r="AE45" s="797">
        <f t="shared" si="65"/>
        <v>4.5331199136140921E-2</v>
      </c>
      <c r="AF45" s="797">
        <f t="shared" si="65"/>
        <v>1.5083771154207559E-2</v>
      </c>
      <c r="AG45" s="797">
        <f t="shared" si="65"/>
        <v>9.5845935315250763E-3</v>
      </c>
      <c r="AH45" s="797">
        <f t="shared" si="65"/>
        <v>-6.6142239560464944E-3</v>
      </c>
      <c r="AI45" s="797">
        <f t="shared" si="65"/>
        <v>-3.5172626041829913E-2</v>
      </c>
      <c r="AJ45" s="797">
        <f t="shared" si="65"/>
        <v>1.8243770237261536E-2</v>
      </c>
      <c r="AK45" s="797">
        <f t="shared" si="65"/>
        <v>1.4153638255190559E-2</v>
      </c>
      <c r="AL45" s="797">
        <f t="shared" si="65"/>
        <v>-1.8453060350579586E-2</v>
      </c>
      <c r="AM45" s="797">
        <f t="shared" si="65"/>
        <v>1.7995872511276323E-2</v>
      </c>
      <c r="AN45" s="797">
        <f t="shared" si="65"/>
        <v>4.7896965055109764E-3</v>
      </c>
      <c r="AO45" s="797">
        <f t="shared" si="65"/>
        <v>-5.9251131781944411E-3</v>
      </c>
      <c r="AP45" s="797">
        <f t="shared" si="65"/>
        <v>5.0024564569539631E-3</v>
      </c>
      <c r="AQ45" s="797">
        <f t="shared" si="65"/>
        <v>-1.6295615861933954E-2</v>
      </c>
      <c r="AR45" s="797">
        <f t="shared" si="65"/>
        <v>2.5052163660410187E-2</v>
      </c>
      <c r="AS45" s="797">
        <f t="shared" si="65"/>
        <v>-5.3271556353314042E-2</v>
      </c>
      <c r="AT45" s="797">
        <f t="shared" si="65"/>
        <v>-5.5053252769560079E-2</v>
      </c>
      <c r="AU45" s="797">
        <f t="shared" si="65"/>
        <v>4.1630869349688071E-2</v>
      </c>
      <c r="AV45" s="797">
        <f t="shared" si="65"/>
        <v>3.8537394018722582E-2</v>
      </c>
      <c r="AW45" s="797">
        <f t="shared" si="65"/>
        <v>3.0532698095243838E-2</v>
      </c>
      <c r="AX45" s="797">
        <f t="shared" si="65"/>
        <v>8.0155912663852913E-3</v>
      </c>
      <c r="AY45" s="797">
        <f t="shared" si="65"/>
        <v>-3.6598916784848057E-2</v>
      </c>
      <c r="AZ45" s="797">
        <f t="shared" si="65"/>
        <v>-2.9279084778660258E-2</v>
      </c>
      <c r="BA45" s="797">
        <f t="shared" si="65"/>
        <v>-1.460909729580262E-2</v>
      </c>
      <c r="BB45" s="797">
        <f t="shared" si="65"/>
        <v>-1.1808582253562072E-2</v>
      </c>
      <c r="BC45" s="797">
        <f t="shared" si="65"/>
        <v>-3.6916202340733673E-2</v>
      </c>
      <c r="BD45" s="797">
        <f t="shared" si="65"/>
        <v>-2.9827383803468832E-2</v>
      </c>
      <c r="BE45" s="797">
        <f t="shared" si="65"/>
        <v>-5.4242625413975509E-2</v>
      </c>
      <c r="BF45" s="797">
        <f t="shared" si="65"/>
        <v>1.8701363559622042E-2</v>
      </c>
      <c r="BG45" s="797">
        <f t="shared" si="65"/>
        <v>-2.7679359041960949E-2</v>
      </c>
      <c r="BH45" s="2080">
        <f t="shared" si="65"/>
        <v>-3.9628732539413791E-2</v>
      </c>
      <c r="BI45" s="797">
        <f t="shared" si="65"/>
        <v>-1.9066749105206116E-2</v>
      </c>
      <c r="BJ45" s="791"/>
      <c r="BT45" s="767"/>
      <c r="BU45" s="767"/>
      <c r="BV45" s="767"/>
      <c r="BW45" s="767"/>
      <c r="BX45" s="767"/>
      <c r="BY45" s="767"/>
      <c r="BZ45" s="767"/>
      <c r="CA45" s="767"/>
      <c r="CB45" s="767"/>
      <c r="CC45" s="767"/>
      <c r="CD45" s="767"/>
      <c r="CE45" s="767"/>
    </row>
    <row r="47" spans="19:83" ht="21.75" customHeight="1">
      <c r="S47" s="29" t="s">
        <v>520</v>
      </c>
      <c r="T47" s="651"/>
      <c r="W47" s="29" t="s">
        <v>877</v>
      </c>
      <c r="Y47" s="1575"/>
    </row>
    <row r="48" spans="19:83">
      <c r="S48" s="751" t="s">
        <v>26</v>
      </c>
      <c r="T48" s="752"/>
      <c r="U48" s="753" t="s">
        <v>1</v>
      </c>
      <c r="W48" s="1593" t="s">
        <v>802</v>
      </c>
      <c r="X48" s="752"/>
      <c r="Y48" s="1576" t="s">
        <v>1</v>
      </c>
      <c r="Z48" s="164"/>
      <c r="AA48" s="86">
        <v>1990</v>
      </c>
      <c r="AB48" s="86">
        <f t="shared" ref="AB48:AZ48" si="66">AA48+1</f>
        <v>1991</v>
      </c>
      <c r="AC48" s="86">
        <f t="shared" si="66"/>
        <v>1992</v>
      </c>
      <c r="AD48" s="86">
        <f t="shared" si="66"/>
        <v>1993</v>
      </c>
      <c r="AE48" s="86">
        <f t="shared" si="66"/>
        <v>1994</v>
      </c>
      <c r="AF48" s="86">
        <f t="shared" si="66"/>
        <v>1995</v>
      </c>
      <c r="AG48" s="86">
        <f t="shared" si="66"/>
        <v>1996</v>
      </c>
      <c r="AH48" s="86">
        <f t="shared" si="66"/>
        <v>1997</v>
      </c>
      <c r="AI48" s="86">
        <f t="shared" si="66"/>
        <v>1998</v>
      </c>
      <c r="AJ48" s="134">
        <f t="shared" si="66"/>
        <v>1999</v>
      </c>
      <c r="AK48" s="134">
        <f t="shared" si="66"/>
        <v>2000</v>
      </c>
      <c r="AL48" s="134">
        <f t="shared" si="66"/>
        <v>2001</v>
      </c>
      <c r="AM48" s="134">
        <f t="shared" si="66"/>
        <v>2002</v>
      </c>
      <c r="AN48" s="86">
        <f t="shared" si="66"/>
        <v>2003</v>
      </c>
      <c r="AO48" s="86">
        <f t="shared" si="66"/>
        <v>2004</v>
      </c>
      <c r="AP48" s="86">
        <f t="shared" si="66"/>
        <v>2005</v>
      </c>
      <c r="AQ48" s="86">
        <f t="shared" si="66"/>
        <v>2006</v>
      </c>
      <c r="AR48" s="86">
        <f t="shared" si="66"/>
        <v>2007</v>
      </c>
      <c r="AS48" s="135">
        <f t="shared" si="66"/>
        <v>2008</v>
      </c>
      <c r="AT48" s="86">
        <f t="shared" si="66"/>
        <v>2009</v>
      </c>
      <c r="AU48" s="135">
        <f t="shared" si="66"/>
        <v>2010</v>
      </c>
      <c r="AV48" s="134">
        <f t="shared" si="66"/>
        <v>2011</v>
      </c>
      <c r="AW48" s="86">
        <f t="shared" si="66"/>
        <v>2012</v>
      </c>
      <c r="AX48" s="86">
        <f t="shared" si="66"/>
        <v>2013</v>
      </c>
      <c r="AY48" s="86">
        <f t="shared" si="66"/>
        <v>2014</v>
      </c>
      <c r="AZ48" s="86">
        <f t="shared" si="66"/>
        <v>2015</v>
      </c>
      <c r="BA48" s="86">
        <f t="shared" ref="BA48:BI48" si="67">AZ48+1</f>
        <v>2016</v>
      </c>
      <c r="BB48" s="86">
        <f t="shared" si="67"/>
        <v>2017</v>
      </c>
      <c r="BC48" s="86">
        <f t="shared" si="67"/>
        <v>2018</v>
      </c>
      <c r="BD48" s="86">
        <f t="shared" si="67"/>
        <v>2019</v>
      </c>
      <c r="BE48" s="86">
        <f t="shared" si="67"/>
        <v>2020</v>
      </c>
      <c r="BF48" s="86">
        <f t="shared" si="67"/>
        <v>2021</v>
      </c>
      <c r="BG48" s="86">
        <f t="shared" si="67"/>
        <v>2022</v>
      </c>
      <c r="BH48" s="134">
        <f t="shared" si="67"/>
        <v>2023</v>
      </c>
      <c r="BI48" s="86">
        <f t="shared" si="67"/>
        <v>2024</v>
      </c>
      <c r="BJ48" s="165"/>
    </row>
    <row r="49" spans="1:83" ht="18.75">
      <c r="S49" s="755" t="s">
        <v>512</v>
      </c>
      <c r="T49" s="708"/>
      <c r="U49" s="756">
        <v>1</v>
      </c>
      <c r="W49" s="1577" t="s">
        <v>869</v>
      </c>
      <c r="X49" s="1562"/>
      <c r="Y49" s="1578">
        <v>1</v>
      </c>
      <c r="Z49" s="788"/>
      <c r="AA49" s="789"/>
      <c r="AB49" s="798"/>
      <c r="AC49" s="798"/>
      <c r="AD49" s="798"/>
      <c r="AE49" s="798"/>
      <c r="AF49" s="798"/>
      <c r="AG49" s="798"/>
      <c r="AH49" s="798"/>
      <c r="AI49" s="798"/>
      <c r="AJ49" s="798"/>
      <c r="AK49" s="798"/>
      <c r="AL49" s="798"/>
      <c r="AM49" s="798"/>
      <c r="AN49" s="798"/>
      <c r="AO49" s="798"/>
      <c r="AP49" s="798"/>
      <c r="AQ49" s="798"/>
      <c r="AR49" s="798"/>
      <c r="AS49" s="798"/>
      <c r="AT49" s="798"/>
      <c r="AU49" s="798"/>
      <c r="AV49" s="798"/>
      <c r="AW49" s="798"/>
      <c r="AX49" s="789"/>
      <c r="AY49" s="212">
        <f>AY5/$AX5-1</f>
        <v>-3.9332041080593072E-2</v>
      </c>
      <c r="AZ49" s="212">
        <f t="shared" ref="AY49:BE59" si="68">AZ5/$AX5-1</f>
        <v>-7.0166973847733294E-2</v>
      </c>
      <c r="BA49" s="212">
        <f t="shared" si="68"/>
        <v>-8.5470949284748632E-2</v>
      </c>
      <c r="BB49" s="212">
        <f t="shared" si="68"/>
        <v>-9.7469825926342679E-2</v>
      </c>
      <c r="BC49" s="212">
        <f t="shared" si="68"/>
        <v>-0.13240485075157893</v>
      </c>
      <c r="BD49" s="212">
        <f t="shared" si="68"/>
        <v>-0.16041173040301215</v>
      </c>
      <c r="BE49" s="212">
        <f t="shared" si="68"/>
        <v>-0.2094604282336141</v>
      </c>
      <c r="BF49" s="212">
        <f t="shared" ref="BF49:BH49" si="69">BF5/$AX5-1</f>
        <v>-0.19340984725975796</v>
      </c>
      <c r="BG49" s="212">
        <f>BG5/$AX5-1</f>
        <v>-0.21557786259490341</v>
      </c>
      <c r="BH49" s="2075">
        <f t="shared" si="69"/>
        <v>-0.24701911756825579</v>
      </c>
      <c r="BI49" s="212">
        <f t="shared" ref="BI49" si="70">BI5/$AX5-1</f>
        <v>-0.25975004371239641</v>
      </c>
      <c r="BJ49" s="226"/>
      <c r="BT49" s="767"/>
      <c r="BU49" s="767"/>
      <c r="BV49" s="767"/>
      <c r="BW49" s="767"/>
      <c r="BX49" s="767"/>
      <c r="BY49" s="767"/>
      <c r="BZ49" s="767"/>
      <c r="CA49" s="767"/>
      <c r="CB49" s="767"/>
      <c r="CC49" s="767"/>
      <c r="CD49" s="767"/>
      <c r="CE49" s="767"/>
    </row>
    <row r="50" spans="1:83" ht="16.5">
      <c r="S50" s="758"/>
      <c r="T50" s="715" t="s">
        <v>27</v>
      </c>
      <c r="U50" s="756">
        <v>1</v>
      </c>
      <c r="W50" s="1577"/>
      <c r="X50" s="1559" t="s">
        <v>870</v>
      </c>
      <c r="Y50" s="1578">
        <v>1</v>
      </c>
      <c r="Z50" s="788"/>
      <c r="AA50" s="789"/>
      <c r="AB50" s="798"/>
      <c r="AC50" s="798"/>
      <c r="AD50" s="798"/>
      <c r="AE50" s="798"/>
      <c r="AF50" s="798"/>
      <c r="AG50" s="798"/>
      <c r="AH50" s="798"/>
      <c r="AI50" s="798"/>
      <c r="AJ50" s="798"/>
      <c r="AK50" s="798"/>
      <c r="AL50" s="798"/>
      <c r="AM50" s="798"/>
      <c r="AN50" s="798"/>
      <c r="AO50" s="798"/>
      <c r="AP50" s="798"/>
      <c r="AQ50" s="798"/>
      <c r="AR50" s="798"/>
      <c r="AS50" s="798"/>
      <c r="AT50" s="798"/>
      <c r="AU50" s="798"/>
      <c r="AV50" s="798"/>
      <c r="AW50" s="798"/>
      <c r="AX50" s="789"/>
      <c r="AY50" s="212">
        <f t="shared" si="68"/>
        <v>-4.0629391037306006E-2</v>
      </c>
      <c r="AZ50" s="212">
        <f t="shared" si="68"/>
        <v>-7.250313066817704E-2</v>
      </c>
      <c r="BA50" s="212">
        <f t="shared" si="68"/>
        <v>-8.844046773599612E-2</v>
      </c>
      <c r="BB50" s="212">
        <f t="shared" si="68"/>
        <v>-0.10191714890213621</v>
      </c>
      <c r="BC50" s="212">
        <f t="shared" si="68"/>
        <v>-0.13874566343522909</v>
      </c>
      <c r="BD50" s="212">
        <f t="shared" si="68"/>
        <v>-0.16755569183246499</v>
      </c>
      <c r="BE50" s="212">
        <f t="shared" si="68"/>
        <v>-0.21640491235911308</v>
      </c>
      <c r="BF50" s="212">
        <f t="shared" ref="BF50:BG50" si="71">BF6/$AX6-1</f>
        <v>-0.20102739699102934</v>
      </c>
      <c r="BG50" s="212">
        <f t="shared" si="71"/>
        <v>-0.22212971541857118</v>
      </c>
      <c r="BH50" s="2075">
        <f t="shared" ref="BH50:BI50" si="72">BH6/$AX6-1</f>
        <v>-0.2538913298113773</v>
      </c>
      <c r="BI50" s="212">
        <f t="shared" si="72"/>
        <v>-0.26611065655660626</v>
      </c>
      <c r="BJ50" s="226"/>
      <c r="BT50" s="767"/>
      <c r="BU50" s="767"/>
      <c r="BV50" s="767"/>
      <c r="BW50" s="767"/>
      <c r="BX50" s="767"/>
      <c r="BY50" s="767"/>
      <c r="BZ50" s="767"/>
      <c r="CA50" s="767"/>
      <c r="CB50" s="767"/>
      <c r="CC50" s="767"/>
      <c r="CD50" s="767"/>
      <c r="CE50" s="767"/>
    </row>
    <row r="51" spans="1:83" ht="16.5">
      <c r="S51" s="761"/>
      <c r="T51" s="718" t="s">
        <v>513</v>
      </c>
      <c r="U51" s="756">
        <v>1</v>
      </c>
      <c r="W51" s="146"/>
      <c r="X51" s="1559" t="s">
        <v>871</v>
      </c>
      <c r="Y51" s="1578">
        <v>1</v>
      </c>
      <c r="Z51" s="788"/>
      <c r="AA51" s="789"/>
      <c r="AB51" s="798"/>
      <c r="AC51" s="798"/>
      <c r="AD51" s="798"/>
      <c r="AE51" s="798"/>
      <c r="AF51" s="798"/>
      <c r="AG51" s="798"/>
      <c r="AH51" s="798"/>
      <c r="AI51" s="798"/>
      <c r="AJ51" s="798"/>
      <c r="AK51" s="798"/>
      <c r="AL51" s="798"/>
      <c r="AM51" s="798"/>
      <c r="AN51" s="798"/>
      <c r="AO51" s="798"/>
      <c r="AP51" s="798"/>
      <c r="AQ51" s="798"/>
      <c r="AR51" s="798"/>
      <c r="AS51" s="798"/>
      <c r="AT51" s="798"/>
      <c r="AU51" s="798"/>
      <c r="AV51" s="798"/>
      <c r="AW51" s="798"/>
      <c r="AX51" s="789"/>
      <c r="AY51" s="212">
        <f t="shared" si="68"/>
        <v>-1.8516888026017808E-2</v>
      </c>
      <c r="AZ51" s="212">
        <f t="shared" si="68"/>
        <v>-3.2684826856159588E-2</v>
      </c>
      <c r="BA51" s="212">
        <f t="shared" si="68"/>
        <v>-3.7826918665816223E-2</v>
      </c>
      <c r="BB51" s="212">
        <f t="shared" si="68"/>
        <v>-2.6115363743434927E-2</v>
      </c>
      <c r="BC51" s="212">
        <f t="shared" si="68"/>
        <v>-3.0670553218645757E-2</v>
      </c>
      <c r="BD51" s="212">
        <f t="shared" si="68"/>
        <v>-4.5791423214032623E-2</v>
      </c>
      <c r="BE51" s="212">
        <f t="shared" si="68"/>
        <v>-9.8040607228976673E-2</v>
      </c>
      <c r="BF51" s="212">
        <f t="shared" ref="BF51:BG51" si="73">BF7/$AX7-1</f>
        <v>-7.1191117658842673E-2</v>
      </c>
      <c r="BG51" s="212">
        <f t="shared" si="73"/>
        <v>-0.11045756054376255</v>
      </c>
      <c r="BH51" s="2075">
        <f t="shared" ref="BH51:BI51" si="74">BH7/$AX7-1</f>
        <v>-0.13675885284636391</v>
      </c>
      <c r="BI51" s="212">
        <f t="shared" si="74"/>
        <v>-0.15769806522497454</v>
      </c>
      <c r="BJ51" s="226"/>
      <c r="BT51" s="767"/>
      <c r="BU51" s="767"/>
      <c r="BV51" s="767"/>
      <c r="BW51" s="767"/>
      <c r="BX51" s="767"/>
      <c r="BY51" s="767"/>
      <c r="BZ51" s="767"/>
      <c r="CA51" s="767"/>
      <c r="CB51" s="767"/>
      <c r="CC51" s="767"/>
      <c r="CD51" s="767"/>
      <c r="CE51" s="767"/>
    </row>
    <row r="52" spans="1:83" ht="18.75">
      <c r="S52" s="764" t="s">
        <v>514</v>
      </c>
      <c r="T52" s="708"/>
      <c r="U52" s="756">
        <v>28</v>
      </c>
      <c r="W52" s="145" t="s">
        <v>872</v>
      </c>
      <c r="X52" s="1562"/>
      <c r="Y52" s="1578">
        <v>28</v>
      </c>
      <c r="Z52" s="788"/>
      <c r="AA52" s="789"/>
      <c r="AB52" s="798"/>
      <c r="AC52" s="798"/>
      <c r="AD52" s="798"/>
      <c r="AE52" s="798"/>
      <c r="AF52" s="798"/>
      <c r="AG52" s="798"/>
      <c r="AH52" s="798"/>
      <c r="AI52" s="798"/>
      <c r="AJ52" s="798"/>
      <c r="AK52" s="798"/>
      <c r="AL52" s="798"/>
      <c r="AM52" s="798"/>
      <c r="AN52" s="798"/>
      <c r="AO52" s="798"/>
      <c r="AP52" s="798"/>
      <c r="AQ52" s="798"/>
      <c r="AR52" s="798"/>
      <c r="AS52" s="798"/>
      <c r="AT52" s="798"/>
      <c r="AU52" s="798"/>
      <c r="AV52" s="798"/>
      <c r="AW52" s="798"/>
      <c r="AX52" s="789"/>
      <c r="AY52" s="212">
        <f t="shared" si="68"/>
        <v>-1.6965946041959223E-2</v>
      </c>
      <c r="AZ52" s="212">
        <f t="shared" si="68"/>
        <v>-2.9171254263243518E-2</v>
      </c>
      <c r="BA52" s="212">
        <f t="shared" si="68"/>
        <v>-2.988967170014234E-2</v>
      </c>
      <c r="BB52" s="212">
        <f t="shared" si="68"/>
        <v>-3.5387732823280116E-2</v>
      </c>
      <c r="BC52" s="212">
        <f t="shared" si="68"/>
        <v>-5.0857787017318246E-2</v>
      </c>
      <c r="BD52" s="212">
        <f t="shared" si="68"/>
        <v>-5.9104319740210687E-2</v>
      </c>
      <c r="BE52" s="212">
        <f t="shared" si="68"/>
        <v>-7.0237746716766081E-2</v>
      </c>
      <c r="BF52" s="212">
        <f t="shared" ref="BF52:BG52" si="75">BF8/$AX8-1</f>
        <v>-6.7978564638640826E-2</v>
      </c>
      <c r="BG52" s="212">
        <f t="shared" si="75"/>
        <v>-8.6330282440228445E-2</v>
      </c>
      <c r="BH52" s="2075">
        <f t="shared" ref="BH52:BI52" si="76">BH8/$AX8-1</f>
        <v>-9.939622200445053E-2</v>
      </c>
      <c r="BI52" s="212">
        <f t="shared" si="76"/>
        <v>-0.14815881050540414</v>
      </c>
      <c r="BJ52" s="226"/>
      <c r="BT52" s="767"/>
      <c r="BU52" s="767"/>
      <c r="BV52" s="767"/>
      <c r="BW52" s="767"/>
      <c r="BX52" s="767"/>
      <c r="BY52" s="767"/>
      <c r="BZ52" s="767"/>
      <c r="CB52" s="767"/>
      <c r="CC52" s="767"/>
      <c r="CD52" s="767"/>
      <c r="CE52" s="767"/>
    </row>
    <row r="53" spans="1:83" ht="18.75">
      <c r="S53" s="764" t="s">
        <v>515</v>
      </c>
      <c r="T53" s="708"/>
      <c r="U53" s="756">
        <v>265</v>
      </c>
      <c r="W53" s="170" t="s">
        <v>873</v>
      </c>
      <c r="X53" s="1562"/>
      <c r="Y53" s="1578">
        <v>265</v>
      </c>
      <c r="Z53" s="788"/>
      <c r="AA53" s="789"/>
      <c r="AB53" s="798"/>
      <c r="AC53" s="798"/>
      <c r="AD53" s="798"/>
      <c r="AE53" s="798"/>
      <c r="AF53" s="798"/>
      <c r="AG53" s="798"/>
      <c r="AH53" s="798"/>
      <c r="AI53" s="798"/>
      <c r="AJ53" s="798"/>
      <c r="AK53" s="798"/>
      <c r="AL53" s="798"/>
      <c r="AM53" s="798"/>
      <c r="AN53" s="798"/>
      <c r="AO53" s="798"/>
      <c r="AP53" s="798"/>
      <c r="AQ53" s="798"/>
      <c r="AR53" s="798"/>
      <c r="AS53" s="798"/>
      <c r="AT53" s="798"/>
      <c r="AU53" s="798"/>
      <c r="AV53" s="798"/>
      <c r="AW53" s="798"/>
      <c r="AX53" s="789"/>
      <c r="AY53" s="212">
        <f t="shared" si="68"/>
        <v>-2.5035651988027818E-2</v>
      </c>
      <c r="AZ53" s="212">
        <f t="shared" si="68"/>
        <v>-3.9985017313935778E-2</v>
      </c>
      <c r="BA53" s="212">
        <f t="shared" si="68"/>
        <v>-6.3165749929828707E-2</v>
      </c>
      <c r="BB53" s="212">
        <f t="shared" si="68"/>
        <v>-5.2774390285071138E-2</v>
      </c>
      <c r="BC53" s="212">
        <f t="shared" si="68"/>
        <v>-9.6893446013123996E-2</v>
      </c>
      <c r="BD53" s="212">
        <f t="shared" si="68"/>
        <v>-0.11757243269548767</v>
      </c>
      <c r="BE53" s="212">
        <f t="shared" si="68"/>
        <v>-0.14022111535269188</v>
      </c>
      <c r="BF53" s="212">
        <f t="shared" ref="BF53:BG53" si="77">BF9/$AX9-1</f>
        <v>-0.14172290990106728</v>
      </c>
      <c r="BG53" s="212">
        <f t="shared" si="77"/>
        <v>-0.18132620898203167</v>
      </c>
      <c r="BH53" s="2075">
        <f t="shared" ref="BH53:BI53" si="78">BH9/$AX9-1</f>
        <v>-0.22561060810835709</v>
      </c>
      <c r="BI53" s="212">
        <f t="shared" si="78"/>
        <v>-0.24643753008190961</v>
      </c>
      <c r="BJ53" s="226"/>
      <c r="BT53" s="767"/>
      <c r="BU53" s="767"/>
      <c r="BV53" s="767"/>
      <c r="BW53" s="767"/>
      <c r="BX53" s="767"/>
      <c r="BY53" s="767"/>
      <c r="BZ53" s="767"/>
      <c r="CA53" s="767"/>
      <c r="CB53" s="767"/>
      <c r="CC53" s="767"/>
      <c r="CD53" s="767"/>
      <c r="CE53" s="767"/>
    </row>
    <row r="54" spans="1:83" ht="15.75">
      <c r="S54" s="768" t="s">
        <v>28</v>
      </c>
      <c r="T54" s="725"/>
      <c r="U54" s="756"/>
      <c r="W54" s="1579" t="s">
        <v>154</v>
      </c>
      <c r="X54" s="1562"/>
      <c r="Y54" s="1578"/>
      <c r="Z54" s="788"/>
      <c r="AA54" s="789"/>
      <c r="AB54" s="798"/>
      <c r="AC54" s="798"/>
      <c r="AD54" s="798"/>
      <c r="AE54" s="798"/>
      <c r="AF54" s="798"/>
      <c r="AG54" s="798"/>
      <c r="AH54" s="798"/>
      <c r="AI54" s="798"/>
      <c r="AJ54" s="798"/>
      <c r="AK54" s="798"/>
      <c r="AL54" s="798"/>
      <c r="AM54" s="798"/>
      <c r="AN54" s="798"/>
      <c r="AO54" s="798"/>
      <c r="AP54" s="798"/>
      <c r="AQ54" s="798"/>
      <c r="AR54" s="798"/>
      <c r="AS54" s="798"/>
      <c r="AT54" s="798"/>
      <c r="AU54" s="798"/>
      <c r="AV54" s="798"/>
      <c r="AW54" s="798"/>
      <c r="AX54" s="789"/>
      <c r="AY54" s="212">
        <f t="shared" si="68"/>
        <v>5.770063702491468E-2</v>
      </c>
      <c r="AZ54" s="212">
        <f t="shared" si="68"/>
        <v>0.12195466577786274</v>
      </c>
      <c r="BA54" s="212">
        <f t="shared" si="68"/>
        <v>0.17482212285546406</v>
      </c>
      <c r="BB54" s="212">
        <f t="shared" si="68"/>
        <v>0.19422149716678727</v>
      </c>
      <c r="BC54" s="212">
        <f t="shared" si="68"/>
        <v>0.20711117979204174</v>
      </c>
      <c r="BD54" s="212">
        <f t="shared" si="68"/>
        <v>0.24099678965628746</v>
      </c>
      <c r="BE54" s="212">
        <f t="shared" si="68"/>
        <v>0.27090216330387773</v>
      </c>
      <c r="BF54" s="212">
        <f t="shared" ref="BF54:BG54" si="79">BF10/$AX10-1</f>
        <v>0.26614870570869065</v>
      </c>
      <c r="BG54" s="212">
        <f t="shared" si="79"/>
        <v>0.22622185426000097</v>
      </c>
      <c r="BH54" s="2075">
        <f t="shared" ref="BH54:BI54" si="80">BH10/$AX10-1</f>
        <v>0.17556223210242639</v>
      </c>
      <c r="BI54" s="212">
        <f t="shared" si="80"/>
        <v>0.11913600803207047</v>
      </c>
      <c r="BJ54" s="226"/>
      <c r="BT54" s="767"/>
      <c r="BU54" s="767"/>
      <c r="BV54" s="767"/>
      <c r="BW54" s="767"/>
      <c r="BX54" s="767"/>
      <c r="BY54" s="767"/>
      <c r="BZ54" s="767"/>
      <c r="CA54" s="767"/>
      <c r="CB54" s="767"/>
      <c r="CC54" s="767"/>
      <c r="CD54" s="767"/>
      <c r="CE54" s="767"/>
    </row>
    <row r="55" spans="1:83" ht="30">
      <c r="S55" s="769"/>
      <c r="T55" s="728" t="s">
        <v>516</v>
      </c>
      <c r="U55" s="729" t="s">
        <v>1170</v>
      </c>
      <c r="W55" s="1580"/>
      <c r="X55" s="1565" t="s">
        <v>155</v>
      </c>
      <c r="Y55" s="1581" t="s">
        <v>1168</v>
      </c>
      <c r="Z55" s="788"/>
      <c r="AA55" s="789"/>
      <c r="AB55" s="798"/>
      <c r="AC55" s="798"/>
      <c r="AD55" s="798"/>
      <c r="AE55" s="798"/>
      <c r="AF55" s="798"/>
      <c r="AG55" s="798"/>
      <c r="AH55" s="798"/>
      <c r="AI55" s="798"/>
      <c r="AJ55" s="798"/>
      <c r="AK55" s="798"/>
      <c r="AL55" s="798"/>
      <c r="AM55" s="798"/>
      <c r="AN55" s="798"/>
      <c r="AO55" s="798"/>
      <c r="AP55" s="798"/>
      <c r="AQ55" s="798"/>
      <c r="AR55" s="798"/>
      <c r="AS55" s="798"/>
      <c r="AT55" s="798"/>
      <c r="AU55" s="798"/>
      <c r="AV55" s="798"/>
      <c r="AW55" s="798"/>
      <c r="AX55" s="789"/>
      <c r="AY55" s="212">
        <f t="shared" si="68"/>
        <v>9.5387572436362422E-2</v>
      </c>
      <c r="AZ55" s="212">
        <f t="shared" si="68"/>
        <v>0.20159092464034534</v>
      </c>
      <c r="BA55" s="212">
        <f t="shared" si="68"/>
        <v>0.26402727068176723</v>
      </c>
      <c r="BB55" s="212">
        <f t="shared" si="68"/>
        <v>0.29591546809291858</v>
      </c>
      <c r="BC55" s="212">
        <f t="shared" si="68"/>
        <v>0.32079617451773501</v>
      </c>
      <c r="BD55" s="212">
        <f t="shared" si="68"/>
        <v>0.37112333140380183</v>
      </c>
      <c r="BE55" s="212">
        <f t="shared" si="68"/>
        <v>0.40436021133506306</v>
      </c>
      <c r="BF55" s="212">
        <f t="shared" ref="BF55:BG55" si="81">BF11/$AX11-1</f>
        <v>0.41080923644083334</v>
      </c>
      <c r="BG55" s="212">
        <f t="shared" si="81"/>
        <v>0.35575272261822066</v>
      </c>
      <c r="BH55" s="2075">
        <f t="shared" ref="BH55:BI55" si="82">BH11/$AX11-1</f>
        <v>0.29847863641677819</v>
      </c>
      <c r="BI55" s="212">
        <f t="shared" si="82"/>
        <v>0.25461235968690676</v>
      </c>
      <c r="BJ55" s="226"/>
      <c r="BT55" s="772"/>
      <c r="BU55" s="772"/>
      <c r="BV55" s="772"/>
      <c r="BW55" s="772"/>
      <c r="BX55" s="772"/>
      <c r="BY55" s="767"/>
      <c r="BZ55" s="767"/>
      <c r="CA55" s="767"/>
      <c r="CB55" s="767"/>
      <c r="CC55" s="767"/>
      <c r="CD55" s="767"/>
      <c r="CE55" s="767"/>
    </row>
    <row r="56" spans="1:83" ht="30">
      <c r="S56" s="769"/>
      <c r="T56" s="728" t="s">
        <v>517</v>
      </c>
      <c r="U56" s="729" t="s">
        <v>1171</v>
      </c>
      <c r="W56" s="1580"/>
      <c r="X56" s="1565" t="s">
        <v>156</v>
      </c>
      <c r="Y56" s="1581" t="s">
        <v>1169</v>
      </c>
      <c r="Z56" s="788"/>
      <c r="AA56" s="789"/>
      <c r="AB56" s="798"/>
      <c r="AC56" s="798"/>
      <c r="AD56" s="798"/>
      <c r="AE56" s="798"/>
      <c r="AF56" s="798"/>
      <c r="AG56" s="798"/>
      <c r="AH56" s="798"/>
      <c r="AI56" s="798"/>
      <c r="AJ56" s="798"/>
      <c r="AK56" s="798"/>
      <c r="AL56" s="798"/>
      <c r="AM56" s="798"/>
      <c r="AN56" s="798"/>
      <c r="AO56" s="798"/>
      <c r="AP56" s="798"/>
      <c r="AQ56" s="798"/>
      <c r="AR56" s="798"/>
      <c r="AS56" s="798"/>
      <c r="AT56" s="798"/>
      <c r="AU56" s="798"/>
      <c r="AV56" s="798"/>
      <c r="AW56" s="798"/>
      <c r="AX56" s="789"/>
      <c r="AY56" s="212">
        <f t="shared" si="68"/>
        <v>2.7109692818812592E-2</v>
      </c>
      <c r="AZ56" s="212">
        <f t="shared" si="68"/>
        <v>1.0685167454284272E-2</v>
      </c>
      <c r="BA56" s="212">
        <f t="shared" si="68"/>
        <v>3.0535492087697458E-2</v>
      </c>
      <c r="BB56" s="212">
        <f t="shared" si="68"/>
        <v>6.9423959304178773E-2</v>
      </c>
      <c r="BC56" s="212">
        <f t="shared" si="68"/>
        <v>7.2210278345169909E-2</v>
      </c>
      <c r="BD56" s="212">
        <f t="shared" si="68"/>
        <v>5.7518655287710052E-2</v>
      </c>
      <c r="BE56" s="212">
        <f t="shared" si="68"/>
        <v>7.6894401484362218E-2</v>
      </c>
      <c r="BF56" s="212">
        <f t="shared" ref="BF56:BG56" si="83">BF12/$AX12-1</f>
        <v>-2.6747508264018838E-2</v>
      </c>
      <c r="BG56" s="212">
        <f t="shared" si="83"/>
        <v>2.1393344105445911E-2</v>
      </c>
      <c r="BH56" s="2075">
        <f t="shared" ref="BH56:BI56" si="84">BH12/$AX12-1</f>
        <v>2.3414884621224541E-2</v>
      </c>
      <c r="BI56" s="212">
        <f t="shared" si="84"/>
        <v>-0.16864628138869542</v>
      </c>
      <c r="BJ56" s="226"/>
      <c r="BT56" s="772"/>
      <c r="BU56" s="772"/>
      <c r="BV56" s="772"/>
      <c r="BW56" s="772"/>
      <c r="BX56" s="772"/>
      <c r="BY56" s="767"/>
      <c r="BZ56" s="767"/>
      <c r="CA56" s="767"/>
      <c r="CB56" s="767"/>
      <c r="CC56" s="767"/>
      <c r="CD56" s="767"/>
      <c r="CE56" s="767"/>
    </row>
    <row r="57" spans="1:83" ht="18.75" customHeight="1">
      <c r="S57" s="769"/>
      <c r="T57" s="730" t="s">
        <v>518</v>
      </c>
      <c r="U57" s="756">
        <v>23500</v>
      </c>
      <c r="W57" s="1580"/>
      <c r="X57" s="1565" t="s">
        <v>874</v>
      </c>
      <c r="Y57" s="1578">
        <v>23500</v>
      </c>
      <c r="Z57" s="788"/>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89"/>
      <c r="AY57" s="212">
        <f t="shared" si="68"/>
        <v>-2.2465973758311497E-2</v>
      </c>
      <c r="AZ57" s="212">
        <f t="shared" si="68"/>
        <v>1.3083065928788828E-2</v>
      </c>
      <c r="BA57" s="212">
        <f t="shared" si="68"/>
        <v>2.7807666036282708E-2</v>
      </c>
      <c r="BB57" s="212">
        <f t="shared" si="68"/>
        <v>-7.7829765409451745E-3</v>
      </c>
      <c r="BC57" s="212">
        <f t="shared" si="68"/>
        <v>-3.0427200678698085E-2</v>
      </c>
      <c r="BD57" s="212">
        <f t="shared" si="68"/>
        <v>-5.8954268711539637E-2</v>
      </c>
      <c r="BE57" s="212">
        <f t="shared" si="68"/>
        <v>-4.3039427896691351E-2</v>
      </c>
      <c r="BF57" s="212">
        <f t="shared" ref="BF57:BG57" si="85">BF13/$AX13-1</f>
        <v>-4.6500518887707676E-2</v>
      </c>
      <c r="BG57" s="212">
        <f t="shared" si="85"/>
        <v>-8.4350073595626185E-2</v>
      </c>
      <c r="BH57" s="2075">
        <f t="shared" ref="BH57:BI57" si="86">BH13/$AX13-1</f>
        <v>-0.11701279668665232</v>
      </c>
      <c r="BI57" s="212">
        <f t="shared" si="86"/>
        <v>-0.14342291528686169</v>
      </c>
      <c r="BJ57" s="226"/>
      <c r="BK57" s="190"/>
      <c r="BL57" s="190"/>
      <c r="BN57" s="190"/>
      <c r="BQ57" s="180"/>
      <c r="BR57" s="771"/>
      <c r="BS57" s="747"/>
      <c r="BT57" s="772"/>
      <c r="BU57" s="772"/>
      <c r="BV57" s="772"/>
      <c r="BW57" s="772"/>
      <c r="BX57" s="772"/>
      <c r="BY57" s="767"/>
      <c r="BZ57" s="767"/>
      <c r="CA57" s="767"/>
      <c r="CB57" s="767"/>
      <c r="CC57" s="767"/>
      <c r="CD57" s="767"/>
      <c r="CE57" s="767"/>
    </row>
    <row r="58" spans="1:83" ht="18.75" customHeight="1" thickBot="1">
      <c r="S58" s="773"/>
      <c r="T58" s="732" t="s">
        <v>519</v>
      </c>
      <c r="U58" s="756">
        <v>16100</v>
      </c>
      <c r="W58" s="1582"/>
      <c r="X58" s="1568" t="s">
        <v>875</v>
      </c>
      <c r="Y58" s="1578">
        <v>16100</v>
      </c>
      <c r="Z58" s="792"/>
      <c r="AA58" s="793"/>
      <c r="AB58" s="799"/>
      <c r="AC58" s="799"/>
      <c r="AD58" s="799"/>
      <c r="AE58" s="799"/>
      <c r="AF58" s="799"/>
      <c r="AG58" s="799"/>
      <c r="AH58" s="799"/>
      <c r="AI58" s="799"/>
      <c r="AJ58" s="799"/>
      <c r="AK58" s="799"/>
      <c r="AL58" s="799"/>
      <c r="AM58" s="799"/>
      <c r="AN58" s="799"/>
      <c r="AO58" s="799"/>
      <c r="AP58" s="799"/>
      <c r="AQ58" s="799"/>
      <c r="AR58" s="799"/>
      <c r="AS58" s="799"/>
      <c r="AT58" s="799"/>
      <c r="AU58" s="799"/>
      <c r="AV58" s="799"/>
      <c r="AW58" s="799"/>
      <c r="AX58" s="793"/>
      <c r="AY58" s="777">
        <f t="shared" si="68"/>
        <v>-0.30744373317097784</v>
      </c>
      <c r="AZ58" s="777">
        <f t="shared" si="68"/>
        <v>-0.65137399727128842</v>
      </c>
      <c r="BA58" s="777">
        <f t="shared" si="68"/>
        <v>-0.61341932518225784</v>
      </c>
      <c r="BB58" s="777">
        <f t="shared" si="68"/>
        <v>-0.72954187746311083</v>
      </c>
      <c r="BC58" s="777">
        <f t="shared" si="68"/>
        <v>-0.81648324827605978</v>
      </c>
      <c r="BD58" s="777">
        <f t="shared" si="68"/>
        <v>-0.82926637213925347</v>
      </c>
      <c r="BE58" s="777">
        <f t="shared" si="68"/>
        <v>-0.8053622052064846</v>
      </c>
      <c r="BF58" s="777">
        <f t="shared" ref="BF58:BG58" si="87">BF14/$AX14-1</f>
        <v>-0.77961209245072527</v>
      </c>
      <c r="BG58" s="777">
        <f t="shared" si="87"/>
        <v>-0.77643666417438661</v>
      </c>
      <c r="BH58" s="2081">
        <f t="shared" ref="BH58:BI58" si="88">BH14/$AX14-1</f>
        <v>-0.86299701210135082</v>
      </c>
      <c r="BI58" s="777">
        <f t="shared" si="88"/>
        <v>-0.88057520064890016</v>
      </c>
      <c r="BJ58" s="226"/>
      <c r="BK58" s="190"/>
      <c r="BL58" s="190"/>
      <c r="BN58" s="190"/>
      <c r="BQ58" s="180"/>
      <c r="BR58" s="771"/>
      <c r="BS58" s="747"/>
      <c r="BT58" s="772"/>
      <c r="BU58" s="772"/>
      <c r="BW58" s="772"/>
      <c r="BX58" s="772"/>
      <c r="BY58" s="767"/>
      <c r="BZ58" s="767"/>
      <c r="CA58" s="767"/>
      <c r="CB58" s="767"/>
      <c r="CC58" s="767"/>
      <c r="CD58" s="767"/>
      <c r="CE58" s="767"/>
    </row>
    <row r="59" spans="1:83" ht="21.75" customHeight="1" thickTop="1">
      <c r="S59" s="779" t="s">
        <v>29</v>
      </c>
      <c r="T59" s="780"/>
      <c r="U59" s="781"/>
      <c r="W59" s="1583" t="s">
        <v>157</v>
      </c>
      <c r="X59" s="1584"/>
      <c r="Y59" s="1585"/>
      <c r="Z59" s="795"/>
      <c r="AA59" s="796"/>
      <c r="AB59" s="800"/>
      <c r="AC59" s="800"/>
      <c r="AD59" s="800"/>
      <c r="AE59" s="800"/>
      <c r="AF59" s="800"/>
      <c r="AG59" s="800"/>
      <c r="AH59" s="800"/>
      <c r="AI59" s="800"/>
      <c r="AJ59" s="800"/>
      <c r="AK59" s="800"/>
      <c r="AL59" s="800"/>
      <c r="AM59" s="800"/>
      <c r="AN59" s="800"/>
      <c r="AO59" s="800"/>
      <c r="AP59" s="800"/>
      <c r="AQ59" s="800"/>
      <c r="AR59" s="800"/>
      <c r="AS59" s="800"/>
      <c r="AT59" s="800"/>
      <c r="AU59" s="800"/>
      <c r="AV59" s="800"/>
      <c r="AW59" s="800"/>
      <c r="AX59" s="796"/>
      <c r="AY59" s="801">
        <f t="shared" si="68"/>
        <v>-3.6598916784848057E-2</v>
      </c>
      <c r="AZ59" s="801">
        <f t="shared" si="68"/>
        <v>-6.480641877615767E-2</v>
      </c>
      <c r="BA59" s="801">
        <f t="shared" si="68"/>
        <v>-7.8468752794666807E-2</v>
      </c>
      <c r="BB59" s="801">
        <f t="shared" si="68"/>
        <v>-8.9350730326518635E-2</v>
      </c>
      <c r="BC59" s="801">
        <f t="shared" si="68"/>
        <v>-0.1229684430272262</v>
      </c>
      <c r="BD59" s="801">
        <f t="shared" si="68"/>
        <v>-0.14912799988480696</v>
      </c>
      <c r="BE59" s="801">
        <f t="shared" si="68"/>
        <v>-0.19528153106229551</v>
      </c>
      <c r="BF59" s="801">
        <f>BF15/$AX15-1</f>
        <v>-0.18023219841154903</v>
      </c>
      <c r="BG59" s="801">
        <f>BG15/$AX15-1</f>
        <v>-0.20292284572275476</v>
      </c>
      <c r="BH59" s="2082">
        <f>BH15/$AX15-1</f>
        <v>-0.23451000308288483</v>
      </c>
      <c r="BI59" s="801">
        <f>BI15/$AX15-1</f>
        <v>-0.24910540879664844</v>
      </c>
      <c r="BJ59" s="226"/>
      <c r="BT59" s="767"/>
      <c r="BU59" s="767"/>
      <c r="BV59" s="772"/>
      <c r="BW59" s="767"/>
      <c r="BX59" s="767"/>
      <c r="BY59" s="767"/>
      <c r="BZ59" s="767"/>
      <c r="CA59" s="767"/>
      <c r="CB59" s="767"/>
      <c r="CC59" s="767"/>
      <c r="CD59" s="767"/>
      <c r="CE59" s="767"/>
    </row>
    <row r="60" spans="1:83" ht="15.75">
      <c r="S60" s="704"/>
      <c r="T60" s="651"/>
      <c r="U60" s="746"/>
      <c r="W60" s="706"/>
      <c r="Y60" s="1573"/>
      <c r="Z60" s="802"/>
      <c r="AA60" s="190"/>
      <c r="AB60" s="190"/>
      <c r="AC60" s="190"/>
      <c r="AD60" s="190"/>
      <c r="AE60" s="190"/>
      <c r="AF60" s="190"/>
      <c r="AG60" s="190"/>
      <c r="AH60" s="190"/>
      <c r="AI60" s="190"/>
      <c r="AJ60" s="190"/>
      <c r="AK60" s="190"/>
      <c r="BK60" s="190"/>
      <c r="BL60" s="190"/>
      <c r="BM60" s="190"/>
      <c r="BN60" s="190"/>
      <c r="BQ60" s="335"/>
      <c r="BR60" s="766"/>
      <c r="BS60" s="747"/>
      <c r="BT60" s="772"/>
      <c r="BU60" s="772"/>
      <c r="BV60" s="772"/>
      <c r="BW60" s="772"/>
      <c r="BX60" s="772"/>
      <c r="BZ60" s="767"/>
      <c r="CA60" s="767"/>
      <c r="CB60" s="767"/>
      <c r="CC60" s="767"/>
      <c r="CD60" s="767"/>
      <c r="CE60" s="767"/>
    </row>
    <row r="62" spans="1:83" ht="15.75">
      <c r="BW62" s="767"/>
    </row>
    <row r="63" spans="1:83">
      <c r="V63" s="200"/>
    </row>
    <row r="64" spans="1:83" s="1123" customFormat="1" ht="18.75" customHeight="1" thickBot="1">
      <c r="A64" s="2141"/>
      <c r="S64" s="1393" t="s">
        <v>973</v>
      </c>
      <c r="T64" s="29"/>
      <c r="U64" s="165"/>
      <c r="V64" s="29"/>
      <c r="W64" s="1393" t="s">
        <v>878</v>
      </c>
      <c r="X64" s="29"/>
      <c r="Y64" s="165"/>
      <c r="Z64" s="165"/>
      <c r="AA64" s="29"/>
      <c r="AB64" s="29"/>
      <c r="AC64" s="29"/>
      <c r="AD64" s="29"/>
      <c r="AE64" s="29"/>
      <c r="AF64" s="29"/>
      <c r="AG64" s="29"/>
      <c r="AH64" s="29"/>
      <c r="AI64" s="29"/>
      <c r="AJ64" s="29"/>
      <c r="AK64" s="29"/>
      <c r="AL64" s="29"/>
      <c r="AM64" s="706"/>
      <c r="AN64" s="706"/>
      <c r="AO64" s="29"/>
      <c r="AP64" s="1776"/>
      <c r="AQ64" s="1776"/>
      <c r="AR64" s="706"/>
      <c r="AS64" s="29"/>
      <c r="AT64" s="706"/>
      <c r="AU64" s="29"/>
      <c r="AV64" s="29"/>
      <c r="AW64" s="706"/>
      <c r="AX64" s="706"/>
      <c r="AY64" s="706"/>
      <c r="AZ64" s="706"/>
      <c r="BA64" s="706"/>
      <c r="BB64" s="706"/>
      <c r="BC64" s="706"/>
      <c r="BD64" s="706"/>
      <c r="BE64" s="706"/>
      <c r="BF64" s="706"/>
      <c r="BG64" s="706"/>
      <c r="BH64" s="706"/>
      <c r="BI64" s="706"/>
      <c r="BJ64" s="1126"/>
      <c r="BK64" s="1126"/>
      <c r="BL64" s="1126"/>
      <c r="BM64" s="1126"/>
      <c r="BN64" s="1126"/>
    </row>
    <row r="65" spans="1:66" s="1123" customFormat="1" ht="28.5" customHeight="1">
      <c r="A65" s="2141"/>
      <c r="S65" s="1777"/>
      <c r="T65" s="1587"/>
      <c r="U65" s="1588"/>
      <c r="V65" s="29"/>
      <c r="W65" s="1586"/>
      <c r="X65" s="1587"/>
      <c r="Y65" s="1588"/>
      <c r="Z65" s="1778"/>
      <c r="AA65" s="1779">
        <v>1990</v>
      </c>
      <c r="AB65" s="1779">
        <f t="shared" ref="AB65:BI65" si="89">AA65+1</f>
        <v>1991</v>
      </c>
      <c r="AC65" s="1779">
        <f t="shared" si="89"/>
        <v>1992</v>
      </c>
      <c r="AD65" s="1779">
        <f t="shared" si="89"/>
        <v>1993</v>
      </c>
      <c r="AE65" s="1779">
        <f t="shared" si="89"/>
        <v>1994</v>
      </c>
      <c r="AF65" s="1779">
        <f t="shared" si="89"/>
        <v>1995</v>
      </c>
      <c r="AG65" s="1779">
        <f t="shared" si="89"/>
        <v>1996</v>
      </c>
      <c r="AH65" s="1779">
        <f t="shared" si="89"/>
        <v>1997</v>
      </c>
      <c r="AI65" s="1779">
        <f t="shared" si="89"/>
        <v>1998</v>
      </c>
      <c r="AJ65" s="1779">
        <f t="shared" si="89"/>
        <v>1999</v>
      </c>
      <c r="AK65" s="1779">
        <f t="shared" si="89"/>
        <v>2000</v>
      </c>
      <c r="AL65" s="1779">
        <f t="shared" si="89"/>
        <v>2001</v>
      </c>
      <c r="AM65" s="1779">
        <f t="shared" si="89"/>
        <v>2002</v>
      </c>
      <c r="AN65" s="1779">
        <f t="shared" si="89"/>
        <v>2003</v>
      </c>
      <c r="AO65" s="1779">
        <f t="shared" si="89"/>
        <v>2004</v>
      </c>
      <c r="AP65" s="1779">
        <f t="shared" si="89"/>
        <v>2005</v>
      </c>
      <c r="AQ65" s="1779">
        <f t="shared" si="89"/>
        <v>2006</v>
      </c>
      <c r="AR65" s="1779">
        <f t="shared" si="89"/>
        <v>2007</v>
      </c>
      <c r="AS65" s="1779">
        <f t="shared" si="89"/>
        <v>2008</v>
      </c>
      <c r="AT65" s="1779">
        <f t="shared" si="89"/>
        <v>2009</v>
      </c>
      <c r="AU65" s="1779">
        <f t="shared" si="89"/>
        <v>2010</v>
      </c>
      <c r="AV65" s="1779">
        <f t="shared" si="89"/>
        <v>2011</v>
      </c>
      <c r="AW65" s="1779">
        <f t="shared" si="89"/>
        <v>2012</v>
      </c>
      <c r="AX65" s="1779">
        <f t="shared" si="89"/>
        <v>2013</v>
      </c>
      <c r="AY65" s="1779">
        <f t="shared" si="89"/>
        <v>2014</v>
      </c>
      <c r="AZ65" s="1779">
        <f t="shared" si="89"/>
        <v>2015</v>
      </c>
      <c r="BA65" s="1779">
        <f t="shared" si="89"/>
        <v>2016</v>
      </c>
      <c r="BB65" s="1779">
        <f t="shared" si="89"/>
        <v>2017</v>
      </c>
      <c r="BC65" s="1779">
        <f t="shared" si="89"/>
        <v>2018</v>
      </c>
      <c r="BD65" s="1779">
        <f t="shared" si="89"/>
        <v>2019</v>
      </c>
      <c r="BE65" s="1779">
        <f t="shared" si="89"/>
        <v>2020</v>
      </c>
      <c r="BF65" s="1780">
        <f t="shared" si="89"/>
        <v>2021</v>
      </c>
      <c r="BG65" s="1780">
        <f t="shared" si="89"/>
        <v>2022</v>
      </c>
      <c r="BH65" s="1780">
        <f t="shared" si="89"/>
        <v>2023</v>
      </c>
      <c r="BI65" s="1781">
        <f t="shared" si="89"/>
        <v>2024</v>
      </c>
      <c r="BJ65" s="1124"/>
      <c r="BK65" s="1124"/>
      <c r="BL65" s="1124"/>
      <c r="BM65" s="1124"/>
      <c r="BN65" s="1124"/>
    </row>
    <row r="66" spans="1:66" s="201" customFormat="1">
      <c r="A66" s="2141"/>
      <c r="R66" s="1125"/>
      <c r="S66" s="1782" t="s">
        <v>955</v>
      </c>
      <c r="T66" s="1602"/>
      <c r="U66" s="1783"/>
      <c r="V66" s="200"/>
      <c r="W66" s="1589" t="s">
        <v>417</v>
      </c>
      <c r="X66" s="1590"/>
      <c r="Y66" s="141"/>
      <c r="Z66" s="1784"/>
      <c r="AA66" s="2143">
        <f t="shared" ref="AA66:BI66" si="90">AA15</f>
        <v>1272.0575847218931</v>
      </c>
      <c r="AB66" s="2143">
        <f t="shared" si="90"/>
        <v>1286.1154695539458</v>
      </c>
      <c r="AC66" s="2143">
        <f t="shared" si="90"/>
        <v>1296.6024972619432</v>
      </c>
      <c r="AD66" s="2143">
        <f t="shared" si="90"/>
        <v>1292.6263092925599</v>
      </c>
      <c r="AE66" s="2143">
        <f t="shared" si="90"/>
        <v>1351.2226099277157</v>
      </c>
      <c r="AF66" s="2143">
        <f t="shared" si="90"/>
        <v>1371.6041425542564</v>
      </c>
      <c r="AG66" s="2143">
        <f t="shared" si="90"/>
        <v>1384.7504107467951</v>
      </c>
      <c r="AH66" s="2143">
        <f t="shared" si="90"/>
        <v>1375.5913614068884</v>
      </c>
      <c r="AI66" s="2143">
        <f t="shared" si="90"/>
        <v>1327.2082008657521</v>
      </c>
      <c r="AJ66" s="2143">
        <f t="shared" si="90"/>
        <v>1351.4214823393561</v>
      </c>
      <c r="AK66" s="2143">
        <f t="shared" si="90"/>
        <v>1370.5490131306808</v>
      </c>
      <c r="AL66" s="2143">
        <f t="shared" si="90"/>
        <v>1345.258189477953</v>
      </c>
      <c r="AM66" s="2143">
        <f t="shared" si="90"/>
        <v>1369.4672843505487</v>
      </c>
      <c r="AN66" s="2143">
        <f t="shared" si="90"/>
        <v>1376.026617016814</v>
      </c>
      <c r="AO66" s="2143">
        <f t="shared" si="90"/>
        <v>1367.8735035747814</v>
      </c>
      <c r="AP66" s="2143">
        <f t="shared" si="90"/>
        <v>1374.7162312150351</v>
      </c>
      <c r="AQ66" s="2143">
        <f t="shared" si="90"/>
        <v>1352.3143835919893</v>
      </c>
      <c r="AR66" s="2143">
        <f t="shared" si="90"/>
        <v>1386.1927848500625</v>
      </c>
      <c r="AS66" s="2143">
        <f t="shared" si="90"/>
        <v>1312.3481377953651</v>
      </c>
      <c r="AT66" s="2143">
        <f t="shared" si="90"/>
        <v>1240.0991040436554</v>
      </c>
      <c r="AU66" s="2143">
        <f t="shared" si="90"/>
        <v>1291.7255078247622</v>
      </c>
      <c r="AV66" s="2143">
        <f t="shared" si="90"/>
        <v>1341.5052426838395</v>
      </c>
      <c r="AW66" s="2143">
        <f t="shared" si="90"/>
        <v>1382.4650172518918</v>
      </c>
      <c r="AX66" s="2143">
        <f t="shared" si="90"/>
        <v>1393.5462917702594</v>
      </c>
      <c r="AY66" s="1785">
        <f t="shared" si="90"/>
        <v>1342.544007001926</v>
      </c>
      <c r="AZ66" s="1785">
        <f t="shared" si="90"/>
        <v>1303.2355472018344</v>
      </c>
      <c r="BA66" s="1785">
        <f t="shared" si="90"/>
        <v>1284.1964522934143</v>
      </c>
      <c r="BB66" s="1785">
        <f t="shared" si="90"/>
        <v>1269.0319128567749</v>
      </c>
      <c r="BC66" s="1785">
        <f t="shared" si="90"/>
        <v>1222.1840739849058</v>
      </c>
      <c r="BD66" s="1785">
        <f t="shared" si="90"/>
        <v>1185.7295205316709</v>
      </c>
      <c r="BE66" s="1785">
        <f t="shared" si="90"/>
        <v>1121.4124383071787</v>
      </c>
      <c r="BF66" s="1786">
        <f t="shared" si="90"/>
        <v>1142.3843800162435</v>
      </c>
      <c r="BG66" s="1786">
        <f t="shared" si="90"/>
        <v>1110.763912597846</v>
      </c>
      <c r="BH66" s="1786">
        <f t="shared" si="90"/>
        <v>1066.7457465910732</v>
      </c>
      <c r="BI66" s="1787">
        <f t="shared" si="90"/>
        <v>1046.4063730817754</v>
      </c>
    </row>
    <row r="67" spans="1:66" s="201" customFormat="1" ht="30.75" customHeight="1" thickBot="1">
      <c r="A67" s="2141"/>
      <c r="R67" s="1125"/>
      <c r="S67" s="2140" t="s">
        <v>1062</v>
      </c>
      <c r="T67" s="1788"/>
      <c r="U67" s="1789"/>
      <c r="V67" s="200"/>
      <c r="W67" s="2556" t="s">
        <v>1084</v>
      </c>
      <c r="X67" s="2557"/>
      <c r="Y67" s="2558"/>
      <c r="Z67" s="1790"/>
      <c r="AA67" s="1791"/>
      <c r="AB67" s="1791"/>
      <c r="AC67" s="1791"/>
      <c r="AD67" s="1791"/>
      <c r="AE67" s="1791"/>
      <c r="AF67" s="1791"/>
      <c r="AG67" s="1791"/>
      <c r="AH67" s="1791"/>
      <c r="AI67" s="1791"/>
      <c r="AJ67" s="1791"/>
      <c r="AK67" s="1791"/>
      <c r="AL67" s="1791"/>
      <c r="AM67" s="1791"/>
      <c r="AN67" s="1791"/>
      <c r="AO67" s="1791"/>
      <c r="AP67" s="1791"/>
      <c r="AQ67" s="1791"/>
      <c r="AR67" s="1791"/>
      <c r="AS67" s="1791"/>
      <c r="AT67" s="1791"/>
      <c r="AU67" s="1791"/>
      <c r="AV67" s="1791"/>
      <c r="AW67" s="1791"/>
      <c r="AX67" s="1791"/>
      <c r="AY67" s="1792">
        <f>'13.NDC-LULUCF'!AY5</f>
        <v>-69.304157975339095</v>
      </c>
      <c r="AZ67" s="1792">
        <f>'13.NDC-LULUCF'!AZ5</f>
        <v>-65.982157377442462</v>
      </c>
      <c r="BA67" s="1792">
        <f>'13.NDC-LULUCF'!BA5</f>
        <v>-64.592864935525043</v>
      </c>
      <c r="BB67" s="1792">
        <f>'13.NDC-LULUCF'!BB5</f>
        <v>-64.208118488847859</v>
      </c>
      <c r="BC67" s="1792">
        <f>'13.NDC-LULUCF'!BC5</f>
        <v>-62.825612227275528</v>
      </c>
      <c r="BD67" s="1792">
        <f>'13.NDC-LULUCF'!BD5</f>
        <v>-58.805678364515344</v>
      </c>
      <c r="BE67" s="1792">
        <f>'13.NDC-LULUCF'!BE5</f>
        <v>-56.440626566905088</v>
      </c>
      <c r="BF67" s="1793">
        <f>'13.NDC-LULUCF'!BF5</f>
        <v>-57.097826494608277</v>
      </c>
      <c r="BG67" s="1793">
        <f>'13.NDC-LULUCF'!BG5</f>
        <v>-54.154637477347705</v>
      </c>
      <c r="BH67" s="2083">
        <f>'13.NDC-LULUCF'!BH5</f>
        <v>-53.878078100795079</v>
      </c>
      <c r="BI67" s="2540">
        <f>'13.NDC-LULUCF'!BI5</f>
        <v>-52.340594626794783</v>
      </c>
    </row>
    <row r="68" spans="1:66" s="201" customFormat="1" ht="16.5" thickTop="1" thickBot="1">
      <c r="A68" s="2141"/>
      <c r="R68" s="1125"/>
      <c r="S68" s="1794" t="s">
        <v>956</v>
      </c>
      <c r="T68" s="1653"/>
      <c r="U68" s="1795"/>
      <c r="V68" s="200"/>
      <c r="W68" s="1594" t="s">
        <v>1086</v>
      </c>
      <c r="X68" s="1595"/>
      <c r="Y68" s="1591"/>
      <c r="Z68" s="1796"/>
      <c r="AA68" s="1797"/>
      <c r="AB68" s="1797"/>
      <c r="AC68" s="1797"/>
      <c r="AD68" s="1797"/>
      <c r="AE68" s="1797"/>
      <c r="AF68" s="1797"/>
      <c r="AG68" s="1797"/>
      <c r="AH68" s="1797"/>
      <c r="AI68" s="1797"/>
      <c r="AJ68" s="1797"/>
      <c r="AK68" s="1797"/>
      <c r="AL68" s="1797"/>
      <c r="AM68" s="1797"/>
      <c r="AN68" s="1797"/>
      <c r="AO68" s="1797"/>
      <c r="AP68" s="1797"/>
      <c r="AQ68" s="1797"/>
      <c r="AR68" s="1797"/>
      <c r="AS68" s="1797"/>
      <c r="AT68" s="1797"/>
      <c r="AU68" s="1797"/>
      <c r="AV68" s="1797"/>
      <c r="AW68" s="1797"/>
      <c r="AX68" s="1797"/>
      <c r="AY68" s="1798">
        <f>SUM(AY66:AY67)</f>
        <v>1273.2398490265869</v>
      </c>
      <c r="AZ68" s="1798">
        <f t="shared" ref="AZ68:BI68" si="91">SUM(AZ66:AZ67)</f>
        <v>1237.2533898243919</v>
      </c>
      <c r="BA68" s="1798">
        <f t="shared" si="91"/>
        <v>1219.6035873578892</v>
      </c>
      <c r="BB68" s="1798">
        <f t="shared" si="91"/>
        <v>1204.8237943679269</v>
      </c>
      <c r="BC68" s="1798">
        <f t="shared" si="91"/>
        <v>1159.3584617576303</v>
      </c>
      <c r="BD68" s="1798">
        <f t="shared" si="91"/>
        <v>1126.9238421671555</v>
      </c>
      <c r="BE68" s="1798">
        <f t="shared" si="91"/>
        <v>1064.9718117402736</v>
      </c>
      <c r="BF68" s="1799">
        <f t="shared" si="91"/>
        <v>1085.2865535216354</v>
      </c>
      <c r="BG68" s="1799">
        <f t="shared" si="91"/>
        <v>1056.6092751204983</v>
      </c>
      <c r="BH68" s="1799">
        <f t="shared" si="91"/>
        <v>1012.8676684902781</v>
      </c>
      <c r="BI68" s="1800">
        <f t="shared" si="91"/>
        <v>994.06577845498066</v>
      </c>
    </row>
    <row r="69" spans="1:66" s="201" customFormat="1">
      <c r="A69" s="2141"/>
      <c r="R69" s="1125"/>
      <c r="S69" s="1575"/>
      <c r="T69" s="29"/>
      <c r="U69" s="1575"/>
      <c r="V69" s="200"/>
      <c r="W69" s="200"/>
      <c r="X69" s="200"/>
      <c r="Y69" s="29"/>
      <c r="Z69" s="1575"/>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169"/>
      <c r="BG69" s="169"/>
      <c r="BH69" s="169"/>
      <c r="BI69" s="169"/>
    </row>
    <row r="70" spans="1:66" s="201" customFormat="1" ht="54" customHeight="1">
      <c r="A70" s="2141"/>
      <c r="R70" s="1125"/>
      <c r="S70" s="2559" t="s">
        <v>1061</v>
      </c>
      <c r="T70" s="2560"/>
      <c r="U70" s="2560"/>
      <c r="V70" s="200"/>
      <c r="W70" s="2559" t="s">
        <v>1085</v>
      </c>
      <c r="X70" s="2559"/>
      <c r="Y70" s="2559"/>
      <c r="Z70" s="1575"/>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169"/>
      <c r="BG70" s="169"/>
      <c r="BH70" s="169"/>
      <c r="BI70" s="169"/>
    </row>
    <row r="71" spans="1:66">
      <c r="S71" s="803"/>
      <c r="T71" s="803"/>
      <c r="U71" s="803"/>
      <c r="V71" s="200"/>
      <c r="W71" s="651"/>
      <c r="X71" s="651"/>
      <c r="Y71" s="651"/>
    </row>
  </sheetData>
  <mergeCells count="5">
    <mergeCell ref="W67:Y67"/>
    <mergeCell ref="S70:U70"/>
    <mergeCell ref="W70:Y70"/>
    <mergeCell ref="S1:U1"/>
    <mergeCell ref="W1:Y1"/>
  </mergeCells>
  <phoneticPr fontId="9"/>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4" max="1048575" man="1"/>
  </colBreaks>
  <ignoredErrors>
    <ignoredError sqref="AA5:AN5 AO5:AU5 AV5:BI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D5842-5CD3-42D7-9FAD-4E3FE9AC0C08}">
  <sheetPr>
    <pageSetUpPr fitToPage="1"/>
  </sheetPr>
  <dimension ref="A1:CM121"/>
  <sheetViews>
    <sheetView zoomScaleNormal="100" workbookViewId="0">
      <pane xSplit="19" ySplit="4" topLeftCell="T5" activePane="bottomRight" state="frozenSplit"/>
      <selection pane="topRight" activeCell="X1" sqref="X1"/>
      <selection pane="bottomLeft" activeCell="A28" sqref="A28"/>
      <selection pane="bottomRight"/>
    </sheetView>
  </sheetViews>
  <sheetFormatPr defaultColWidth="9" defaultRowHeight="15"/>
  <cols>
    <col min="1" max="1" width="1.625" style="29" customWidth="1"/>
    <col min="2" max="13" width="1.625" style="23" hidden="1" customWidth="1"/>
    <col min="14" max="17" width="1.625" style="23" customWidth="1"/>
    <col min="18" max="18" width="1.625" style="2273" customWidth="1"/>
    <col min="19" max="19" width="44.875" style="23" customWidth="1"/>
    <col min="20" max="20" width="1.625" style="1123" customWidth="1"/>
    <col min="21" max="22" width="1.625" style="29" customWidth="1"/>
    <col min="23" max="23" width="1.5" style="29" customWidth="1"/>
    <col min="24" max="24" width="1.625" style="2273" customWidth="1"/>
    <col min="25" max="25" width="54.625" style="29" customWidth="1"/>
    <col min="26" max="26" width="2.125" style="23" hidden="1" customWidth="1"/>
    <col min="27" max="61" width="11.125" style="23" customWidth="1"/>
    <col min="62" max="63" width="10.625" style="23" hidden="1" customWidth="1"/>
    <col min="64" max="64" width="10.625" style="29" customWidth="1"/>
    <col min="65" max="66" width="9" style="23"/>
    <col min="67" max="67" width="9" style="23" customWidth="1"/>
    <col min="68" max="16384" width="9" style="23"/>
  </cols>
  <sheetData>
    <row r="1" spans="1:91" ht="40.5" customHeight="1">
      <c r="B1" s="666"/>
      <c r="C1" s="666"/>
      <c r="D1" s="666"/>
      <c r="E1" s="666"/>
      <c r="F1" s="666"/>
      <c r="G1" s="666"/>
      <c r="H1" s="666"/>
      <c r="I1" s="666"/>
      <c r="J1" s="666"/>
      <c r="K1" s="666"/>
      <c r="L1" s="666"/>
      <c r="M1" s="666"/>
      <c r="N1" s="666"/>
      <c r="O1" s="2607" t="s">
        <v>778</v>
      </c>
      <c r="P1" s="2607"/>
      <c r="Q1" s="2607"/>
      <c r="R1" s="2607"/>
      <c r="S1" s="2607"/>
      <c r="U1" s="2563" t="s">
        <v>1008</v>
      </c>
      <c r="V1" s="2563"/>
      <c r="W1" s="2563"/>
      <c r="X1" s="2563"/>
      <c r="Y1" s="2563"/>
      <c r="Z1" s="665"/>
      <c r="AA1" s="666"/>
      <c r="AB1" s="666"/>
      <c r="AC1" s="666"/>
      <c r="AD1" s="667"/>
      <c r="AE1" s="667"/>
      <c r="AF1" s="667"/>
      <c r="AG1" s="667"/>
      <c r="AH1" s="667"/>
      <c r="AI1" s="667"/>
    </row>
    <row r="2" spans="1:91" s="22" customFormat="1" ht="25.5" customHeight="1">
      <c r="A2" s="1386"/>
      <c r="O2" s="1387" t="str">
        <f>'0.Contents'!B2</f>
        <v>＜報告値＞</v>
      </c>
      <c r="P2" s="1166"/>
      <c r="S2" s="1388"/>
      <c r="T2" s="1131"/>
      <c r="U2" s="1623" t="str">
        <f>'0.Contents'!$D$2</f>
        <v>&lt;Reported Value&gt;</v>
      </c>
      <c r="V2" s="163"/>
      <c r="W2" s="163"/>
      <c r="Y2" s="163"/>
      <c r="Z2" s="1389"/>
      <c r="AA2" s="1390"/>
      <c r="AB2" s="1390"/>
      <c r="AC2" s="1390"/>
      <c r="AD2" s="1390"/>
      <c r="AE2" s="1390"/>
      <c r="AF2" s="1390"/>
      <c r="AG2" s="1390"/>
      <c r="AH2" s="1390"/>
      <c r="AI2" s="1390"/>
      <c r="BL2" s="163"/>
    </row>
    <row r="3" spans="1:91" ht="18.75" customHeight="1" thickBot="1">
      <c r="O3" s="23" t="s">
        <v>475</v>
      </c>
      <c r="R3" s="2292"/>
      <c r="U3" s="29" t="s">
        <v>909</v>
      </c>
      <c r="X3" s="2158"/>
    </row>
    <row r="4" spans="1:91" ht="15.75" thickBot="1">
      <c r="O4" s="361"/>
      <c r="P4" s="362"/>
      <c r="Q4" s="362"/>
      <c r="R4" s="362"/>
      <c r="S4" s="872"/>
      <c r="U4" s="34"/>
      <c r="V4" s="35"/>
      <c r="W4" s="35"/>
      <c r="X4" s="1681"/>
      <c r="Y4" s="974"/>
      <c r="Z4" s="303"/>
      <c r="AA4" s="304">
        <v>1990</v>
      </c>
      <c r="AB4" s="304">
        <f t="shared" ref="AB4:BI4" si="0">AA4+1</f>
        <v>1991</v>
      </c>
      <c r="AC4" s="304">
        <f t="shared" si="0"/>
        <v>1992</v>
      </c>
      <c r="AD4" s="304">
        <f t="shared" si="0"/>
        <v>1993</v>
      </c>
      <c r="AE4" s="304">
        <f t="shared" si="0"/>
        <v>1994</v>
      </c>
      <c r="AF4" s="304">
        <f t="shared" si="0"/>
        <v>1995</v>
      </c>
      <c r="AG4" s="304">
        <f t="shared" si="0"/>
        <v>1996</v>
      </c>
      <c r="AH4" s="304">
        <f t="shared" si="0"/>
        <v>1997</v>
      </c>
      <c r="AI4" s="304">
        <f t="shared" si="0"/>
        <v>1998</v>
      </c>
      <c r="AJ4" s="304">
        <f t="shared" si="0"/>
        <v>1999</v>
      </c>
      <c r="AK4" s="304">
        <f t="shared" si="0"/>
        <v>2000</v>
      </c>
      <c r="AL4" s="304">
        <f t="shared" si="0"/>
        <v>2001</v>
      </c>
      <c r="AM4" s="304">
        <f t="shared" si="0"/>
        <v>2002</v>
      </c>
      <c r="AN4" s="304">
        <f t="shared" si="0"/>
        <v>2003</v>
      </c>
      <c r="AO4" s="304">
        <f t="shared" si="0"/>
        <v>2004</v>
      </c>
      <c r="AP4" s="304">
        <f t="shared" si="0"/>
        <v>2005</v>
      </c>
      <c r="AQ4" s="304">
        <f t="shared" si="0"/>
        <v>2006</v>
      </c>
      <c r="AR4" s="304">
        <f t="shared" si="0"/>
        <v>2007</v>
      </c>
      <c r="AS4" s="304">
        <f t="shared" si="0"/>
        <v>2008</v>
      </c>
      <c r="AT4" s="304">
        <f t="shared" si="0"/>
        <v>2009</v>
      </c>
      <c r="AU4" s="304">
        <f t="shared" si="0"/>
        <v>2010</v>
      </c>
      <c r="AV4" s="304">
        <f t="shared" si="0"/>
        <v>2011</v>
      </c>
      <c r="AW4" s="304">
        <f t="shared" si="0"/>
        <v>2012</v>
      </c>
      <c r="AX4" s="304">
        <f t="shared" si="0"/>
        <v>2013</v>
      </c>
      <c r="AY4" s="304">
        <f t="shared" si="0"/>
        <v>2014</v>
      </c>
      <c r="AZ4" s="304">
        <f t="shared" si="0"/>
        <v>2015</v>
      </c>
      <c r="BA4" s="304">
        <f t="shared" si="0"/>
        <v>2016</v>
      </c>
      <c r="BB4" s="304">
        <f t="shared" si="0"/>
        <v>2017</v>
      </c>
      <c r="BC4" s="304">
        <f t="shared" si="0"/>
        <v>2018</v>
      </c>
      <c r="BD4" s="304">
        <f t="shared" si="0"/>
        <v>2019</v>
      </c>
      <c r="BE4" s="304">
        <f t="shared" si="0"/>
        <v>2020</v>
      </c>
      <c r="BF4" s="304">
        <f t="shared" si="0"/>
        <v>2021</v>
      </c>
      <c r="BG4" s="304">
        <f t="shared" si="0"/>
        <v>2022</v>
      </c>
      <c r="BH4" s="304">
        <f t="shared" si="0"/>
        <v>2023</v>
      </c>
      <c r="BI4" s="304">
        <f t="shared" si="0"/>
        <v>2024</v>
      </c>
      <c r="BJ4" s="363" t="s">
        <v>18</v>
      </c>
      <c r="BK4" s="364" t="s">
        <v>401</v>
      </c>
      <c r="BL4" s="272"/>
      <c r="CJ4" s="29"/>
      <c r="CK4" s="29"/>
      <c r="CL4" s="29"/>
      <c r="CM4" s="29"/>
    </row>
    <row r="5" spans="1:91" ht="14.25" customHeight="1">
      <c r="O5" s="367" t="s">
        <v>565</v>
      </c>
      <c r="P5" s="365"/>
      <c r="Q5" s="365"/>
      <c r="R5" s="365"/>
      <c r="S5" s="865"/>
      <c r="U5" s="2159" t="s">
        <v>910</v>
      </c>
      <c r="V5" s="1625"/>
      <c r="W5" s="1625"/>
      <c r="X5" s="2226"/>
      <c r="Y5" s="2160"/>
      <c r="Z5" s="366"/>
      <c r="AA5" s="368">
        <f t="shared" ref="AA5:BI5" si="1">SUM(AA6,AA14,AA31,AA40,AA47)</f>
        <v>1067561.954437844</v>
      </c>
      <c r="AB5" s="368">
        <f t="shared" si="1"/>
        <v>1077811.3134951487</v>
      </c>
      <c r="AC5" s="368">
        <f t="shared" si="1"/>
        <v>1085822.1633882239</v>
      </c>
      <c r="AD5" s="368">
        <f t="shared" si="1"/>
        <v>1081001.6873980737</v>
      </c>
      <c r="AE5" s="368">
        <f t="shared" si="1"/>
        <v>1130903.9713782831</v>
      </c>
      <c r="AF5" s="368">
        <f t="shared" si="1"/>
        <v>1142141.2286336394</v>
      </c>
      <c r="AG5" s="368">
        <f t="shared" si="1"/>
        <v>1153549.6793706231</v>
      </c>
      <c r="AH5" s="368">
        <f t="shared" si="1"/>
        <v>1147096.7966268647</v>
      </c>
      <c r="AI5" s="368">
        <f t="shared" si="1"/>
        <v>1113157.8091833082</v>
      </c>
      <c r="AJ5" s="368">
        <f t="shared" si="1"/>
        <v>1149478.7329300644</v>
      </c>
      <c r="AK5" s="368">
        <f t="shared" si="1"/>
        <v>1170300.242834518</v>
      </c>
      <c r="AL5" s="368">
        <f t="shared" si="1"/>
        <v>1157361.1552556516</v>
      </c>
      <c r="AM5" s="368">
        <f t="shared" si="1"/>
        <v>1188992.4797455734</v>
      </c>
      <c r="AN5" s="368">
        <f t="shared" si="1"/>
        <v>1197298.2498674169</v>
      </c>
      <c r="AO5" s="368">
        <f t="shared" si="1"/>
        <v>1193442.4477155809</v>
      </c>
      <c r="AP5" s="368">
        <f t="shared" si="1"/>
        <v>1200521.1451346583</v>
      </c>
      <c r="AQ5" s="368">
        <f t="shared" si="1"/>
        <v>1178675.6193085627</v>
      </c>
      <c r="AR5" s="368">
        <f t="shared" si="1"/>
        <v>1214465.844266251</v>
      </c>
      <c r="AS5" s="368">
        <f t="shared" si="1"/>
        <v>1146918.2616628697</v>
      </c>
      <c r="AT5" s="368">
        <f t="shared" si="1"/>
        <v>1087272.069202096</v>
      </c>
      <c r="AU5" s="368">
        <f t="shared" si="1"/>
        <v>1136944.412005553</v>
      </c>
      <c r="AV5" s="368">
        <f t="shared" si="1"/>
        <v>1188004.6866890555</v>
      </c>
      <c r="AW5" s="368">
        <f t="shared" si="1"/>
        <v>1227262.5996148484</v>
      </c>
      <c r="AX5" s="368">
        <f t="shared" si="1"/>
        <v>1235372.9068825387</v>
      </c>
      <c r="AY5" s="368">
        <f t="shared" si="1"/>
        <v>1185180.4579719142</v>
      </c>
      <c r="AZ5" s="368">
        <f t="shared" si="1"/>
        <v>1145804.5035909081</v>
      </c>
      <c r="BA5" s="368">
        <f t="shared" si="1"/>
        <v>1126115.9491694691</v>
      </c>
      <c r="BB5" s="368">
        <f t="shared" si="1"/>
        <v>1109467.2223821259</v>
      </c>
      <c r="BC5" s="369">
        <f t="shared" si="1"/>
        <v>1063970.2733272132</v>
      </c>
      <c r="BD5" s="368">
        <f t="shared" si="1"/>
        <v>1028379.1447987511</v>
      </c>
      <c r="BE5" s="368">
        <f t="shared" si="1"/>
        <v>968032.14123779978</v>
      </c>
      <c r="BF5" s="368">
        <f t="shared" si="1"/>
        <v>987029.10709870036</v>
      </c>
      <c r="BG5" s="368">
        <f t="shared" si="1"/>
        <v>960959.87464090704</v>
      </c>
      <c r="BH5" s="368">
        <f t="shared" si="1"/>
        <v>921722.43674118398</v>
      </c>
      <c r="BI5" s="368">
        <f t="shared" si="1"/>
        <v>906627.01153978286</v>
      </c>
      <c r="BJ5" s="368"/>
      <c r="BK5" s="368"/>
      <c r="BL5" s="668"/>
      <c r="BM5" s="42"/>
      <c r="BN5" s="669"/>
      <c r="BO5" s="42"/>
      <c r="BP5" s="42"/>
    </row>
    <row r="6" spans="1:91" ht="14.25" customHeight="1">
      <c r="O6" s="374"/>
      <c r="P6" s="375" t="s">
        <v>36</v>
      </c>
      <c r="Q6" s="376"/>
      <c r="R6" s="2152"/>
      <c r="S6" s="873"/>
      <c r="U6" s="2161"/>
      <c r="V6" s="2162" t="s">
        <v>329</v>
      </c>
      <c r="W6" s="2163"/>
      <c r="X6" s="2223"/>
      <c r="Y6" s="2164"/>
      <c r="Z6" s="377"/>
      <c r="AA6" s="378">
        <f t="shared" ref="AA6:BI6" si="2">AA7</f>
        <v>348411.85052258905</v>
      </c>
      <c r="AB6" s="378">
        <f t="shared" si="2"/>
        <v>349742.6341746031</v>
      </c>
      <c r="AC6" s="378">
        <f t="shared" si="2"/>
        <v>355126.18670167367</v>
      </c>
      <c r="AD6" s="378">
        <f t="shared" si="2"/>
        <v>338724.9834492302</v>
      </c>
      <c r="AE6" s="378">
        <f t="shared" si="2"/>
        <v>372716.57900419791</v>
      </c>
      <c r="AF6" s="378">
        <f t="shared" si="2"/>
        <v>360595.36705593253</v>
      </c>
      <c r="AG6" s="378">
        <f t="shared" si="2"/>
        <v>362469.16759352991</v>
      </c>
      <c r="AH6" s="378">
        <f t="shared" si="2"/>
        <v>357641.88857477548</v>
      </c>
      <c r="AI6" s="378">
        <f t="shared" si="2"/>
        <v>344516.88389414176</v>
      </c>
      <c r="AJ6" s="378">
        <f t="shared" si="2"/>
        <v>366226.06863020774</v>
      </c>
      <c r="AK6" s="378">
        <f t="shared" si="2"/>
        <v>374920.322683762</v>
      </c>
      <c r="AL6" s="378">
        <f t="shared" si="2"/>
        <v>365842.77265433763</v>
      </c>
      <c r="AM6" s="378">
        <f t="shared" si="2"/>
        <v>391424.95915533358</v>
      </c>
      <c r="AN6" s="378">
        <f t="shared" si="2"/>
        <v>407746.70173348498</v>
      </c>
      <c r="AO6" s="378">
        <f t="shared" si="2"/>
        <v>403779.91953761136</v>
      </c>
      <c r="AP6" s="378">
        <f t="shared" si="2"/>
        <v>423926.8745684544</v>
      </c>
      <c r="AQ6" s="378">
        <f t="shared" si="2"/>
        <v>414870.63136695989</v>
      </c>
      <c r="AR6" s="378">
        <f t="shared" si="2"/>
        <v>467189.03654439765</v>
      </c>
      <c r="AS6" s="378">
        <f t="shared" si="2"/>
        <v>436557.15796106646</v>
      </c>
      <c r="AT6" s="378">
        <f t="shared" si="2"/>
        <v>397682.20404967049</v>
      </c>
      <c r="AU6" s="378">
        <f t="shared" si="2"/>
        <v>422047.19263306941</v>
      </c>
      <c r="AV6" s="378">
        <f t="shared" si="2"/>
        <v>479361.73983517993</v>
      </c>
      <c r="AW6" s="378">
        <f t="shared" si="2"/>
        <v>524906.88763897843</v>
      </c>
      <c r="AX6" s="378">
        <f t="shared" si="2"/>
        <v>526342.78776429105</v>
      </c>
      <c r="AY6" s="378">
        <f t="shared" si="2"/>
        <v>498459.34694465611</v>
      </c>
      <c r="AZ6" s="378">
        <f t="shared" si="2"/>
        <v>473533.65439101303</v>
      </c>
      <c r="BA6" s="378">
        <f t="shared" si="2"/>
        <v>505915.58624425164</v>
      </c>
      <c r="BB6" s="378">
        <f t="shared" si="2"/>
        <v>492365.93771763507</v>
      </c>
      <c r="BC6" s="379">
        <f t="shared" si="2"/>
        <v>454447.84397745604</v>
      </c>
      <c r="BD6" s="378">
        <f t="shared" si="2"/>
        <v>433704.01305570669</v>
      </c>
      <c r="BE6" s="378">
        <f t="shared" si="2"/>
        <v>422646.43602172832</v>
      </c>
      <c r="BF6" s="378">
        <f t="shared" si="2"/>
        <v>428329.62454912812</v>
      </c>
      <c r="BG6" s="378">
        <f t="shared" si="2"/>
        <v>419674.72344583063</v>
      </c>
      <c r="BH6" s="378">
        <f t="shared" si="2"/>
        <v>395656.46777849086</v>
      </c>
      <c r="BI6" s="378">
        <f t="shared" si="2"/>
        <v>392780.42063161189</v>
      </c>
      <c r="BJ6" s="378"/>
      <c r="BK6" s="378"/>
      <c r="BL6" s="382"/>
      <c r="BM6" s="42"/>
      <c r="BN6" s="669"/>
      <c r="BO6" s="42"/>
      <c r="BP6" s="42"/>
    </row>
    <row r="7" spans="1:91" ht="14.25" customHeight="1">
      <c r="O7" s="374"/>
      <c r="P7" s="383"/>
      <c r="Q7" s="375" t="s">
        <v>481</v>
      </c>
      <c r="R7" s="2153"/>
      <c r="S7" s="874"/>
      <c r="U7" s="2161"/>
      <c r="V7" s="2165"/>
      <c r="W7" s="2162" t="s">
        <v>608</v>
      </c>
      <c r="X7" s="2223"/>
      <c r="Y7" s="2150"/>
      <c r="Z7" s="385"/>
      <c r="AA7" s="378">
        <f t="shared" ref="AA7:BI7" si="3">SUM(AA8:AA12)</f>
        <v>348411.85052258905</v>
      </c>
      <c r="AB7" s="378">
        <f t="shared" si="3"/>
        <v>349742.6341746031</v>
      </c>
      <c r="AC7" s="378">
        <f t="shared" si="3"/>
        <v>355126.18670167367</v>
      </c>
      <c r="AD7" s="378">
        <f t="shared" si="3"/>
        <v>338724.9834492302</v>
      </c>
      <c r="AE7" s="378">
        <f t="shared" si="3"/>
        <v>372716.57900419791</v>
      </c>
      <c r="AF7" s="378">
        <f t="shared" si="3"/>
        <v>360595.36705593253</v>
      </c>
      <c r="AG7" s="378">
        <f t="shared" si="3"/>
        <v>362469.16759352991</v>
      </c>
      <c r="AH7" s="378">
        <f t="shared" si="3"/>
        <v>357641.88857477548</v>
      </c>
      <c r="AI7" s="378">
        <f t="shared" si="3"/>
        <v>344516.88389414176</v>
      </c>
      <c r="AJ7" s="378">
        <f t="shared" si="3"/>
        <v>366226.06863020774</v>
      </c>
      <c r="AK7" s="378">
        <f t="shared" si="3"/>
        <v>374920.322683762</v>
      </c>
      <c r="AL7" s="378">
        <f t="shared" si="3"/>
        <v>365842.77265433763</v>
      </c>
      <c r="AM7" s="378">
        <f t="shared" si="3"/>
        <v>391424.95915533358</v>
      </c>
      <c r="AN7" s="378">
        <f t="shared" si="3"/>
        <v>407746.70173348498</v>
      </c>
      <c r="AO7" s="378">
        <f t="shared" si="3"/>
        <v>403779.91953761136</v>
      </c>
      <c r="AP7" s="378">
        <f t="shared" si="3"/>
        <v>423926.8745684544</v>
      </c>
      <c r="AQ7" s="378">
        <f t="shared" si="3"/>
        <v>414870.63136695989</v>
      </c>
      <c r="AR7" s="378">
        <f t="shared" si="3"/>
        <v>467189.03654439765</v>
      </c>
      <c r="AS7" s="378">
        <f t="shared" si="3"/>
        <v>436557.15796106646</v>
      </c>
      <c r="AT7" s="378">
        <f t="shared" si="3"/>
        <v>397682.20404967049</v>
      </c>
      <c r="AU7" s="378">
        <f t="shared" si="3"/>
        <v>422047.19263306941</v>
      </c>
      <c r="AV7" s="378">
        <f t="shared" si="3"/>
        <v>479361.73983517993</v>
      </c>
      <c r="AW7" s="378">
        <f t="shared" si="3"/>
        <v>524906.88763897843</v>
      </c>
      <c r="AX7" s="378">
        <f t="shared" si="3"/>
        <v>526342.78776429105</v>
      </c>
      <c r="AY7" s="378">
        <f t="shared" si="3"/>
        <v>498459.34694465611</v>
      </c>
      <c r="AZ7" s="378">
        <f t="shared" si="3"/>
        <v>473533.65439101303</v>
      </c>
      <c r="BA7" s="379">
        <f t="shared" si="3"/>
        <v>505915.58624425164</v>
      </c>
      <c r="BB7" s="378">
        <f t="shared" si="3"/>
        <v>492365.93771763507</v>
      </c>
      <c r="BC7" s="379">
        <f t="shared" si="3"/>
        <v>454447.84397745604</v>
      </c>
      <c r="BD7" s="378">
        <f t="shared" si="3"/>
        <v>433704.01305570669</v>
      </c>
      <c r="BE7" s="378">
        <f t="shared" si="3"/>
        <v>422646.43602172832</v>
      </c>
      <c r="BF7" s="378">
        <f t="shared" si="3"/>
        <v>428329.62454912812</v>
      </c>
      <c r="BG7" s="378">
        <f t="shared" si="3"/>
        <v>419674.72344583063</v>
      </c>
      <c r="BH7" s="378">
        <f t="shared" si="3"/>
        <v>395656.46777849086</v>
      </c>
      <c r="BI7" s="378">
        <f t="shared" si="3"/>
        <v>392780.42063161189</v>
      </c>
      <c r="BJ7" s="378"/>
      <c r="BK7" s="378"/>
      <c r="BL7" s="382"/>
      <c r="BM7" s="42"/>
      <c r="BN7" s="669"/>
      <c r="BO7" s="42"/>
      <c r="BP7" s="42"/>
    </row>
    <row r="8" spans="1:91" ht="14.25" customHeight="1">
      <c r="O8" s="374"/>
      <c r="P8" s="386"/>
      <c r="Q8" s="2237"/>
      <c r="R8" s="2565" t="s">
        <v>482</v>
      </c>
      <c r="S8" s="2566"/>
      <c r="U8" s="2166"/>
      <c r="V8" s="2167"/>
      <c r="W8" s="2167"/>
      <c r="X8" s="2567" t="s">
        <v>158</v>
      </c>
      <c r="Y8" s="2568"/>
      <c r="Z8" s="846"/>
      <c r="AA8" s="419">
        <v>26645.503835655436</v>
      </c>
      <c r="AB8" s="419">
        <v>24687.621664727827</v>
      </c>
      <c r="AC8" s="419">
        <v>21945.928094620311</v>
      </c>
      <c r="AD8" s="419">
        <v>21852.890856683822</v>
      </c>
      <c r="AE8" s="419">
        <v>18501.328896728803</v>
      </c>
      <c r="AF8" s="419">
        <v>17707.842219890637</v>
      </c>
      <c r="AG8" s="419">
        <v>17152.052246668944</v>
      </c>
      <c r="AH8" s="419">
        <v>15992.046507927302</v>
      </c>
      <c r="AI8" s="419">
        <v>14042.606921240664</v>
      </c>
      <c r="AJ8" s="419">
        <v>15077.41624533289</v>
      </c>
      <c r="AK8" s="419">
        <v>15845.637868633738</v>
      </c>
      <c r="AL8" s="419">
        <v>15178.573250607415</v>
      </c>
      <c r="AM8" s="419">
        <v>14956.548866724255</v>
      </c>
      <c r="AN8" s="419">
        <v>14471.328787482576</v>
      </c>
      <c r="AO8" s="419">
        <v>14752.195215179016</v>
      </c>
      <c r="AP8" s="419">
        <v>17478.553720613527</v>
      </c>
      <c r="AQ8" s="419">
        <v>18057.757773827576</v>
      </c>
      <c r="AR8" s="419">
        <v>17766.795515754013</v>
      </c>
      <c r="AS8" s="419">
        <v>17366.458577757207</v>
      </c>
      <c r="AT8" s="419">
        <v>17086.264782185979</v>
      </c>
      <c r="AU8" s="419">
        <v>17701.25961467675</v>
      </c>
      <c r="AV8" s="419">
        <v>16553.914819816076</v>
      </c>
      <c r="AW8" s="419">
        <v>16000.37033928233</v>
      </c>
      <c r="AX8" s="419">
        <v>14056.709085941104</v>
      </c>
      <c r="AY8" s="419">
        <v>13911.679694781244</v>
      </c>
      <c r="AZ8" s="419">
        <v>13317.619252105585</v>
      </c>
      <c r="BA8" s="420">
        <v>13549.282922635315</v>
      </c>
      <c r="BB8" s="419">
        <v>13436.647204923574</v>
      </c>
      <c r="BC8" s="420">
        <v>14987.416394026875</v>
      </c>
      <c r="BD8" s="419">
        <v>14309.527278275356</v>
      </c>
      <c r="BE8" s="419">
        <v>12688.90133646904</v>
      </c>
      <c r="BF8" s="419">
        <v>14292.52612639136</v>
      </c>
      <c r="BG8" s="419">
        <v>13987.633477579819</v>
      </c>
      <c r="BH8" s="419">
        <v>12207.149551778228</v>
      </c>
      <c r="BI8" s="419">
        <v>12678.317319044412</v>
      </c>
      <c r="BJ8" s="419"/>
      <c r="BK8" s="419"/>
      <c r="BL8" s="393"/>
      <c r="BM8" s="42"/>
      <c r="BN8" s="42"/>
      <c r="BO8" s="42"/>
      <c r="BP8" s="42"/>
    </row>
    <row r="9" spans="1:91" ht="14.25" customHeight="1">
      <c r="O9" s="374"/>
      <c r="P9" s="386"/>
      <c r="Q9" s="2237"/>
      <c r="R9" s="2594" t="s">
        <v>483</v>
      </c>
      <c r="S9" s="2595"/>
      <c r="U9" s="2166"/>
      <c r="V9" s="2167"/>
      <c r="W9" s="2167"/>
      <c r="X9" s="2569" t="s">
        <v>159</v>
      </c>
      <c r="Y9" s="2570"/>
      <c r="Z9" s="686"/>
      <c r="AA9" s="394">
        <v>26066.921886453107</v>
      </c>
      <c r="AB9" s="394">
        <v>26467.685999300287</v>
      </c>
      <c r="AC9" s="394">
        <v>26897.542464474478</v>
      </c>
      <c r="AD9" s="394">
        <v>28491.813455227337</v>
      </c>
      <c r="AE9" s="394">
        <v>28563.00596347946</v>
      </c>
      <c r="AF9" s="394">
        <v>28870.330363158362</v>
      </c>
      <c r="AG9" s="394">
        <v>29841.285676951025</v>
      </c>
      <c r="AH9" s="394">
        <v>32972.156855480986</v>
      </c>
      <c r="AI9" s="394">
        <v>31731.275908173648</v>
      </c>
      <c r="AJ9" s="394">
        <v>32330.252688446541</v>
      </c>
      <c r="AK9" s="394">
        <v>31951.515430955769</v>
      </c>
      <c r="AL9" s="394">
        <v>31066.533426572274</v>
      </c>
      <c r="AM9" s="394">
        <v>30083.090171721531</v>
      </c>
      <c r="AN9" s="394">
        <v>30058.772981317605</v>
      </c>
      <c r="AO9" s="394">
        <v>30223.567373521822</v>
      </c>
      <c r="AP9" s="394">
        <v>31521.446906676436</v>
      </c>
      <c r="AQ9" s="394">
        <v>30989.315527281469</v>
      </c>
      <c r="AR9" s="394">
        <v>30841.489659882987</v>
      </c>
      <c r="AS9" s="394">
        <v>28757.744526336537</v>
      </c>
      <c r="AT9" s="394">
        <v>28129.369492409805</v>
      </c>
      <c r="AU9" s="394">
        <v>28860.853556513412</v>
      </c>
      <c r="AV9" s="394">
        <v>26323.636377737486</v>
      </c>
      <c r="AW9" s="394">
        <v>26143.435789131334</v>
      </c>
      <c r="AX9" s="394">
        <v>24760.212072479208</v>
      </c>
      <c r="AY9" s="394">
        <v>24303.331357662108</v>
      </c>
      <c r="AZ9" s="394">
        <v>25314.95626187067</v>
      </c>
      <c r="BA9" s="423">
        <v>22445.687528136208</v>
      </c>
      <c r="BB9" s="394">
        <v>21938.674358690543</v>
      </c>
      <c r="BC9" s="423">
        <v>22770.336247308922</v>
      </c>
      <c r="BD9" s="394">
        <v>22294.116245977621</v>
      </c>
      <c r="BE9" s="394">
        <v>16443.244912845854</v>
      </c>
      <c r="BF9" s="394">
        <v>17534.97750941577</v>
      </c>
      <c r="BG9" s="394">
        <v>17386.102370322216</v>
      </c>
      <c r="BH9" s="394">
        <v>17440.924518997308</v>
      </c>
      <c r="BI9" s="394">
        <v>17172.817369659999</v>
      </c>
      <c r="BJ9" s="394"/>
      <c r="BK9" s="394"/>
      <c r="BL9" s="393"/>
      <c r="BM9" s="42"/>
      <c r="BN9" s="42"/>
      <c r="BO9" s="42"/>
      <c r="BP9" s="42"/>
    </row>
    <row r="10" spans="1:91" ht="14.25" customHeight="1">
      <c r="O10" s="374"/>
      <c r="P10" s="386"/>
      <c r="Q10" s="2237"/>
      <c r="R10" s="2594" t="s">
        <v>71</v>
      </c>
      <c r="S10" s="2595"/>
      <c r="U10" s="2166"/>
      <c r="V10" s="2167"/>
      <c r="W10" s="2167"/>
      <c r="X10" s="2569" t="s">
        <v>160</v>
      </c>
      <c r="Y10" s="2570"/>
      <c r="Z10" s="847"/>
      <c r="AA10" s="394">
        <v>1102.2867377696512</v>
      </c>
      <c r="AB10" s="394">
        <v>1102.7682576535249</v>
      </c>
      <c r="AC10" s="394">
        <v>1283.8327710617998</v>
      </c>
      <c r="AD10" s="394">
        <v>1222.3705705759169</v>
      </c>
      <c r="AE10" s="394">
        <v>945.94455930348499</v>
      </c>
      <c r="AF10" s="394">
        <v>1005.0130473018941</v>
      </c>
      <c r="AG10" s="394">
        <v>801.60536213397108</v>
      </c>
      <c r="AH10" s="394">
        <v>926.99534143362052</v>
      </c>
      <c r="AI10" s="394">
        <v>910.9868576132767</v>
      </c>
      <c r="AJ10" s="394">
        <v>946.93037570584102</v>
      </c>
      <c r="AK10" s="394">
        <v>836.7142497149265</v>
      </c>
      <c r="AL10" s="394">
        <v>813.25433894569608</v>
      </c>
      <c r="AM10" s="394">
        <v>1053.5336158291263</v>
      </c>
      <c r="AN10" s="394">
        <v>661.20852606908284</v>
      </c>
      <c r="AO10" s="394">
        <v>1192.0084360539479</v>
      </c>
      <c r="AP10" s="394">
        <v>1368.2523364321569</v>
      </c>
      <c r="AQ10" s="394">
        <v>921.56008580417154</v>
      </c>
      <c r="AR10" s="394">
        <v>2160.4071695395182</v>
      </c>
      <c r="AS10" s="394">
        <v>2245.6997759632222</v>
      </c>
      <c r="AT10" s="394">
        <v>2331.4755480382073</v>
      </c>
      <c r="AU10" s="394">
        <v>2628.0450766549043</v>
      </c>
      <c r="AV10" s="394">
        <v>2796.7050007369953</v>
      </c>
      <c r="AW10" s="394">
        <v>3783.2886287983797</v>
      </c>
      <c r="AX10" s="394">
        <v>2727.9376713920337</v>
      </c>
      <c r="AY10" s="394">
        <v>2842.3331782158493</v>
      </c>
      <c r="AZ10" s="394">
        <v>2611.1431084625528</v>
      </c>
      <c r="BA10" s="423">
        <v>3102.3528363397777</v>
      </c>
      <c r="BB10" s="394">
        <v>2235.9784651088144</v>
      </c>
      <c r="BC10" s="423">
        <v>1879.3297369806967</v>
      </c>
      <c r="BD10" s="394">
        <v>1137.8096670815758</v>
      </c>
      <c r="BE10" s="394">
        <v>1221.1933834005044</v>
      </c>
      <c r="BF10" s="394">
        <v>1098.8709392224296</v>
      </c>
      <c r="BG10" s="394">
        <v>873.2571662975871</v>
      </c>
      <c r="BH10" s="394">
        <v>969.31717851123483</v>
      </c>
      <c r="BI10" s="394">
        <v>945.99421555462209</v>
      </c>
      <c r="BJ10" s="394"/>
      <c r="BK10" s="394"/>
      <c r="BL10" s="393"/>
      <c r="BM10" s="42"/>
      <c r="BN10" s="42"/>
      <c r="BO10" s="42"/>
      <c r="BP10" s="42"/>
    </row>
    <row r="11" spans="1:91" ht="14.25" customHeight="1">
      <c r="O11" s="374"/>
      <c r="P11" s="386"/>
      <c r="Q11" s="2237"/>
      <c r="R11" s="2594" t="s">
        <v>72</v>
      </c>
      <c r="S11" s="2595"/>
      <c r="U11" s="2166"/>
      <c r="V11" s="2167"/>
      <c r="W11" s="2167"/>
      <c r="X11" s="2569" t="s">
        <v>593</v>
      </c>
      <c r="Y11" s="2570"/>
      <c r="Z11" s="847"/>
      <c r="AA11" s="394">
        <v>294020.1217066854</v>
      </c>
      <c r="AB11" s="394">
        <v>296919.9501125731</v>
      </c>
      <c r="AC11" s="394">
        <v>304401.28994771681</v>
      </c>
      <c r="AD11" s="394">
        <v>286511.29193478992</v>
      </c>
      <c r="AE11" s="394">
        <v>323963.85316692811</v>
      </c>
      <c r="AF11" s="394">
        <v>312259.28262277035</v>
      </c>
      <c r="AG11" s="394">
        <v>313898.41067721718</v>
      </c>
      <c r="AH11" s="394">
        <v>306945.09814163693</v>
      </c>
      <c r="AI11" s="394">
        <v>296979.4588317817</v>
      </c>
      <c r="AJ11" s="394">
        <v>316951.54654091666</v>
      </c>
      <c r="AK11" s="394">
        <v>325350.88969265932</v>
      </c>
      <c r="AL11" s="394">
        <v>317894.7499392723</v>
      </c>
      <c r="AM11" s="394">
        <v>344392.50515836873</v>
      </c>
      <c r="AN11" s="394">
        <v>361665.69950280891</v>
      </c>
      <c r="AO11" s="394">
        <v>356651.00730147166</v>
      </c>
      <c r="AP11" s="394">
        <v>372494.32576738909</v>
      </c>
      <c r="AQ11" s="394">
        <v>363915.31341729872</v>
      </c>
      <c r="AR11" s="394">
        <v>415401.22767374938</v>
      </c>
      <c r="AS11" s="394">
        <v>387256.85737286421</v>
      </c>
      <c r="AT11" s="394">
        <v>349276.52784191951</v>
      </c>
      <c r="AU11" s="394">
        <v>371925.62491275539</v>
      </c>
      <c r="AV11" s="394">
        <v>432824.83753669047</v>
      </c>
      <c r="AW11" s="394">
        <v>478143.35396575177</v>
      </c>
      <c r="AX11" s="394">
        <v>483952.01128540706</v>
      </c>
      <c r="AY11" s="394">
        <v>456624.768981728</v>
      </c>
      <c r="AZ11" s="394">
        <v>431548.66420143005</v>
      </c>
      <c r="BA11" s="423">
        <v>465369.55303925456</v>
      </c>
      <c r="BB11" s="394">
        <v>453293.15312638861</v>
      </c>
      <c r="BC11" s="423">
        <v>413351.55424599606</v>
      </c>
      <c r="BD11" s="394">
        <v>394584.73418413132</v>
      </c>
      <c r="BE11" s="394">
        <v>390863.0819333609</v>
      </c>
      <c r="BF11" s="394">
        <v>394048.99587066151</v>
      </c>
      <c r="BG11" s="394">
        <v>386047.54950377607</v>
      </c>
      <c r="BH11" s="394">
        <v>363560.40479914105</v>
      </c>
      <c r="BI11" s="394">
        <v>360294.32954867627</v>
      </c>
      <c r="BJ11" s="394"/>
      <c r="BK11" s="394"/>
      <c r="BL11" s="393"/>
      <c r="BM11" s="42"/>
      <c r="BN11" s="42"/>
      <c r="BO11" s="42"/>
      <c r="BP11" s="42"/>
    </row>
    <row r="12" spans="1:91" ht="14.25" customHeight="1">
      <c r="O12" s="374"/>
      <c r="P12" s="386"/>
      <c r="Q12" s="2237"/>
      <c r="R12" s="2596" t="s">
        <v>645</v>
      </c>
      <c r="S12" s="2597"/>
      <c r="U12" s="2166"/>
      <c r="V12" s="2167"/>
      <c r="W12" s="2167"/>
      <c r="X12" s="2576" t="s">
        <v>592</v>
      </c>
      <c r="Y12" s="2577"/>
      <c r="Z12" s="848"/>
      <c r="AA12" s="394">
        <v>577.01635602545502</v>
      </c>
      <c r="AB12" s="394">
        <v>564.60814034833936</v>
      </c>
      <c r="AC12" s="394">
        <v>597.59342380024452</v>
      </c>
      <c r="AD12" s="394">
        <v>646.61663195323717</v>
      </c>
      <c r="AE12" s="394">
        <v>742.44641775805303</v>
      </c>
      <c r="AF12" s="394">
        <v>752.89880281128887</v>
      </c>
      <c r="AG12" s="394">
        <v>775.81363055879626</v>
      </c>
      <c r="AH12" s="394">
        <v>805.5917282966368</v>
      </c>
      <c r="AI12" s="394">
        <v>852.55537533250128</v>
      </c>
      <c r="AJ12" s="394">
        <v>919.92277980578399</v>
      </c>
      <c r="AK12" s="394">
        <v>935.56544179822617</v>
      </c>
      <c r="AL12" s="394">
        <v>889.66169893993083</v>
      </c>
      <c r="AM12" s="394">
        <v>939.28134268992528</v>
      </c>
      <c r="AN12" s="394">
        <v>889.6919358068335</v>
      </c>
      <c r="AO12" s="394">
        <v>961.14121138490884</v>
      </c>
      <c r="AP12" s="394">
        <v>1064.29583734321</v>
      </c>
      <c r="AQ12" s="394">
        <v>986.68456274795892</v>
      </c>
      <c r="AR12" s="394">
        <v>1019.116525471708</v>
      </c>
      <c r="AS12" s="394">
        <v>930.39770814529925</v>
      </c>
      <c r="AT12" s="394">
        <v>858.56638511701374</v>
      </c>
      <c r="AU12" s="394">
        <v>931.40947246893404</v>
      </c>
      <c r="AV12" s="394">
        <v>862.64610019888278</v>
      </c>
      <c r="AW12" s="394">
        <v>836.43891601467567</v>
      </c>
      <c r="AX12" s="394">
        <v>845.91764907160587</v>
      </c>
      <c r="AY12" s="394">
        <v>777.23373226891943</v>
      </c>
      <c r="AZ12" s="394">
        <v>741.2715671441764</v>
      </c>
      <c r="BA12" s="423">
        <v>1448.7099178857529</v>
      </c>
      <c r="BB12" s="394">
        <v>1461.4845625235298</v>
      </c>
      <c r="BC12" s="423">
        <v>1459.2073531435158</v>
      </c>
      <c r="BD12" s="394">
        <v>1377.8256802408416</v>
      </c>
      <c r="BE12" s="394">
        <v>1430.0144556520556</v>
      </c>
      <c r="BF12" s="394">
        <v>1354.2541034370774</v>
      </c>
      <c r="BG12" s="394">
        <v>1380.1809278549345</v>
      </c>
      <c r="BH12" s="394">
        <v>1478.6717300630492</v>
      </c>
      <c r="BI12" s="394">
        <v>1688.9621786765465</v>
      </c>
      <c r="BJ12" s="394"/>
      <c r="BK12" s="394"/>
      <c r="BL12" s="393"/>
      <c r="BM12" s="42"/>
      <c r="BN12" s="42"/>
      <c r="BO12" s="42"/>
      <c r="BP12" s="42"/>
    </row>
    <row r="13" spans="1:91" ht="15" customHeight="1">
      <c r="O13" s="374"/>
      <c r="P13" s="386"/>
      <c r="Q13" s="2147" t="s">
        <v>271</v>
      </c>
      <c r="R13" s="2291"/>
      <c r="S13" s="2148"/>
      <c r="U13" s="2166"/>
      <c r="V13" s="2167"/>
      <c r="W13" s="2168" t="s">
        <v>803</v>
      </c>
      <c r="X13" s="2222"/>
      <c r="Y13" s="2169"/>
      <c r="Z13" s="670"/>
      <c r="AA13" s="671"/>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671"/>
      <c r="AY13" s="671"/>
      <c r="AZ13" s="671"/>
      <c r="BA13" s="672"/>
      <c r="BB13" s="671"/>
      <c r="BC13" s="672"/>
      <c r="BD13" s="671"/>
      <c r="BE13" s="671"/>
      <c r="BF13" s="671"/>
      <c r="BG13" s="671"/>
      <c r="BH13" s="671"/>
      <c r="BI13" s="671"/>
      <c r="BJ13" s="671"/>
      <c r="BK13" s="671"/>
      <c r="BL13" s="393"/>
      <c r="BM13" s="42"/>
      <c r="BN13" s="42"/>
      <c r="BO13" s="42"/>
      <c r="BP13" s="42"/>
    </row>
    <row r="14" spans="1:91">
      <c r="O14" s="374"/>
      <c r="P14" s="809" t="s">
        <v>566</v>
      </c>
      <c r="Q14" s="2238"/>
      <c r="R14" s="2290"/>
      <c r="S14" s="2239"/>
      <c r="U14" s="2166"/>
      <c r="V14" s="2170" t="s">
        <v>161</v>
      </c>
      <c r="W14" s="2171"/>
      <c r="X14" s="2221"/>
      <c r="Y14" s="2172"/>
      <c r="Z14" s="411"/>
      <c r="AA14" s="408">
        <f t="shared" ref="AA14:BI14" si="4">SUM(AA15,AA19)</f>
        <v>378486.83664314065</v>
      </c>
      <c r="AB14" s="408">
        <f t="shared" si="4"/>
        <v>375970.93460968148</v>
      </c>
      <c r="AC14" s="408">
        <f t="shared" si="4"/>
        <v>370496.26767712116</v>
      </c>
      <c r="AD14" s="408">
        <f t="shared" si="4"/>
        <v>372384.83104607224</v>
      </c>
      <c r="AE14" s="408">
        <f t="shared" si="4"/>
        <v>379220.1492826278</v>
      </c>
      <c r="AF14" s="408">
        <f t="shared" si="4"/>
        <v>386364.26948572387</v>
      </c>
      <c r="AG14" s="408">
        <f t="shared" si="4"/>
        <v>391508.07728693978</v>
      </c>
      <c r="AH14" s="408">
        <f t="shared" si="4"/>
        <v>386916.24449596519</v>
      </c>
      <c r="AI14" s="408">
        <f t="shared" si="4"/>
        <v>363062.55257358035</v>
      </c>
      <c r="AJ14" s="408">
        <f t="shared" si="4"/>
        <v>367874.7964849812</v>
      </c>
      <c r="AK14" s="408">
        <f t="shared" si="4"/>
        <v>377951.85370447935</v>
      </c>
      <c r="AL14" s="408">
        <f t="shared" si="4"/>
        <v>372081.78485324135</v>
      </c>
      <c r="AM14" s="408">
        <f t="shared" si="4"/>
        <v>377207.5612354434</v>
      </c>
      <c r="AN14" s="408">
        <f t="shared" si="4"/>
        <v>376924.78228451841</v>
      </c>
      <c r="AO14" s="408">
        <f t="shared" si="4"/>
        <v>377635.65271827247</v>
      </c>
      <c r="AP14" s="408">
        <f t="shared" si="4"/>
        <v>366850.19988977979</v>
      </c>
      <c r="AQ14" s="408">
        <f t="shared" si="4"/>
        <v>363503.43971650151</v>
      </c>
      <c r="AR14" s="408">
        <f t="shared" si="4"/>
        <v>359940.44881266466</v>
      </c>
      <c r="AS14" s="408">
        <f t="shared" si="4"/>
        <v>329139.98862754821</v>
      </c>
      <c r="AT14" s="408">
        <f t="shared" si="4"/>
        <v>315300.1397595958</v>
      </c>
      <c r="AU14" s="408">
        <f t="shared" si="4"/>
        <v>329842.59404707816</v>
      </c>
      <c r="AV14" s="408">
        <f t="shared" si="4"/>
        <v>327530.79980624828</v>
      </c>
      <c r="AW14" s="408">
        <f t="shared" si="4"/>
        <v>325613.00486795092</v>
      </c>
      <c r="AX14" s="408">
        <f t="shared" si="4"/>
        <v>330367.16818705166</v>
      </c>
      <c r="AY14" s="408">
        <f t="shared" si="4"/>
        <v>320936.64717049495</v>
      </c>
      <c r="AZ14" s="408">
        <f t="shared" si="4"/>
        <v>312179.46737657726</v>
      </c>
      <c r="BA14" s="409">
        <f t="shared" si="4"/>
        <v>298316.36764139705</v>
      </c>
      <c r="BB14" s="408">
        <f t="shared" si="4"/>
        <v>293044.08612932288</v>
      </c>
      <c r="BC14" s="409">
        <f t="shared" si="4"/>
        <v>288108.59991688497</v>
      </c>
      <c r="BD14" s="408">
        <f t="shared" si="4"/>
        <v>280833.03422275453</v>
      </c>
      <c r="BE14" s="408">
        <f t="shared" si="4"/>
        <v>254483.1126243663</v>
      </c>
      <c r="BF14" s="408">
        <f t="shared" si="4"/>
        <v>269806.85671725142</v>
      </c>
      <c r="BG14" s="408">
        <f t="shared" si="4"/>
        <v>252614.28936761725</v>
      </c>
      <c r="BH14" s="408">
        <f t="shared" si="4"/>
        <v>243823.37498266986</v>
      </c>
      <c r="BI14" s="408">
        <f t="shared" si="4"/>
        <v>237182.14195415785</v>
      </c>
      <c r="BJ14" s="408"/>
      <c r="BK14" s="408"/>
      <c r="BL14" s="382"/>
      <c r="BM14" s="42"/>
      <c r="BN14" s="669"/>
      <c r="BO14" s="42"/>
      <c r="BP14" s="42"/>
    </row>
    <row r="15" spans="1:91" ht="15" customHeight="1">
      <c r="O15" s="374"/>
      <c r="P15" s="413"/>
      <c r="Q15" s="2145" t="s">
        <v>37</v>
      </c>
      <c r="R15" s="2289"/>
      <c r="S15" s="2146"/>
      <c r="U15" s="2166"/>
      <c r="V15" s="2173"/>
      <c r="W15" s="2170" t="s">
        <v>162</v>
      </c>
      <c r="X15" s="2221"/>
      <c r="Y15" s="2144"/>
      <c r="Z15" s="411"/>
      <c r="AA15" s="673">
        <v>30316.473061758592</v>
      </c>
      <c r="AB15" s="673">
        <v>30300.110879976535</v>
      </c>
      <c r="AC15" s="673">
        <v>30405.976345085612</v>
      </c>
      <c r="AD15" s="673">
        <v>30041.822584737722</v>
      </c>
      <c r="AE15" s="673">
        <v>29013.248924381929</v>
      </c>
      <c r="AF15" s="673">
        <v>28782.102967748375</v>
      </c>
      <c r="AG15" s="673">
        <v>29203.294640785531</v>
      </c>
      <c r="AH15" s="673">
        <v>28529.041705943968</v>
      </c>
      <c r="AI15" s="673">
        <v>28101.054814003466</v>
      </c>
      <c r="AJ15" s="673">
        <v>27268.350791939087</v>
      </c>
      <c r="AK15" s="673">
        <v>26758.664813169638</v>
      </c>
      <c r="AL15" s="673">
        <v>27372.361208600261</v>
      </c>
      <c r="AM15" s="673">
        <v>26238.763705165315</v>
      </c>
      <c r="AN15" s="673">
        <v>25823.178466690944</v>
      </c>
      <c r="AO15" s="673">
        <v>26060.046611528545</v>
      </c>
      <c r="AP15" s="673">
        <v>25140.845717363103</v>
      </c>
      <c r="AQ15" s="673">
        <v>23942.10284703895</v>
      </c>
      <c r="AR15" s="673">
        <v>23568.157366581781</v>
      </c>
      <c r="AS15" s="673">
        <v>19914.659317896403</v>
      </c>
      <c r="AT15" s="673">
        <v>23319.122555968956</v>
      </c>
      <c r="AU15" s="673">
        <v>22298.054728626605</v>
      </c>
      <c r="AV15" s="673">
        <v>22557.832644019236</v>
      </c>
      <c r="AW15" s="673">
        <v>22241.077713285191</v>
      </c>
      <c r="AX15" s="673">
        <v>19900.240768429583</v>
      </c>
      <c r="AY15" s="673">
        <v>19569.553899227103</v>
      </c>
      <c r="AZ15" s="673">
        <v>21594.386349958833</v>
      </c>
      <c r="BA15" s="673">
        <v>22638.387535187761</v>
      </c>
      <c r="BB15" s="673">
        <v>21705.671282192525</v>
      </c>
      <c r="BC15" s="674">
        <v>20156.698685149095</v>
      </c>
      <c r="BD15" s="673">
        <v>21351.141457486461</v>
      </c>
      <c r="BE15" s="673">
        <v>22584.430757832597</v>
      </c>
      <c r="BF15" s="673">
        <v>21047.972872172111</v>
      </c>
      <c r="BG15" s="673">
        <v>20455.465654448366</v>
      </c>
      <c r="BH15" s="673">
        <v>19213.038692938098</v>
      </c>
      <c r="BI15" s="673">
        <v>19171.699633891098</v>
      </c>
      <c r="BJ15" s="673"/>
      <c r="BK15" s="673"/>
      <c r="BL15" s="382"/>
      <c r="BM15" s="42"/>
      <c r="BN15" s="675"/>
      <c r="BO15" s="669"/>
      <c r="BP15" s="42"/>
    </row>
    <row r="16" spans="1:91">
      <c r="A16" s="2141"/>
      <c r="B16" s="29"/>
      <c r="C16" s="29"/>
      <c r="D16" s="29"/>
      <c r="E16" s="29"/>
      <c r="F16" s="29"/>
      <c r="G16" s="29"/>
      <c r="H16" s="29"/>
      <c r="I16" s="29"/>
      <c r="J16" s="29"/>
      <c r="K16" s="29"/>
      <c r="L16" s="29"/>
      <c r="M16" s="29"/>
      <c r="N16" s="29"/>
      <c r="O16" s="374"/>
      <c r="P16" s="413"/>
      <c r="Q16" s="2240"/>
      <c r="R16" s="2598" t="s">
        <v>38</v>
      </c>
      <c r="S16" s="2599"/>
      <c r="U16" s="2166"/>
      <c r="V16" s="2173"/>
      <c r="W16" s="2173"/>
      <c r="X16" s="2567" t="s">
        <v>359</v>
      </c>
      <c r="Y16" s="2568"/>
      <c r="Z16" s="463"/>
      <c r="AA16" s="394">
        <v>20942.211501134116</v>
      </c>
      <c r="AB16" s="394">
        <v>21478.137269790641</v>
      </c>
      <c r="AC16" s="394">
        <v>21559.915105017892</v>
      </c>
      <c r="AD16" s="394">
        <v>21033.578917001578</v>
      </c>
      <c r="AE16" s="394">
        <v>19953.01359266954</v>
      </c>
      <c r="AF16" s="394">
        <v>19723.081686608406</v>
      </c>
      <c r="AG16" s="394">
        <v>20554.56005702716</v>
      </c>
      <c r="AH16" s="394">
        <v>20327.612128044097</v>
      </c>
      <c r="AI16" s="394">
        <v>20282.918936612878</v>
      </c>
      <c r="AJ16" s="394">
        <v>19803.924245236383</v>
      </c>
      <c r="AK16" s="394">
        <v>19852.970399471924</v>
      </c>
      <c r="AL16" s="394">
        <v>20682.672104573747</v>
      </c>
      <c r="AM16" s="394">
        <v>19941.305086319589</v>
      </c>
      <c r="AN16" s="394">
        <v>19908.059283970953</v>
      </c>
      <c r="AO16" s="394">
        <v>20237.911675092684</v>
      </c>
      <c r="AP16" s="394">
        <v>19675.705293007977</v>
      </c>
      <c r="AQ16" s="394">
        <v>18612.676711711832</v>
      </c>
      <c r="AR16" s="394">
        <v>18704.156517569976</v>
      </c>
      <c r="AS16" s="394">
        <v>16018.988565349169</v>
      </c>
      <c r="AT16" s="394">
        <v>19156.905160365804</v>
      </c>
      <c r="AU16" s="394">
        <v>17799.689079064079</v>
      </c>
      <c r="AV16" s="394">
        <v>16505.256705706703</v>
      </c>
      <c r="AW16" s="394">
        <v>16186.417459524502</v>
      </c>
      <c r="AX16" s="394">
        <v>14772.161195506153</v>
      </c>
      <c r="AY16" s="394">
        <v>14540.574152983459</v>
      </c>
      <c r="AZ16" s="419">
        <v>16281.141459406101</v>
      </c>
      <c r="BA16" s="423">
        <v>17214.492492058096</v>
      </c>
      <c r="BB16" s="394">
        <v>16133.361358998609</v>
      </c>
      <c r="BC16" s="423">
        <v>14718.790678488245</v>
      </c>
      <c r="BD16" s="394">
        <v>16408.813260755305</v>
      </c>
      <c r="BE16" s="394">
        <v>17105.049476848315</v>
      </c>
      <c r="BF16" s="394">
        <v>15128.564459250892</v>
      </c>
      <c r="BG16" s="394">
        <v>15124.923877543592</v>
      </c>
      <c r="BH16" s="394">
        <v>14397.208903282934</v>
      </c>
      <c r="BI16" s="394">
        <v>14267.725638656439</v>
      </c>
      <c r="BJ16" s="394"/>
      <c r="BK16" s="394"/>
      <c r="BL16" s="393"/>
      <c r="BM16" s="42"/>
      <c r="BN16" s="42"/>
      <c r="BO16" s="42"/>
      <c r="BP16" s="42"/>
    </row>
    <row r="17" spans="1:68">
      <c r="A17" s="2141"/>
      <c r="B17" s="29"/>
      <c r="C17" s="29"/>
      <c r="D17" s="29"/>
      <c r="E17" s="29"/>
      <c r="F17" s="29"/>
      <c r="G17" s="29"/>
      <c r="H17" s="29"/>
      <c r="I17" s="29"/>
      <c r="J17" s="29"/>
      <c r="K17" s="29"/>
      <c r="L17" s="29"/>
      <c r="M17" s="29"/>
      <c r="N17" s="29"/>
      <c r="O17" s="374"/>
      <c r="P17" s="413"/>
      <c r="Q17" s="2240"/>
      <c r="R17" s="2571" t="s">
        <v>39</v>
      </c>
      <c r="S17" s="2573"/>
      <c r="U17" s="2166"/>
      <c r="V17" s="2173"/>
      <c r="W17" s="2173"/>
      <c r="X17" s="2569" t="s">
        <v>360</v>
      </c>
      <c r="Y17" s="2570"/>
      <c r="Z17" s="463"/>
      <c r="AA17" s="394">
        <v>3648.4500771665307</v>
      </c>
      <c r="AB17" s="394">
        <v>3257.7039369344748</v>
      </c>
      <c r="AC17" s="394">
        <v>3152.9090745207222</v>
      </c>
      <c r="AD17" s="394">
        <v>3069.8452995126627</v>
      </c>
      <c r="AE17" s="394">
        <v>2999.2118103635416</v>
      </c>
      <c r="AF17" s="394">
        <v>2816.7508414841013</v>
      </c>
      <c r="AG17" s="394">
        <v>2715.0742644814818</v>
      </c>
      <c r="AH17" s="394">
        <v>2571.9243979691178</v>
      </c>
      <c r="AI17" s="394">
        <v>2430.9537023710909</v>
      </c>
      <c r="AJ17" s="394">
        <v>2291.2930045024145</v>
      </c>
      <c r="AK17" s="394">
        <v>2132.7692978362306</v>
      </c>
      <c r="AL17" s="394">
        <v>2033.2879868218106</v>
      </c>
      <c r="AM17" s="394">
        <v>1900.1360201082475</v>
      </c>
      <c r="AN17" s="394">
        <v>1776.2982615388114</v>
      </c>
      <c r="AO17" s="394">
        <v>1766.0226470955504</v>
      </c>
      <c r="AP17" s="394">
        <v>1652.3347779046976</v>
      </c>
      <c r="AQ17" s="394">
        <v>1479.5439876803932</v>
      </c>
      <c r="AR17" s="394">
        <v>1226.2967347775791</v>
      </c>
      <c r="AS17" s="394">
        <v>1071.2979872414833</v>
      </c>
      <c r="AT17" s="394">
        <v>1113.7870808868272</v>
      </c>
      <c r="AU17" s="394">
        <v>1114.6215945427862</v>
      </c>
      <c r="AV17" s="394">
        <v>1272.1053651734344</v>
      </c>
      <c r="AW17" s="394">
        <v>1255.4152473680153</v>
      </c>
      <c r="AX17" s="394">
        <v>1059.5629158596676</v>
      </c>
      <c r="AY17" s="394">
        <v>1041.1581513817787</v>
      </c>
      <c r="AZ17" s="394">
        <v>961.744885887289</v>
      </c>
      <c r="BA17" s="423">
        <v>889.1126018316171</v>
      </c>
      <c r="BB17" s="394">
        <v>854.88877707288702</v>
      </c>
      <c r="BC17" s="423">
        <v>839.0776497165682</v>
      </c>
      <c r="BD17" s="394">
        <v>846.01798919585167</v>
      </c>
      <c r="BE17" s="394">
        <v>836.94577431525374</v>
      </c>
      <c r="BF17" s="394">
        <v>805.55239039046728</v>
      </c>
      <c r="BG17" s="394">
        <v>836.59564929127725</v>
      </c>
      <c r="BH17" s="394">
        <v>846.8223516976426</v>
      </c>
      <c r="BI17" s="394">
        <v>831.46201791671376</v>
      </c>
      <c r="BJ17" s="394"/>
      <c r="BK17" s="394"/>
      <c r="BL17" s="393"/>
      <c r="BM17" s="42"/>
      <c r="BN17" s="42"/>
      <c r="BO17" s="42"/>
      <c r="BP17" s="42"/>
    </row>
    <row r="18" spans="1:68">
      <c r="A18" s="2141"/>
      <c r="B18" s="29"/>
      <c r="C18" s="29"/>
      <c r="D18" s="29"/>
      <c r="E18" s="29"/>
      <c r="F18" s="29"/>
      <c r="G18" s="29"/>
      <c r="H18" s="29"/>
      <c r="I18" s="29"/>
      <c r="J18" s="29"/>
      <c r="K18" s="29"/>
      <c r="L18" s="29"/>
      <c r="M18" s="29"/>
      <c r="N18" s="29"/>
      <c r="O18" s="374"/>
      <c r="P18" s="413"/>
      <c r="Q18" s="2240"/>
      <c r="R18" s="2574" t="s">
        <v>40</v>
      </c>
      <c r="S18" s="2575"/>
      <c r="U18" s="2166"/>
      <c r="V18" s="2173"/>
      <c r="W18" s="2173"/>
      <c r="X18" s="2576" t="s">
        <v>361</v>
      </c>
      <c r="Y18" s="2577"/>
      <c r="Z18" s="463"/>
      <c r="AA18" s="394">
        <v>5725.8114834579474</v>
      </c>
      <c r="AB18" s="394">
        <v>5564.2696732514214</v>
      </c>
      <c r="AC18" s="394">
        <v>5693.1521655469915</v>
      </c>
      <c r="AD18" s="394">
        <v>5938.3983682234875</v>
      </c>
      <c r="AE18" s="394">
        <v>6061.0235213488559</v>
      </c>
      <c r="AF18" s="394">
        <v>6242.2704396558775</v>
      </c>
      <c r="AG18" s="394">
        <v>5933.6603192768907</v>
      </c>
      <c r="AH18" s="394">
        <v>5629.5051799307512</v>
      </c>
      <c r="AI18" s="394">
        <v>5387.1821750194968</v>
      </c>
      <c r="AJ18" s="394">
        <v>5173.133542200293</v>
      </c>
      <c r="AK18" s="394">
        <v>4772.9251158614798</v>
      </c>
      <c r="AL18" s="394">
        <v>4656.4011172047003</v>
      </c>
      <c r="AM18" s="394">
        <v>4397.3225987374826</v>
      </c>
      <c r="AN18" s="394">
        <v>4138.82092118118</v>
      </c>
      <c r="AO18" s="394">
        <v>4056.1122893403158</v>
      </c>
      <c r="AP18" s="394">
        <v>3812.8056464504225</v>
      </c>
      <c r="AQ18" s="394">
        <v>3849.8821476467315</v>
      </c>
      <c r="AR18" s="394">
        <v>3637.7041142342305</v>
      </c>
      <c r="AS18" s="394">
        <v>2824.372765305759</v>
      </c>
      <c r="AT18" s="394">
        <v>3048.4303147163241</v>
      </c>
      <c r="AU18" s="394">
        <v>3383.7440550197393</v>
      </c>
      <c r="AV18" s="394">
        <v>4780.470573139095</v>
      </c>
      <c r="AW18" s="394">
        <v>4799.2450063926717</v>
      </c>
      <c r="AX18" s="394">
        <v>4068.516657063763</v>
      </c>
      <c r="AY18" s="394">
        <v>3987.8215948618613</v>
      </c>
      <c r="AZ18" s="394">
        <v>4351.5000046654386</v>
      </c>
      <c r="BA18" s="423">
        <v>4534.7824412980499</v>
      </c>
      <c r="BB18" s="394">
        <v>4717.4211461210252</v>
      </c>
      <c r="BC18" s="423">
        <v>4598.830356944286</v>
      </c>
      <c r="BD18" s="394">
        <v>4096.3102075353072</v>
      </c>
      <c r="BE18" s="394">
        <v>4642.4355066690287</v>
      </c>
      <c r="BF18" s="394">
        <v>5113.8560225307519</v>
      </c>
      <c r="BG18" s="394">
        <v>4493.9461276135007</v>
      </c>
      <c r="BH18" s="394">
        <v>3969.0074379575217</v>
      </c>
      <c r="BI18" s="394">
        <v>4072.5119773179485</v>
      </c>
      <c r="BJ18" s="394"/>
      <c r="BK18" s="394"/>
      <c r="BL18" s="393"/>
      <c r="BM18" s="42"/>
      <c r="BN18" s="42"/>
      <c r="BO18" s="42"/>
      <c r="BP18" s="42"/>
    </row>
    <row r="19" spans="1:68">
      <c r="O19" s="374"/>
      <c r="P19" s="413"/>
      <c r="Q19" s="2145" t="s">
        <v>41</v>
      </c>
      <c r="R19" s="2289"/>
      <c r="S19" s="2241"/>
      <c r="U19" s="2166"/>
      <c r="V19" s="2173"/>
      <c r="W19" s="2170" t="s">
        <v>163</v>
      </c>
      <c r="X19" s="2220"/>
      <c r="Y19" s="2174"/>
      <c r="Z19" s="849"/>
      <c r="AA19" s="408">
        <f t="shared" ref="AA19:BI19" si="5">SUM(AA20:AA23,AA26:AA30)</f>
        <v>348170.36358138203</v>
      </c>
      <c r="AB19" s="408">
        <f t="shared" si="5"/>
        <v>345670.82372970495</v>
      </c>
      <c r="AC19" s="408">
        <f t="shared" si="5"/>
        <v>340090.29133203556</v>
      </c>
      <c r="AD19" s="408">
        <f t="shared" si="5"/>
        <v>342343.00846133451</v>
      </c>
      <c r="AE19" s="408">
        <f t="shared" si="5"/>
        <v>350206.90035824588</v>
      </c>
      <c r="AF19" s="408">
        <f t="shared" si="5"/>
        <v>357582.16651797551</v>
      </c>
      <c r="AG19" s="408">
        <f t="shared" si="5"/>
        <v>362304.78264615423</v>
      </c>
      <c r="AH19" s="408">
        <f t="shared" si="5"/>
        <v>358387.2027900212</v>
      </c>
      <c r="AI19" s="408">
        <f t="shared" si="5"/>
        <v>334961.49775957689</v>
      </c>
      <c r="AJ19" s="408">
        <f t="shared" si="5"/>
        <v>340606.44569304213</v>
      </c>
      <c r="AK19" s="408">
        <f t="shared" si="5"/>
        <v>351193.18889130972</v>
      </c>
      <c r="AL19" s="408">
        <f t="shared" si="5"/>
        <v>344709.42364464107</v>
      </c>
      <c r="AM19" s="408">
        <f t="shared" si="5"/>
        <v>350968.7975302781</v>
      </c>
      <c r="AN19" s="408">
        <f t="shared" si="5"/>
        <v>351101.60381782748</v>
      </c>
      <c r="AO19" s="408">
        <f t="shared" si="5"/>
        <v>351575.60610674392</v>
      </c>
      <c r="AP19" s="408">
        <f t="shared" si="5"/>
        <v>341709.35417241667</v>
      </c>
      <c r="AQ19" s="408">
        <f t="shared" si="5"/>
        <v>339561.33686946257</v>
      </c>
      <c r="AR19" s="408">
        <f t="shared" si="5"/>
        <v>336372.29144608288</v>
      </c>
      <c r="AS19" s="408">
        <f t="shared" si="5"/>
        <v>309225.3293096518</v>
      </c>
      <c r="AT19" s="408">
        <f t="shared" si="5"/>
        <v>291981.01720362686</v>
      </c>
      <c r="AU19" s="408">
        <f t="shared" si="5"/>
        <v>307544.53931845154</v>
      </c>
      <c r="AV19" s="408">
        <f t="shared" si="5"/>
        <v>304972.96716222906</v>
      </c>
      <c r="AW19" s="408">
        <f t="shared" si="5"/>
        <v>303371.92715466575</v>
      </c>
      <c r="AX19" s="408">
        <f t="shared" si="5"/>
        <v>310466.92741862207</v>
      </c>
      <c r="AY19" s="408">
        <f t="shared" si="5"/>
        <v>301367.09327126783</v>
      </c>
      <c r="AZ19" s="408">
        <f t="shared" si="5"/>
        <v>290585.08102661843</v>
      </c>
      <c r="BA19" s="409">
        <f t="shared" si="5"/>
        <v>275677.98010620929</v>
      </c>
      <c r="BB19" s="408">
        <f t="shared" si="5"/>
        <v>271338.41484713036</v>
      </c>
      <c r="BC19" s="409">
        <f t="shared" si="5"/>
        <v>267951.90123173589</v>
      </c>
      <c r="BD19" s="408">
        <f t="shared" si="5"/>
        <v>259481.8927652681</v>
      </c>
      <c r="BE19" s="408">
        <f t="shared" si="5"/>
        <v>231898.68186653371</v>
      </c>
      <c r="BF19" s="408">
        <f t="shared" si="5"/>
        <v>248758.88384507931</v>
      </c>
      <c r="BG19" s="408">
        <f t="shared" si="5"/>
        <v>232158.82371316888</v>
      </c>
      <c r="BH19" s="408">
        <f t="shared" si="5"/>
        <v>224610.33628973176</v>
      </c>
      <c r="BI19" s="408">
        <f t="shared" si="5"/>
        <v>218010.44232026677</v>
      </c>
      <c r="BJ19" s="408"/>
      <c r="BK19" s="408"/>
      <c r="BL19" s="382"/>
      <c r="BM19" s="42"/>
      <c r="BN19" s="42"/>
      <c r="BO19" s="42"/>
      <c r="BP19" s="42"/>
    </row>
    <row r="20" spans="1:68">
      <c r="O20" s="374"/>
      <c r="P20" s="413"/>
      <c r="Q20" s="2242"/>
      <c r="R20" s="2598" t="s">
        <v>485</v>
      </c>
      <c r="S20" s="2599"/>
      <c r="U20" s="2166"/>
      <c r="V20" s="2173"/>
      <c r="W20" s="2173"/>
      <c r="X20" s="2578" t="s">
        <v>164</v>
      </c>
      <c r="Y20" s="2579"/>
      <c r="Z20" s="850"/>
      <c r="AA20" s="419">
        <v>7690.9630646007645</v>
      </c>
      <c r="AB20" s="419">
        <v>8126.8474442887837</v>
      </c>
      <c r="AC20" s="419">
        <v>8628.7333286529283</v>
      </c>
      <c r="AD20" s="419">
        <v>9128.3739238667731</v>
      </c>
      <c r="AE20" s="419">
        <v>9351.5049054387055</v>
      </c>
      <c r="AF20" s="419">
        <v>10188.105681702717</v>
      </c>
      <c r="AG20" s="419">
        <v>10014.301727681912</v>
      </c>
      <c r="AH20" s="419">
        <v>10399.510388619679</v>
      </c>
      <c r="AI20" s="419">
        <v>11151.694964399005</v>
      </c>
      <c r="AJ20" s="419">
        <v>11612.904035328513</v>
      </c>
      <c r="AK20" s="419">
        <v>11523.808436269494</v>
      </c>
      <c r="AL20" s="419">
        <v>11938.833317784858</v>
      </c>
      <c r="AM20" s="419">
        <v>12402.079528041475</v>
      </c>
      <c r="AN20" s="419">
        <v>12058.291437206924</v>
      </c>
      <c r="AO20" s="419">
        <v>12475.374891820746</v>
      </c>
      <c r="AP20" s="419">
        <v>12232.855659573805</v>
      </c>
      <c r="AQ20" s="419">
        <v>11913.119803729001</v>
      </c>
      <c r="AR20" s="419">
        <v>10870.056768069051</v>
      </c>
      <c r="AS20" s="419">
        <v>10064.796889139023</v>
      </c>
      <c r="AT20" s="419">
        <v>9914.2890637613855</v>
      </c>
      <c r="AU20" s="419">
        <v>9873.2121073337948</v>
      </c>
      <c r="AV20" s="419">
        <v>10843.908489738684</v>
      </c>
      <c r="AW20" s="419">
        <v>10577.954842534335</v>
      </c>
      <c r="AX20" s="419">
        <v>9856.6470910310072</v>
      </c>
      <c r="AY20" s="419">
        <v>9605.2514691777542</v>
      </c>
      <c r="AZ20" s="419">
        <v>8563.897653421649</v>
      </c>
      <c r="BA20" s="420">
        <v>8556.7494515289054</v>
      </c>
      <c r="BB20" s="419">
        <v>8070.9425543306697</v>
      </c>
      <c r="BC20" s="420">
        <v>8896.8526930938242</v>
      </c>
      <c r="BD20" s="419">
        <v>7854.7006435635467</v>
      </c>
      <c r="BE20" s="419">
        <v>8104.8860479806954</v>
      </c>
      <c r="BF20" s="419">
        <v>8303.9993441151055</v>
      </c>
      <c r="BG20" s="419">
        <v>7822.8664872954869</v>
      </c>
      <c r="BH20" s="419">
        <v>7772.5911121107592</v>
      </c>
      <c r="BI20" s="419">
        <v>8121.5275319386892</v>
      </c>
      <c r="BJ20" s="419"/>
      <c r="BK20" s="419"/>
      <c r="BL20" s="393"/>
      <c r="BM20" s="42"/>
      <c r="BN20" s="42"/>
      <c r="BO20" s="42"/>
      <c r="BP20" s="42"/>
    </row>
    <row r="21" spans="1:68">
      <c r="O21" s="374"/>
      <c r="P21" s="413"/>
      <c r="Q21" s="2240"/>
      <c r="R21" s="2571" t="s">
        <v>82</v>
      </c>
      <c r="S21" s="2573"/>
      <c r="T21" s="29"/>
      <c r="U21" s="2166"/>
      <c r="V21" s="2173"/>
      <c r="W21" s="2173"/>
      <c r="X21" s="2584" t="s">
        <v>165</v>
      </c>
      <c r="Y21" s="2586"/>
      <c r="Z21" s="851"/>
      <c r="AA21" s="394">
        <v>15953.87720095558</v>
      </c>
      <c r="AB21" s="394">
        <v>15259.077433084374</v>
      </c>
      <c r="AC21" s="394">
        <v>15177.765104620776</v>
      </c>
      <c r="AD21" s="394">
        <v>14859.283278753621</v>
      </c>
      <c r="AE21" s="394">
        <v>14777.594350842124</v>
      </c>
      <c r="AF21" s="394">
        <v>14753.435769911941</v>
      </c>
      <c r="AG21" s="394">
        <v>14409.669298610159</v>
      </c>
      <c r="AH21" s="394">
        <v>14524.936059640178</v>
      </c>
      <c r="AI21" s="394">
        <v>14654.147060205627</v>
      </c>
      <c r="AJ21" s="394">
        <v>13871.176981515038</v>
      </c>
      <c r="AK21" s="394">
        <v>12963.219897965297</v>
      </c>
      <c r="AL21" s="394">
        <v>12680.977514871309</v>
      </c>
      <c r="AM21" s="394">
        <v>12505.095466666975</v>
      </c>
      <c r="AN21" s="394">
        <v>12343.245363225316</v>
      </c>
      <c r="AO21" s="394">
        <v>11640.191851284326</v>
      </c>
      <c r="AP21" s="394">
        <v>9675.2682503775704</v>
      </c>
      <c r="AQ21" s="394">
        <v>8862.0921309376772</v>
      </c>
      <c r="AR21" s="394">
        <v>7923.8183124680445</v>
      </c>
      <c r="AS21" s="394">
        <v>6789.8608130036664</v>
      </c>
      <c r="AT21" s="394">
        <v>6446.2516006418373</v>
      </c>
      <c r="AU21" s="394">
        <v>7002.766616066785</v>
      </c>
      <c r="AV21" s="394">
        <v>6449.1601896659249</v>
      </c>
      <c r="AW21" s="394">
        <v>5946.8347327947176</v>
      </c>
      <c r="AX21" s="394">
        <v>6756.6304033122933</v>
      </c>
      <c r="AY21" s="394">
        <v>6540.5592451677767</v>
      </c>
      <c r="AZ21" s="394">
        <v>6698.4082394072502</v>
      </c>
      <c r="BA21" s="423">
        <v>5994.8165828937772</v>
      </c>
      <c r="BB21" s="394">
        <v>5895.9952958982194</v>
      </c>
      <c r="BC21" s="423">
        <v>5616.7980098769913</v>
      </c>
      <c r="BD21" s="394">
        <v>5277.3105475978646</v>
      </c>
      <c r="BE21" s="394">
        <v>4996.3629968249297</v>
      </c>
      <c r="BF21" s="394">
        <v>5547.5311372842789</v>
      </c>
      <c r="BG21" s="394">
        <v>5534.4518593259791</v>
      </c>
      <c r="BH21" s="394">
        <v>4529.1879100805236</v>
      </c>
      <c r="BI21" s="394">
        <v>4279.8178658070992</v>
      </c>
      <c r="BJ21" s="394"/>
      <c r="BK21" s="394"/>
      <c r="BL21" s="393"/>
      <c r="BM21" s="42"/>
      <c r="BN21" s="42"/>
      <c r="BO21" s="42"/>
      <c r="BP21" s="42"/>
    </row>
    <row r="22" spans="1:68">
      <c r="O22" s="374"/>
      <c r="P22" s="413"/>
      <c r="Q22" s="2240"/>
      <c r="R22" s="2611" t="s">
        <v>358</v>
      </c>
      <c r="S22" s="2612"/>
      <c r="T22" s="29"/>
      <c r="U22" s="2166"/>
      <c r="V22" s="2173"/>
      <c r="W22" s="2173"/>
      <c r="X22" s="2591" t="s">
        <v>166</v>
      </c>
      <c r="Y22" s="2593"/>
      <c r="Z22" s="851"/>
      <c r="AA22" s="394">
        <v>26495.608815196632</v>
      </c>
      <c r="AB22" s="394">
        <v>26887.561959374907</v>
      </c>
      <c r="AC22" s="394">
        <v>26691.351660746917</v>
      </c>
      <c r="AD22" s="394">
        <v>27497.380461556204</v>
      </c>
      <c r="AE22" s="394">
        <v>28748.737352909309</v>
      </c>
      <c r="AF22" s="394">
        <v>30613.755246896086</v>
      </c>
      <c r="AG22" s="394">
        <v>30606.896533381689</v>
      </c>
      <c r="AH22" s="394">
        <v>30487.509296276745</v>
      </c>
      <c r="AI22" s="394">
        <v>29571.096801559932</v>
      </c>
      <c r="AJ22" s="394">
        <v>30024.124402598194</v>
      </c>
      <c r="AK22" s="394">
        <v>30763.81528108599</v>
      </c>
      <c r="AL22" s="394">
        <v>30226.849166078471</v>
      </c>
      <c r="AM22" s="394">
        <v>29832.238725555173</v>
      </c>
      <c r="AN22" s="394">
        <v>29428.555220619037</v>
      </c>
      <c r="AO22" s="394">
        <v>29409.337891677475</v>
      </c>
      <c r="AP22" s="394">
        <v>27932.838204885269</v>
      </c>
      <c r="AQ22" s="394">
        <v>25981.588243703904</v>
      </c>
      <c r="AR22" s="394">
        <v>24619.638975765873</v>
      </c>
      <c r="AS22" s="394">
        <v>22742.426361322083</v>
      </c>
      <c r="AT22" s="394">
        <v>21196.197204602238</v>
      </c>
      <c r="AU22" s="394">
        <v>20281.204089665312</v>
      </c>
      <c r="AV22" s="394">
        <v>20787.37526640021</v>
      </c>
      <c r="AW22" s="394">
        <v>21302.033329194637</v>
      </c>
      <c r="AX22" s="394">
        <v>21260.222323570837</v>
      </c>
      <c r="AY22" s="394">
        <v>20254.069775523436</v>
      </c>
      <c r="AZ22" s="394">
        <v>20727.890241225454</v>
      </c>
      <c r="BA22" s="423">
        <v>18262.418377451635</v>
      </c>
      <c r="BB22" s="394">
        <v>17913.521993210841</v>
      </c>
      <c r="BC22" s="423">
        <v>17590.348251867694</v>
      </c>
      <c r="BD22" s="394">
        <v>16435.674925522042</v>
      </c>
      <c r="BE22" s="394">
        <v>15269.388107657498</v>
      </c>
      <c r="BF22" s="394">
        <v>15103.987023610798</v>
      </c>
      <c r="BG22" s="394">
        <v>13125.210378645548</v>
      </c>
      <c r="BH22" s="394">
        <v>12660.265876769485</v>
      </c>
      <c r="BI22" s="394">
        <v>12587.970055978256</v>
      </c>
      <c r="BJ22" s="394"/>
      <c r="BK22" s="394"/>
      <c r="BL22" s="393"/>
      <c r="BM22" s="42"/>
      <c r="BN22" s="42"/>
      <c r="BO22" s="42"/>
      <c r="BP22" s="42"/>
    </row>
    <row r="23" spans="1:68">
      <c r="O23" s="374"/>
      <c r="P23" s="413"/>
      <c r="Q23" s="2240"/>
      <c r="R23" s="2272" t="s">
        <v>1065</v>
      </c>
      <c r="S23" s="2243"/>
      <c r="T23" s="29"/>
      <c r="U23" s="2166"/>
      <c r="V23" s="2173"/>
      <c r="W23" s="2173"/>
      <c r="X23" s="2288" t="s">
        <v>1064</v>
      </c>
      <c r="Y23" s="2219"/>
      <c r="Z23" s="851"/>
      <c r="AA23" s="2270">
        <v>69692.844209284754</v>
      </c>
      <c r="AB23" s="2270">
        <v>71131.756407173627</v>
      </c>
      <c r="AC23" s="2270">
        <v>71664.866956863174</v>
      </c>
      <c r="AD23" s="2270">
        <v>73184.602671619767</v>
      </c>
      <c r="AE23" s="2270">
        <v>76184.615376445581</v>
      </c>
      <c r="AF23" s="2270">
        <v>78017.117197923828</v>
      </c>
      <c r="AG23" s="2270">
        <v>80955.664813030919</v>
      </c>
      <c r="AH23" s="2270">
        <v>79778.560661259762</v>
      </c>
      <c r="AI23" s="2270">
        <v>70586.572898931787</v>
      </c>
      <c r="AJ23" s="2270">
        <v>71919.831500809843</v>
      </c>
      <c r="AK23" s="2270">
        <v>76166.027481764584</v>
      </c>
      <c r="AL23" s="2270">
        <v>74146.27729344822</v>
      </c>
      <c r="AM23" s="2270">
        <v>74357.207293765663</v>
      </c>
      <c r="AN23" s="2270">
        <v>74992.508648519884</v>
      </c>
      <c r="AO23" s="2270">
        <v>77176.649542365572</v>
      </c>
      <c r="AP23" s="2270">
        <v>75895.591114376992</v>
      </c>
      <c r="AQ23" s="2270">
        <v>75450.428480029717</v>
      </c>
      <c r="AR23" s="2270">
        <v>74817.995639873581</v>
      </c>
      <c r="AS23" s="2270">
        <v>70989.283737343518</v>
      </c>
      <c r="AT23" s="2270">
        <v>70017.006773990899</v>
      </c>
      <c r="AU23" s="2270">
        <v>70219.959765454871</v>
      </c>
      <c r="AV23" s="2270">
        <v>69355.126017319679</v>
      </c>
      <c r="AW23" s="2270">
        <v>66187.87150599013</v>
      </c>
      <c r="AX23" s="2270">
        <v>68260.646260021036</v>
      </c>
      <c r="AY23" s="2270">
        <v>64972.169036689076</v>
      </c>
      <c r="AZ23" s="2270">
        <v>63064.544740889913</v>
      </c>
      <c r="BA23" s="2271">
        <v>58622.473730071993</v>
      </c>
      <c r="BB23" s="2270">
        <v>59022.402291367143</v>
      </c>
      <c r="BC23" s="2271">
        <v>58194.607977225722</v>
      </c>
      <c r="BD23" s="2270">
        <v>56799.47627690759</v>
      </c>
      <c r="BE23" s="2270">
        <v>53601.78176531021</v>
      </c>
      <c r="BF23" s="2270">
        <v>57380.509879016681</v>
      </c>
      <c r="BG23" s="2270">
        <v>56472.720374392986</v>
      </c>
      <c r="BH23" s="2270">
        <v>53521.062261443622</v>
      </c>
      <c r="BI23" s="2270">
        <v>51865.381070054893</v>
      </c>
      <c r="BJ23" s="394"/>
      <c r="BK23" s="394"/>
      <c r="BL23" s="393"/>
      <c r="BM23" s="42"/>
      <c r="BN23" s="42"/>
      <c r="BO23" s="42"/>
      <c r="BP23" s="42"/>
    </row>
    <row r="24" spans="1:68">
      <c r="A24" s="2141"/>
      <c r="B24" s="29"/>
      <c r="O24" s="374"/>
      <c r="P24" s="413"/>
      <c r="Q24" s="2240"/>
      <c r="R24" s="2325"/>
      <c r="S24" s="2326" t="s">
        <v>487</v>
      </c>
      <c r="T24" s="29"/>
      <c r="U24" s="2166"/>
      <c r="V24" s="2173"/>
      <c r="W24" s="2173"/>
      <c r="X24" s="2327"/>
      <c r="Y24" s="2328" t="s">
        <v>211</v>
      </c>
      <c r="Z24" s="851"/>
      <c r="AA24" s="419">
        <v>58031.18863620294</v>
      </c>
      <c r="AB24" s="419">
        <v>59087.020997679152</v>
      </c>
      <c r="AC24" s="419">
        <v>59344.23932006293</v>
      </c>
      <c r="AD24" s="419">
        <v>60044.380767365612</v>
      </c>
      <c r="AE24" s="419">
        <v>62941.449641187515</v>
      </c>
      <c r="AF24" s="419">
        <v>64281.049285328656</v>
      </c>
      <c r="AG24" s="419">
        <v>66440.51189944784</v>
      </c>
      <c r="AH24" s="419">
        <v>65052.443014840064</v>
      </c>
      <c r="AI24" s="419">
        <v>55239.23661048845</v>
      </c>
      <c r="AJ24" s="419">
        <v>55847.162324072488</v>
      </c>
      <c r="AK24" s="419">
        <v>59437.386192579128</v>
      </c>
      <c r="AL24" s="419">
        <v>57742.285541005018</v>
      </c>
      <c r="AM24" s="419">
        <v>57238.642234148108</v>
      </c>
      <c r="AN24" s="419">
        <v>55479.631509454834</v>
      </c>
      <c r="AO24" s="419">
        <v>56041.693459699396</v>
      </c>
      <c r="AP24" s="419">
        <v>54893.903502651505</v>
      </c>
      <c r="AQ24" s="419">
        <v>53998.58862000407</v>
      </c>
      <c r="AR24" s="419">
        <v>54535.571906241457</v>
      </c>
      <c r="AS24" s="419">
        <v>50467.83860740962</v>
      </c>
      <c r="AT24" s="419">
        <v>49474.687032047703</v>
      </c>
      <c r="AU24" s="419">
        <v>50052.935007974753</v>
      </c>
      <c r="AV24" s="419">
        <v>49429.346288201443</v>
      </c>
      <c r="AW24" s="419">
        <v>47253.388789465098</v>
      </c>
      <c r="AX24" s="419">
        <v>48193.174181037888</v>
      </c>
      <c r="AY24" s="419">
        <v>46531.912009543434</v>
      </c>
      <c r="AZ24" s="419">
        <v>45519.301895792109</v>
      </c>
      <c r="BA24" s="420">
        <v>42280.000775137727</v>
      </c>
      <c r="BB24" s="419">
        <v>42910.714268033371</v>
      </c>
      <c r="BC24" s="420">
        <v>42234.44561870044</v>
      </c>
      <c r="BD24" s="419">
        <v>42162.04875721706</v>
      </c>
      <c r="BE24" s="419">
        <v>39578.386365320352</v>
      </c>
      <c r="BF24" s="419">
        <v>42689.519634086872</v>
      </c>
      <c r="BG24" s="419">
        <v>41065.885616440108</v>
      </c>
      <c r="BH24" s="419">
        <v>40210.650045423587</v>
      </c>
      <c r="BI24" s="419">
        <v>39405.451803477234</v>
      </c>
      <c r="BJ24" s="394"/>
      <c r="BK24" s="394"/>
      <c r="BL24" s="393"/>
      <c r="BM24" s="42"/>
      <c r="BN24" s="42"/>
      <c r="BO24" s="42"/>
      <c r="BP24" s="42"/>
    </row>
    <row r="25" spans="1:68">
      <c r="A25" s="2141"/>
      <c r="B25" s="29"/>
      <c r="O25" s="374"/>
      <c r="P25" s="413"/>
      <c r="Q25" s="2240"/>
      <c r="R25" s="2329"/>
      <c r="S25" s="2330" t="s">
        <v>83</v>
      </c>
      <c r="T25" s="29"/>
      <c r="U25" s="2166"/>
      <c r="V25" s="2173"/>
      <c r="W25" s="2173"/>
      <c r="X25" s="2331"/>
      <c r="Y25" s="1661" t="s">
        <v>212</v>
      </c>
      <c r="Z25" s="2154"/>
      <c r="AA25" s="425">
        <v>11661.655573081829</v>
      </c>
      <c r="AB25" s="425">
        <v>12044.735409494455</v>
      </c>
      <c r="AC25" s="425">
        <v>12320.627636800269</v>
      </c>
      <c r="AD25" s="425">
        <v>13140.221904254166</v>
      </c>
      <c r="AE25" s="425">
        <v>13243.16573525807</v>
      </c>
      <c r="AF25" s="425">
        <v>13736.067912595201</v>
      </c>
      <c r="AG25" s="425">
        <v>14515.152913583068</v>
      </c>
      <c r="AH25" s="425">
        <v>14726.117646419687</v>
      </c>
      <c r="AI25" s="425">
        <v>15347.336288443341</v>
      </c>
      <c r="AJ25" s="425">
        <v>16072.669176737363</v>
      </c>
      <c r="AK25" s="425">
        <v>16728.641289185492</v>
      </c>
      <c r="AL25" s="425">
        <v>16403.991752443213</v>
      </c>
      <c r="AM25" s="425">
        <v>17118.565059617566</v>
      </c>
      <c r="AN25" s="425">
        <v>19512.877139065044</v>
      </c>
      <c r="AO25" s="425">
        <v>21134.956082666184</v>
      </c>
      <c r="AP25" s="425">
        <v>21001.687611725487</v>
      </c>
      <c r="AQ25" s="425">
        <v>21451.839860025637</v>
      </c>
      <c r="AR25" s="425">
        <v>20282.423733632138</v>
      </c>
      <c r="AS25" s="425">
        <v>20521.445129933898</v>
      </c>
      <c r="AT25" s="425">
        <v>20542.319741943214</v>
      </c>
      <c r="AU25" s="425">
        <v>20167.024757480111</v>
      </c>
      <c r="AV25" s="425">
        <v>19925.779729118243</v>
      </c>
      <c r="AW25" s="425">
        <v>18934.482716525006</v>
      </c>
      <c r="AX25" s="425">
        <v>20067.47207898317</v>
      </c>
      <c r="AY25" s="425">
        <v>18440.257027145657</v>
      </c>
      <c r="AZ25" s="425">
        <v>17545.242845097808</v>
      </c>
      <c r="BA25" s="426">
        <v>16342.472954934234</v>
      </c>
      <c r="BB25" s="425">
        <v>16111.6880233338</v>
      </c>
      <c r="BC25" s="426">
        <v>15960.162358525271</v>
      </c>
      <c r="BD25" s="425">
        <v>14637.427519690542</v>
      </c>
      <c r="BE25" s="425">
        <v>14023.395399989864</v>
      </c>
      <c r="BF25" s="425">
        <v>14690.990244929821</v>
      </c>
      <c r="BG25" s="425">
        <v>15406.834757952882</v>
      </c>
      <c r="BH25" s="425">
        <v>13310.412216020042</v>
      </c>
      <c r="BI25" s="425">
        <v>12459.929266577667</v>
      </c>
      <c r="BJ25" s="394"/>
      <c r="BK25" s="394"/>
      <c r="BL25" s="393"/>
      <c r="BM25" s="42"/>
      <c r="BN25" s="42"/>
      <c r="BO25" s="42"/>
      <c r="BP25" s="42"/>
    </row>
    <row r="26" spans="1:68">
      <c r="O26" s="374"/>
      <c r="P26" s="413"/>
      <c r="Q26" s="2240"/>
      <c r="R26" s="2613" t="s">
        <v>488</v>
      </c>
      <c r="S26" s="2614"/>
      <c r="T26" s="29"/>
      <c r="U26" s="2166"/>
      <c r="V26" s="2173"/>
      <c r="W26" s="2173"/>
      <c r="X26" s="2584" t="s">
        <v>807</v>
      </c>
      <c r="Y26" s="2615"/>
      <c r="Z26" s="850"/>
      <c r="AA26" s="419">
        <v>43494.327287686632</v>
      </c>
      <c r="AB26" s="419">
        <v>44032.511875023061</v>
      </c>
      <c r="AC26" s="419">
        <v>44463.77867586205</v>
      </c>
      <c r="AD26" s="419">
        <v>44980.987657400125</v>
      </c>
      <c r="AE26" s="419">
        <v>45651.129216105852</v>
      </c>
      <c r="AF26" s="419">
        <v>46034.655425967852</v>
      </c>
      <c r="AG26" s="419">
        <v>45921.003232913943</v>
      </c>
      <c r="AH26" s="419">
        <v>44903.945314348566</v>
      </c>
      <c r="AI26" s="419">
        <v>40081.294389258554</v>
      </c>
      <c r="AJ26" s="419">
        <v>39641.562353556998</v>
      </c>
      <c r="AK26" s="419">
        <v>39289.209434237011</v>
      </c>
      <c r="AL26" s="419">
        <v>37997.409926453161</v>
      </c>
      <c r="AM26" s="419">
        <v>37556.217430064025</v>
      </c>
      <c r="AN26" s="419">
        <v>37439.610390237736</v>
      </c>
      <c r="AO26" s="419">
        <v>35463.922144647921</v>
      </c>
      <c r="AP26" s="419">
        <v>34407.771199297291</v>
      </c>
      <c r="AQ26" s="419">
        <v>34396.782333614996</v>
      </c>
      <c r="AR26" s="419">
        <v>33220.534807279764</v>
      </c>
      <c r="AS26" s="419">
        <v>31463.277966566166</v>
      </c>
      <c r="AT26" s="419">
        <v>27886.225849408904</v>
      </c>
      <c r="AU26" s="419">
        <v>27417.32051051388</v>
      </c>
      <c r="AV26" s="419">
        <v>27298.420380173578</v>
      </c>
      <c r="AW26" s="419">
        <v>27525.123791558435</v>
      </c>
      <c r="AX26" s="419">
        <v>28380.67669845419</v>
      </c>
      <c r="AY26" s="419">
        <v>27388.630944655783</v>
      </c>
      <c r="AZ26" s="419">
        <v>26498.776257396345</v>
      </c>
      <c r="BA26" s="420">
        <v>25397.5403150167</v>
      </c>
      <c r="BB26" s="419">
        <v>25198.604474013831</v>
      </c>
      <c r="BC26" s="420">
        <v>25106.004603247507</v>
      </c>
      <c r="BD26" s="419">
        <v>23855.111575430135</v>
      </c>
      <c r="BE26" s="419">
        <v>23100.144503315911</v>
      </c>
      <c r="BF26" s="419">
        <v>22922.464796312939</v>
      </c>
      <c r="BG26" s="419">
        <v>20137.972231289194</v>
      </c>
      <c r="BH26" s="419">
        <v>19228.793501727225</v>
      </c>
      <c r="BI26" s="419">
        <v>18550.782408477029</v>
      </c>
      <c r="BJ26" s="394"/>
      <c r="BK26" s="394"/>
      <c r="BL26" s="393"/>
      <c r="BM26" s="42"/>
      <c r="BN26" s="42"/>
      <c r="BO26" s="42"/>
      <c r="BP26" s="42"/>
    </row>
    <row r="27" spans="1:68">
      <c r="O27" s="374"/>
      <c r="P27" s="413"/>
      <c r="Q27" s="2240"/>
      <c r="R27" s="2571" t="s">
        <v>42</v>
      </c>
      <c r="S27" s="2573"/>
      <c r="U27" s="2166"/>
      <c r="V27" s="2173"/>
      <c r="W27" s="2173"/>
      <c r="X27" s="2584" t="s">
        <v>167</v>
      </c>
      <c r="Y27" s="2586"/>
      <c r="Z27" s="851"/>
      <c r="AA27" s="394">
        <v>150700.32942146872</v>
      </c>
      <c r="AB27" s="394">
        <v>146233.33450135821</v>
      </c>
      <c r="AC27" s="394">
        <v>139461.73737978132</v>
      </c>
      <c r="AD27" s="394">
        <v>139330.64587642218</v>
      </c>
      <c r="AE27" s="394">
        <v>141571.07168019298</v>
      </c>
      <c r="AF27" s="394">
        <v>143108.10332103839</v>
      </c>
      <c r="AG27" s="394">
        <v>145635.88315616368</v>
      </c>
      <c r="AH27" s="394">
        <v>147982.82712329732</v>
      </c>
      <c r="AI27" s="394">
        <v>140116.40768827696</v>
      </c>
      <c r="AJ27" s="394">
        <v>144109.71770070784</v>
      </c>
      <c r="AK27" s="394">
        <v>151806.45446757998</v>
      </c>
      <c r="AL27" s="394">
        <v>149052.53287893525</v>
      </c>
      <c r="AM27" s="394">
        <v>154911.6255908655</v>
      </c>
      <c r="AN27" s="394">
        <v>156242.882762536</v>
      </c>
      <c r="AO27" s="394">
        <v>156936.29587603631</v>
      </c>
      <c r="AP27" s="394">
        <v>153540.77785259919</v>
      </c>
      <c r="AQ27" s="394">
        <v>155631.88934567603</v>
      </c>
      <c r="AR27" s="394">
        <v>159829.85179513675</v>
      </c>
      <c r="AS27" s="394">
        <v>144384.61059172745</v>
      </c>
      <c r="AT27" s="394">
        <v>135198.55881079397</v>
      </c>
      <c r="AU27" s="394">
        <v>152614.28614024422</v>
      </c>
      <c r="AV27" s="394">
        <v>148399.89448774076</v>
      </c>
      <c r="AW27" s="394">
        <v>150756.80578267059</v>
      </c>
      <c r="AX27" s="394">
        <v>157085.76376967103</v>
      </c>
      <c r="AY27" s="394">
        <v>154533.02360885913</v>
      </c>
      <c r="AZ27" s="394">
        <v>148323.49842452959</v>
      </c>
      <c r="BA27" s="423">
        <v>142178.98140990053</v>
      </c>
      <c r="BB27" s="394">
        <v>139146.21772277597</v>
      </c>
      <c r="BC27" s="423">
        <v>135660.07939657319</v>
      </c>
      <c r="BD27" s="394">
        <v>133582.40713348053</v>
      </c>
      <c r="BE27" s="394">
        <v>111581.96106544028</v>
      </c>
      <c r="BF27" s="394">
        <v>124325.76172901061</v>
      </c>
      <c r="BG27" s="394">
        <v>113757.86627026925</v>
      </c>
      <c r="BH27" s="394">
        <v>112563.52009124457</v>
      </c>
      <c r="BI27" s="394">
        <v>108613.28373871799</v>
      </c>
      <c r="BJ27" s="394"/>
      <c r="BK27" s="394"/>
      <c r="BL27" s="393"/>
      <c r="BM27" s="42"/>
      <c r="BN27" s="42"/>
      <c r="BO27" s="42"/>
      <c r="BP27" s="42"/>
    </row>
    <row r="28" spans="1:68">
      <c r="O28" s="374"/>
      <c r="P28" s="413"/>
      <c r="Q28" s="2240"/>
      <c r="R28" s="2571" t="s">
        <v>489</v>
      </c>
      <c r="S28" s="2573"/>
      <c r="U28" s="2166"/>
      <c r="V28" s="2173"/>
      <c r="W28" s="2173"/>
      <c r="X28" s="2584" t="s">
        <v>804</v>
      </c>
      <c r="Y28" s="2586"/>
      <c r="Z28" s="851"/>
      <c r="AA28" s="394">
        <v>8330.9795057314241</v>
      </c>
      <c r="AB28" s="394">
        <v>8197.3235439167292</v>
      </c>
      <c r="AC28" s="394">
        <v>8230.4969745671115</v>
      </c>
      <c r="AD28" s="394">
        <v>7901.6790121909371</v>
      </c>
      <c r="AE28" s="394">
        <v>7696.3885204433464</v>
      </c>
      <c r="AF28" s="394">
        <v>7341.5428682903239</v>
      </c>
      <c r="AG28" s="394">
        <v>6643.0258448670002</v>
      </c>
      <c r="AH28" s="394">
        <v>6819.9827183231464</v>
      </c>
      <c r="AI28" s="394">
        <v>6654.8033076971742</v>
      </c>
      <c r="AJ28" s="394">
        <v>6577.2694926824124</v>
      </c>
      <c r="AK28" s="394">
        <v>6286.9737882738928</v>
      </c>
      <c r="AL28" s="394">
        <v>6305.0325061913136</v>
      </c>
      <c r="AM28" s="394">
        <v>6247.349357738407</v>
      </c>
      <c r="AN28" s="394">
        <v>6266.3264574347531</v>
      </c>
      <c r="AO28" s="394">
        <v>6167.2596501372773</v>
      </c>
      <c r="AP28" s="394">
        <v>5694.5347156297121</v>
      </c>
      <c r="AQ28" s="394">
        <v>5634.9902372147571</v>
      </c>
      <c r="AR28" s="394">
        <v>5028.4244268713319</v>
      </c>
      <c r="AS28" s="394">
        <v>4789.8393455735704</v>
      </c>
      <c r="AT28" s="394">
        <v>4067.7145685801206</v>
      </c>
      <c r="AU28" s="394">
        <v>3978.3143710564555</v>
      </c>
      <c r="AV28" s="394">
        <v>3851.5873152879585</v>
      </c>
      <c r="AW28" s="394">
        <v>4009.1223126167488</v>
      </c>
      <c r="AX28" s="394">
        <v>3760.4955919546715</v>
      </c>
      <c r="AY28" s="394">
        <v>3654.6575920022583</v>
      </c>
      <c r="AZ28" s="394">
        <v>3257.4212499983569</v>
      </c>
      <c r="BA28" s="423">
        <v>3524.7066593099335</v>
      </c>
      <c r="BB28" s="394">
        <v>3153.998130828501</v>
      </c>
      <c r="BC28" s="423">
        <v>3306.1416676646131</v>
      </c>
      <c r="BD28" s="394">
        <v>2892.3814349869103</v>
      </c>
      <c r="BE28" s="394">
        <v>2778.3313422340443</v>
      </c>
      <c r="BF28" s="394">
        <v>3048.4168498167351</v>
      </c>
      <c r="BG28" s="394">
        <v>2934.410283921578</v>
      </c>
      <c r="BH28" s="394">
        <v>2880.5455569184473</v>
      </c>
      <c r="BI28" s="394">
        <v>2706.7354866044593</v>
      </c>
      <c r="BJ28" s="394"/>
      <c r="BK28" s="394"/>
      <c r="BL28" s="393"/>
      <c r="BM28" s="42"/>
      <c r="BN28" s="42"/>
      <c r="BO28" s="42"/>
      <c r="BP28" s="42"/>
    </row>
    <row r="29" spans="1:68">
      <c r="O29" s="374"/>
      <c r="P29" s="413"/>
      <c r="Q29" s="2240"/>
      <c r="R29" s="2571" t="s">
        <v>43</v>
      </c>
      <c r="S29" s="2573"/>
      <c r="U29" s="2166"/>
      <c r="V29" s="2173"/>
      <c r="W29" s="2173"/>
      <c r="X29" s="2584" t="s">
        <v>168</v>
      </c>
      <c r="Y29" s="2586"/>
      <c r="Z29" s="851"/>
      <c r="AA29" s="394">
        <v>21013.441604322623</v>
      </c>
      <c r="AB29" s="394">
        <v>20968.113742792124</v>
      </c>
      <c r="AC29" s="394">
        <v>20878.189730623362</v>
      </c>
      <c r="AD29" s="394">
        <v>20561.961323451473</v>
      </c>
      <c r="AE29" s="394">
        <v>21257.08386939569</v>
      </c>
      <c r="AF29" s="394">
        <v>22356.21647779605</v>
      </c>
      <c r="AG29" s="394">
        <v>23046.929855460236</v>
      </c>
      <c r="AH29" s="394">
        <v>18156.838397835683</v>
      </c>
      <c r="AI29" s="394">
        <v>16464.695423349745</v>
      </c>
      <c r="AJ29" s="394">
        <v>17004.982787386663</v>
      </c>
      <c r="AK29" s="394">
        <v>16705.447190232739</v>
      </c>
      <c r="AL29" s="394">
        <v>16505.385192630562</v>
      </c>
      <c r="AM29" s="394">
        <v>17085.784814165214</v>
      </c>
      <c r="AN29" s="394">
        <v>16390.856153388333</v>
      </c>
      <c r="AO29" s="394">
        <v>16261.528494186234</v>
      </c>
      <c r="AP29" s="394">
        <v>16505.551467679838</v>
      </c>
      <c r="AQ29" s="394">
        <v>16493.390597049187</v>
      </c>
      <c r="AR29" s="394">
        <v>15629.460702720015</v>
      </c>
      <c r="AS29" s="394">
        <v>13620.583575193255</v>
      </c>
      <c r="AT29" s="394">
        <v>13106.523945415285</v>
      </c>
      <c r="AU29" s="394">
        <v>12352.80785970808</v>
      </c>
      <c r="AV29" s="394">
        <v>13720.411802113164</v>
      </c>
      <c r="AW29" s="394">
        <v>13099.790275560317</v>
      </c>
      <c r="AX29" s="394">
        <v>11325.934025944003</v>
      </c>
      <c r="AY29" s="394">
        <v>10587.514125310216</v>
      </c>
      <c r="AZ29" s="394">
        <v>9862.956504722124</v>
      </c>
      <c r="BA29" s="423">
        <v>9710.3881228262271</v>
      </c>
      <c r="BB29" s="394">
        <v>9755.6213120113498</v>
      </c>
      <c r="BC29" s="423">
        <v>10335.6904425797</v>
      </c>
      <c r="BD29" s="394">
        <v>9515.6080781161181</v>
      </c>
      <c r="BE29" s="394">
        <v>9282.4055181201784</v>
      </c>
      <c r="BF29" s="394">
        <v>9113.9164429664179</v>
      </c>
      <c r="BG29" s="394">
        <v>8955.0038708912725</v>
      </c>
      <c r="BH29" s="394">
        <v>8620.4417432241626</v>
      </c>
      <c r="BI29" s="394">
        <v>8312.3016738113165</v>
      </c>
      <c r="BJ29" s="394"/>
      <c r="BK29" s="394"/>
      <c r="BL29" s="393"/>
      <c r="BM29" s="42"/>
      <c r="BN29" s="42"/>
      <c r="BO29" s="42"/>
      <c r="BP29" s="42"/>
    </row>
    <row r="30" spans="1:68">
      <c r="O30" s="374"/>
      <c r="P30" s="413"/>
      <c r="Q30" s="2240"/>
      <c r="R30" s="2574" t="s">
        <v>505</v>
      </c>
      <c r="S30" s="2575"/>
      <c r="U30" s="2166"/>
      <c r="V30" s="2173"/>
      <c r="W30" s="2173"/>
      <c r="X30" s="2576" t="s">
        <v>1128</v>
      </c>
      <c r="Y30" s="2577"/>
      <c r="Z30" s="851"/>
      <c r="AA30" s="394">
        <v>4797.9924721348616</v>
      </c>
      <c r="AB30" s="394">
        <v>4834.2968226931644</v>
      </c>
      <c r="AC30" s="394">
        <v>4893.3715203178772</v>
      </c>
      <c r="AD30" s="394">
        <v>4898.094256073432</v>
      </c>
      <c r="AE30" s="394">
        <v>4968.7750864723175</v>
      </c>
      <c r="AF30" s="394">
        <v>5169.2345284483717</v>
      </c>
      <c r="AG30" s="394">
        <v>5071.4081840447288</v>
      </c>
      <c r="AH30" s="394">
        <v>5333.0928304202025</v>
      </c>
      <c r="AI30" s="394">
        <v>5680.7852258981329</v>
      </c>
      <c r="AJ30" s="394">
        <v>5844.876438456592</v>
      </c>
      <c r="AK30" s="394">
        <v>5688.2329139007479</v>
      </c>
      <c r="AL30" s="394">
        <v>5856.1258482478779</v>
      </c>
      <c r="AM30" s="394">
        <v>6071.1993234157217</v>
      </c>
      <c r="AN30" s="394">
        <v>5939.3273846595121</v>
      </c>
      <c r="AO30" s="394">
        <v>6045.0457645880524</v>
      </c>
      <c r="AP30" s="394">
        <v>5824.1657079969827</v>
      </c>
      <c r="AQ30" s="394">
        <v>5197.0556975072659</v>
      </c>
      <c r="AR30" s="394">
        <v>4432.5100178984103</v>
      </c>
      <c r="AS30" s="394">
        <v>4380.6500297830908</v>
      </c>
      <c r="AT30" s="394">
        <v>4148.2493864322596</v>
      </c>
      <c r="AU30" s="394">
        <v>3804.6678584081287</v>
      </c>
      <c r="AV30" s="394">
        <v>4267.0832137890993</v>
      </c>
      <c r="AW30" s="394">
        <v>3966.3905817458044</v>
      </c>
      <c r="AX30" s="394">
        <v>3779.9112546630322</v>
      </c>
      <c r="AY30" s="394">
        <v>3831.2174738823478</v>
      </c>
      <c r="AZ30" s="394">
        <v>3587.6877150277205</v>
      </c>
      <c r="BA30" s="423">
        <v>3429.9054572095888</v>
      </c>
      <c r="BB30" s="394">
        <v>3181.1110726938855</v>
      </c>
      <c r="BC30" s="423">
        <v>3245.3781896066521</v>
      </c>
      <c r="BD30" s="394">
        <v>3269.2221496633565</v>
      </c>
      <c r="BE30" s="394">
        <v>3183.4205196499429</v>
      </c>
      <c r="BF30" s="394">
        <v>3012.2966429457215</v>
      </c>
      <c r="BG30" s="394">
        <v>3418.3219571376085</v>
      </c>
      <c r="BH30" s="394">
        <v>2833.9282362129493</v>
      </c>
      <c r="BI30" s="394">
        <v>2972.6424888770534</v>
      </c>
      <c r="BJ30" s="394"/>
      <c r="BK30" s="394"/>
      <c r="BL30" s="393"/>
      <c r="BM30" s="676"/>
      <c r="BN30" s="42"/>
      <c r="BO30" s="42"/>
      <c r="BP30" s="42"/>
    </row>
    <row r="31" spans="1:68">
      <c r="O31" s="374"/>
      <c r="P31" s="813" t="s">
        <v>567</v>
      </c>
      <c r="Q31" s="2176"/>
      <c r="R31" s="2287"/>
      <c r="S31" s="2177"/>
      <c r="U31" s="2166"/>
      <c r="V31" s="2175" t="s">
        <v>609</v>
      </c>
      <c r="W31" s="2176"/>
      <c r="X31" s="2225"/>
      <c r="Y31" s="2177"/>
      <c r="Z31" s="457"/>
      <c r="AA31" s="677">
        <v>81271.19807235511</v>
      </c>
      <c r="AB31" s="677">
        <v>79833.560062322722</v>
      </c>
      <c r="AC31" s="677">
        <v>78494.398816929533</v>
      </c>
      <c r="AD31" s="677">
        <v>81002.97801235129</v>
      </c>
      <c r="AE31" s="677">
        <v>82661.400724588966</v>
      </c>
      <c r="AF31" s="677">
        <v>85932.394636709592</v>
      </c>
      <c r="AG31" s="677">
        <v>81228.788899222433</v>
      </c>
      <c r="AH31" s="677">
        <v>85653.586052229934</v>
      </c>
      <c r="AI31" s="677">
        <v>90542.382936188122</v>
      </c>
      <c r="AJ31" s="677">
        <v>94436.822327030954</v>
      </c>
      <c r="AK31" s="677">
        <v>93276.556299256306</v>
      </c>
      <c r="AL31" s="677">
        <v>94813.13581556463</v>
      </c>
      <c r="AM31" s="677">
        <v>96588.074264479932</v>
      </c>
      <c r="AN31" s="677">
        <v>96277.600534042387</v>
      </c>
      <c r="AO31" s="677">
        <v>101502.80044976289</v>
      </c>
      <c r="AP31" s="677">
        <v>102356.5701662354</v>
      </c>
      <c r="AQ31" s="677">
        <v>99886.547755433421</v>
      </c>
      <c r="AR31" s="677">
        <v>90391.477085996201</v>
      </c>
      <c r="AS31" s="677">
        <v>95591.331500857486</v>
      </c>
      <c r="AT31" s="677">
        <v>93269.767046639798</v>
      </c>
      <c r="AU31" s="677">
        <v>100041.26328576654</v>
      </c>
      <c r="AV31" s="677">
        <v>102237.09907005494</v>
      </c>
      <c r="AW31" s="677">
        <v>96876.943750375882</v>
      </c>
      <c r="AX31" s="677">
        <v>104008.71372170965</v>
      </c>
      <c r="AY31" s="677">
        <v>98373.330429044334</v>
      </c>
      <c r="AZ31" s="677">
        <v>96486.826421378908</v>
      </c>
      <c r="BA31" s="678">
        <v>59779.777652934536</v>
      </c>
      <c r="BB31" s="677">
        <v>60171.723403498108</v>
      </c>
      <c r="BC31" s="678">
        <v>67071.066443716481</v>
      </c>
      <c r="BD31" s="677">
        <v>62383.883428758993</v>
      </c>
      <c r="BE31" s="677">
        <v>59183.60352537749</v>
      </c>
      <c r="BF31" s="677">
        <v>59908.876528554116</v>
      </c>
      <c r="BG31" s="677">
        <v>54588.074235982465</v>
      </c>
      <c r="BH31" s="677">
        <v>52656.111111400336</v>
      </c>
      <c r="BI31" s="677">
        <v>50470.606657762561</v>
      </c>
      <c r="BJ31" s="677"/>
      <c r="BK31" s="677"/>
      <c r="BL31" s="382"/>
      <c r="BM31" s="42"/>
      <c r="BN31" s="42"/>
      <c r="BO31" s="42"/>
      <c r="BP31" s="42"/>
    </row>
    <row r="32" spans="1:68" ht="30" customHeight="1">
      <c r="A32" s="2141"/>
      <c r="B32" s="29"/>
      <c r="C32" s="29"/>
      <c r="D32" s="29"/>
      <c r="E32" s="29"/>
      <c r="F32" s="29"/>
      <c r="G32" s="29"/>
      <c r="H32" s="29"/>
      <c r="I32" s="29"/>
      <c r="J32" s="29"/>
      <c r="K32" s="29"/>
      <c r="L32" s="29"/>
      <c r="M32" s="29"/>
      <c r="N32" s="29"/>
      <c r="O32" s="374"/>
      <c r="P32" s="459"/>
      <c r="Q32" s="2244" t="s">
        <v>616</v>
      </c>
      <c r="R32" s="2282"/>
      <c r="S32" s="2150"/>
      <c r="U32" s="2166"/>
      <c r="V32" s="2178"/>
      <c r="W32" s="2608" t="s">
        <v>362</v>
      </c>
      <c r="X32" s="2609"/>
      <c r="Y32" s="2610"/>
      <c r="Z32" s="679"/>
      <c r="AA32" s="1056">
        <v>11825.663467665847</v>
      </c>
      <c r="AB32" s="1056">
        <v>10920.989436350248</v>
      </c>
      <c r="AC32" s="1056">
        <v>10207.998913854884</v>
      </c>
      <c r="AD32" s="1056">
        <v>8535.9104853750978</v>
      </c>
      <c r="AE32" s="1056">
        <v>8877.921151953833</v>
      </c>
      <c r="AF32" s="1056">
        <v>8027.4149982885747</v>
      </c>
      <c r="AG32" s="1056">
        <v>7802.057411954308</v>
      </c>
      <c r="AH32" s="1056">
        <v>8415.9515611460774</v>
      </c>
      <c r="AI32" s="1056">
        <v>8482.9600964229339</v>
      </c>
      <c r="AJ32" s="1056">
        <v>7980.6073484245471</v>
      </c>
      <c r="AK32" s="1056">
        <v>6981.9682370044702</v>
      </c>
      <c r="AL32" s="1056">
        <v>7484.9756140023856</v>
      </c>
      <c r="AM32" s="1056">
        <v>8056.0737487472761</v>
      </c>
      <c r="AN32" s="1056">
        <v>8347.9363765007092</v>
      </c>
      <c r="AO32" s="1056">
        <v>8465.1653652311488</v>
      </c>
      <c r="AP32" s="1056">
        <v>7771.9362945766752</v>
      </c>
      <c r="AQ32" s="1056">
        <v>7412.9483585595954</v>
      </c>
      <c r="AR32" s="1056">
        <v>6250.4139924649971</v>
      </c>
      <c r="AS32" s="1056">
        <v>18480.330910997935</v>
      </c>
      <c r="AT32" s="1056">
        <v>27227.754573110145</v>
      </c>
      <c r="AU32" s="1056">
        <v>35661.840650582039</v>
      </c>
      <c r="AV32" s="1056">
        <v>40196.538489415929</v>
      </c>
      <c r="AW32" s="1056">
        <v>42232.014073650353</v>
      </c>
      <c r="AX32" s="1056">
        <v>41862.493910848978</v>
      </c>
      <c r="AY32" s="1056">
        <v>40234.93014652784</v>
      </c>
      <c r="AZ32" s="1056">
        <v>40759.796435052791</v>
      </c>
      <c r="BA32" s="1057">
        <v>8358.6501805513835</v>
      </c>
      <c r="BB32" s="1056">
        <v>7537.0309399814678</v>
      </c>
      <c r="BC32" s="1057">
        <v>13215.059176875775</v>
      </c>
      <c r="BD32" s="1056">
        <v>11453.575715291505</v>
      </c>
      <c r="BE32" s="1056">
        <v>10934.589998695123</v>
      </c>
      <c r="BF32" s="1056">
        <v>11876.882213263192</v>
      </c>
      <c r="BG32" s="1056">
        <v>13274.203766764327</v>
      </c>
      <c r="BH32" s="1056">
        <v>12766.215657125405</v>
      </c>
      <c r="BI32" s="1056">
        <v>11135.267599361097</v>
      </c>
      <c r="BJ32" s="419"/>
      <c r="BK32" s="419"/>
      <c r="BL32" s="393"/>
      <c r="BM32" s="42"/>
      <c r="BN32" s="42"/>
      <c r="BO32" s="42"/>
      <c r="BP32" s="42"/>
    </row>
    <row r="33" spans="1:68">
      <c r="A33" s="2141"/>
      <c r="B33" s="29"/>
      <c r="C33" s="29"/>
      <c r="D33" s="29"/>
      <c r="E33" s="29"/>
      <c r="F33" s="29"/>
      <c r="G33" s="29"/>
      <c r="H33" s="29"/>
      <c r="I33" s="29"/>
      <c r="J33" s="29"/>
      <c r="K33" s="29"/>
      <c r="L33" s="29"/>
      <c r="M33" s="29"/>
      <c r="N33" s="29"/>
      <c r="O33" s="374"/>
      <c r="P33" s="459"/>
      <c r="Q33" s="1054"/>
      <c r="R33" s="2616" t="s">
        <v>636</v>
      </c>
      <c r="S33" s="2617"/>
      <c r="U33" s="2166"/>
      <c r="V33" s="2178"/>
      <c r="W33" s="1639"/>
      <c r="X33" s="2567" t="s">
        <v>635</v>
      </c>
      <c r="Y33" s="2568"/>
      <c r="Z33" s="679"/>
      <c r="AA33" s="388">
        <v>9083.882514588513</v>
      </c>
      <c r="AB33" s="388">
        <v>8248.5672519354594</v>
      </c>
      <c r="AC33" s="388">
        <v>7470.3503381312748</v>
      </c>
      <c r="AD33" s="388">
        <v>5712.729672772899</v>
      </c>
      <c r="AE33" s="388">
        <v>6050.2446018878873</v>
      </c>
      <c r="AF33" s="388">
        <v>5099.8209158613881</v>
      </c>
      <c r="AG33" s="388">
        <v>5008.8164984800351</v>
      </c>
      <c r="AH33" s="388">
        <v>5671.1133693461343</v>
      </c>
      <c r="AI33" s="388">
        <v>5742.3825482336033</v>
      </c>
      <c r="AJ33" s="388">
        <v>5283.517602119975</v>
      </c>
      <c r="AK33" s="388">
        <v>4442.2772426074116</v>
      </c>
      <c r="AL33" s="388">
        <v>4882.5774397087844</v>
      </c>
      <c r="AM33" s="388">
        <v>5436.5106386985262</v>
      </c>
      <c r="AN33" s="388">
        <v>5801.0942070328674</v>
      </c>
      <c r="AO33" s="388">
        <v>5825.8695437235665</v>
      </c>
      <c r="AP33" s="388">
        <v>5176.4074334444413</v>
      </c>
      <c r="AQ33" s="388">
        <v>4789.7631132664355</v>
      </c>
      <c r="AR33" s="388">
        <v>3756.2233535810328</v>
      </c>
      <c r="AS33" s="388">
        <v>15037.319150851372</v>
      </c>
      <c r="AT33" s="388">
        <v>23558.338853473564</v>
      </c>
      <c r="AU33" s="388">
        <v>32297.976228613821</v>
      </c>
      <c r="AV33" s="388">
        <v>36594.941730783976</v>
      </c>
      <c r="AW33" s="388">
        <v>38639.967418479304</v>
      </c>
      <c r="AX33" s="388">
        <v>38274.696144325426</v>
      </c>
      <c r="AY33" s="388">
        <v>37025.281462911647</v>
      </c>
      <c r="AZ33" s="388">
        <v>37395.356786248209</v>
      </c>
      <c r="BA33" s="388">
        <v>5117.9748749829414</v>
      </c>
      <c r="BB33" s="388">
        <v>4387.3909139369171</v>
      </c>
      <c r="BC33" s="388">
        <v>9839.5666731872207</v>
      </c>
      <c r="BD33" s="388">
        <v>8387.8287958817273</v>
      </c>
      <c r="BE33" s="388">
        <v>7940.32586599354</v>
      </c>
      <c r="BF33" s="388">
        <v>8838.0298441643736</v>
      </c>
      <c r="BG33" s="388">
        <v>9563.5493588590216</v>
      </c>
      <c r="BH33" s="388">
        <v>9524.1528627513489</v>
      </c>
      <c r="BI33" s="388">
        <v>7915.8206238320454</v>
      </c>
      <c r="BJ33" s="388"/>
      <c r="BK33" s="388"/>
      <c r="BL33" s="393"/>
      <c r="BM33" s="42"/>
      <c r="BN33" s="42"/>
      <c r="BO33" s="42"/>
      <c r="BP33" s="42"/>
    </row>
    <row r="34" spans="1:68">
      <c r="A34" s="2141"/>
      <c r="B34" s="29"/>
      <c r="C34" s="29"/>
      <c r="D34" s="29"/>
      <c r="E34" s="29"/>
      <c r="F34" s="29"/>
      <c r="G34" s="29"/>
      <c r="H34" s="29"/>
      <c r="I34" s="29"/>
      <c r="J34" s="29"/>
      <c r="K34" s="29"/>
      <c r="L34" s="29"/>
      <c r="M34" s="29"/>
      <c r="N34" s="29"/>
      <c r="O34" s="374"/>
      <c r="P34" s="459"/>
      <c r="Q34" s="1055"/>
      <c r="R34" s="2618" t="s">
        <v>633</v>
      </c>
      <c r="S34" s="2619"/>
      <c r="U34" s="2166"/>
      <c r="V34" s="2178"/>
      <c r="W34" s="1055"/>
      <c r="X34" s="2576" t="s">
        <v>634</v>
      </c>
      <c r="Y34" s="2577"/>
      <c r="Z34" s="679"/>
      <c r="AA34" s="425">
        <v>2741.7809530773352</v>
      </c>
      <c r="AB34" s="425">
        <v>2672.4221844147901</v>
      </c>
      <c r="AC34" s="425">
        <v>2737.6485757236087</v>
      </c>
      <c r="AD34" s="425">
        <v>2823.1808126021979</v>
      </c>
      <c r="AE34" s="425">
        <v>2827.676550065944</v>
      </c>
      <c r="AF34" s="425">
        <v>2927.5940824271865</v>
      </c>
      <c r="AG34" s="425">
        <v>2793.2409134742711</v>
      </c>
      <c r="AH34" s="425">
        <v>2744.8381917999432</v>
      </c>
      <c r="AI34" s="425">
        <v>2740.5775481893315</v>
      </c>
      <c r="AJ34" s="425">
        <v>2697.0897463045712</v>
      </c>
      <c r="AK34" s="425">
        <v>2539.6909943970577</v>
      </c>
      <c r="AL34" s="425">
        <v>2602.3981742936003</v>
      </c>
      <c r="AM34" s="425">
        <v>2619.563110048749</v>
      </c>
      <c r="AN34" s="425">
        <v>2546.8421694678418</v>
      </c>
      <c r="AO34" s="425">
        <v>2639.2958215075828</v>
      </c>
      <c r="AP34" s="425">
        <v>2595.5288611322321</v>
      </c>
      <c r="AQ34" s="425">
        <v>2623.1852452931603</v>
      </c>
      <c r="AR34" s="425">
        <v>2494.1906388839643</v>
      </c>
      <c r="AS34" s="425">
        <v>3443.0117601465618</v>
      </c>
      <c r="AT34" s="425">
        <v>3669.4157196365777</v>
      </c>
      <c r="AU34" s="425">
        <v>3363.8644219682155</v>
      </c>
      <c r="AV34" s="425">
        <v>3601.5967586319521</v>
      </c>
      <c r="AW34" s="425">
        <v>3592.0466551710392</v>
      </c>
      <c r="AX34" s="425">
        <v>3587.7977665235449</v>
      </c>
      <c r="AY34" s="425">
        <v>3209.6486836161912</v>
      </c>
      <c r="AZ34" s="425">
        <v>3364.4396488045854</v>
      </c>
      <c r="BA34" s="425">
        <v>3240.6753055684426</v>
      </c>
      <c r="BB34" s="425">
        <v>3149.6400260445507</v>
      </c>
      <c r="BC34" s="425">
        <v>3375.4925036885552</v>
      </c>
      <c r="BD34" s="425">
        <v>3065.746919409778</v>
      </c>
      <c r="BE34" s="425">
        <v>2994.2641327015849</v>
      </c>
      <c r="BF34" s="425">
        <v>3038.85236909882</v>
      </c>
      <c r="BG34" s="425">
        <v>3710.6544079053065</v>
      </c>
      <c r="BH34" s="425">
        <v>3242.0627943740556</v>
      </c>
      <c r="BI34" s="425">
        <v>3219.4469755290538</v>
      </c>
      <c r="BJ34" s="425"/>
      <c r="BK34" s="425"/>
      <c r="BL34" s="393"/>
      <c r="BM34" s="42"/>
      <c r="BN34" s="42"/>
      <c r="BO34" s="42"/>
      <c r="BP34" s="42"/>
    </row>
    <row r="35" spans="1:68" ht="29.25" customHeight="1">
      <c r="A35" s="2141"/>
      <c r="B35" s="29"/>
      <c r="C35" s="29"/>
      <c r="D35" s="29"/>
      <c r="E35" s="29"/>
      <c r="F35" s="29"/>
      <c r="G35" s="29"/>
      <c r="H35" s="29"/>
      <c r="I35" s="29"/>
      <c r="J35" s="29"/>
      <c r="K35" s="29"/>
      <c r="L35" s="29"/>
      <c r="M35" s="29"/>
      <c r="N35" s="29"/>
      <c r="O35" s="374"/>
      <c r="P35" s="459"/>
      <c r="Q35" s="2598" t="s">
        <v>44</v>
      </c>
      <c r="R35" s="2620"/>
      <c r="S35" s="2599"/>
      <c r="U35" s="2166"/>
      <c r="V35" s="2178"/>
      <c r="W35" s="2567" t="s">
        <v>363</v>
      </c>
      <c r="X35" s="2582"/>
      <c r="Y35" s="2568"/>
      <c r="Z35" s="680"/>
      <c r="AA35" s="419">
        <v>5523.8919435965026</v>
      </c>
      <c r="AB35" s="419">
        <v>5535.3208055797722</v>
      </c>
      <c r="AC35" s="419">
        <v>5525.1903551665218</v>
      </c>
      <c r="AD35" s="419">
        <v>5639.7097184104441</v>
      </c>
      <c r="AE35" s="419">
        <v>5481.9000435955095</v>
      </c>
      <c r="AF35" s="419">
        <v>5821.0154590933589</v>
      </c>
      <c r="AG35" s="419">
        <v>5718.5966823946328</v>
      </c>
      <c r="AH35" s="419">
        <v>5775.5627985653491</v>
      </c>
      <c r="AI35" s="419">
        <v>6014.0061341518813</v>
      </c>
      <c r="AJ35" s="419">
        <v>6251.0878765567868</v>
      </c>
      <c r="AK35" s="419">
        <v>6082.1827469646232</v>
      </c>
      <c r="AL35" s="419">
        <v>6395.2731563348525</v>
      </c>
      <c r="AM35" s="419">
        <v>6732.4880578962266</v>
      </c>
      <c r="AN35" s="419">
        <v>6644.5148071832327</v>
      </c>
      <c r="AO35" s="419">
        <v>6774.6431649891392</v>
      </c>
      <c r="AP35" s="419">
        <v>6749.479086117537</v>
      </c>
      <c r="AQ35" s="419">
        <v>7055.4172074062117</v>
      </c>
      <c r="AR35" s="419">
        <v>6699.4418128717107</v>
      </c>
      <c r="AS35" s="419">
        <v>5734.7263348562446</v>
      </c>
      <c r="AT35" s="419">
        <v>5894.0801415679871</v>
      </c>
      <c r="AU35" s="419">
        <v>6622.0396582400026</v>
      </c>
      <c r="AV35" s="419">
        <v>6618.4868551573645</v>
      </c>
      <c r="AW35" s="419">
        <v>6021.8537566613013</v>
      </c>
      <c r="AX35" s="419">
        <v>5720.7595796981732</v>
      </c>
      <c r="AY35" s="419">
        <v>6026.1565088515999</v>
      </c>
      <c r="AZ35" s="419">
        <v>5097.7605031839512</v>
      </c>
      <c r="BA35" s="420">
        <v>5437.8600283135493</v>
      </c>
      <c r="BB35" s="419">
        <v>4948.6389006879754</v>
      </c>
      <c r="BC35" s="420">
        <v>5626.9969126621909</v>
      </c>
      <c r="BD35" s="419">
        <v>5098.0917729347648</v>
      </c>
      <c r="BE35" s="419">
        <v>5207.1671161274817</v>
      </c>
      <c r="BF35" s="419">
        <v>5465.0577737224421</v>
      </c>
      <c r="BG35" s="419">
        <v>5199.0945908516769</v>
      </c>
      <c r="BH35" s="419">
        <v>4906.2286755488567</v>
      </c>
      <c r="BI35" s="419">
        <v>5055.8843636727088</v>
      </c>
      <c r="BJ35" s="394"/>
      <c r="BK35" s="394"/>
      <c r="BL35" s="393"/>
      <c r="BM35" s="42"/>
      <c r="BN35" s="42"/>
      <c r="BO35" s="42"/>
      <c r="BP35" s="42"/>
    </row>
    <row r="36" spans="1:68" ht="29.25" customHeight="1">
      <c r="A36" s="2141"/>
      <c r="B36" s="29"/>
      <c r="C36" s="29"/>
      <c r="D36" s="29"/>
      <c r="E36" s="29"/>
      <c r="F36" s="29"/>
      <c r="G36" s="29"/>
      <c r="H36" s="29"/>
      <c r="I36" s="29"/>
      <c r="J36" s="29"/>
      <c r="K36" s="29"/>
      <c r="L36" s="29"/>
      <c r="M36" s="29"/>
      <c r="N36" s="29"/>
      <c r="O36" s="374"/>
      <c r="P36" s="459"/>
      <c r="Q36" s="2571" t="s">
        <v>45</v>
      </c>
      <c r="R36" s="2572"/>
      <c r="S36" s="2573"/>
      <c r="U36" s="2166"/>
      <c r="V36" s="2178"/>
      <c r="W36" s="2569" t="s">
        <v>364</v>
      </c>
      <c r="X36" s="2583"/>
      <c r="Y36" s="2570"/>
      <c r="Z36" s="680"/>
      <c r="AA36" s="394">
        <v>13809.17004764665</v>
      </c>
      <c r="AB36" s="394">
        <v>14473.74633245746</v>
      </c>
      <c r="AC36" s="394">
        <v>15660.854530945759</v>
      </c>
      <c r="AD36" s="394">
        <v>17048.625772534349</v>
      </c>
      <c r="AE36" s="394">
        <v>17014.152967900955</v>
      </c>
      <c r="AF36" s="394">
        <v>19110.962605380908</v>
      </c>
      <c r="AG36" s="394">
        <v>19019.437220796957</v>
      </c>
      <c r="AH36" s="394">
        <v>19952.682443561825</v>
      </c>
      <c r="AI36" s="394">
        <v>21577.340700743713</v>
      </c>
      <c r="AJ36" s="394">
        <v>22849.268735406309</v>
      </c>
      <c r="AK36" s="394">
        <v>22732.272199678817</v>
      </c>
      <c r="AL36" s="394">
        <v>23546.820596463411</v>
      </c>
      <c r="AM36" s="394">
        <v>24419.441254880883</v>
      </c>
      <c r="AN36" s="394">
        <v>23416.388866227055</v>
      </c>
      <c r="AO36" s="394">
        <v>23744.678529634319</v>
      </c>
      <c r="AP36" s="394">
        <v>23225.134640128665</v>
      </c>
      <c r="AQ36" s="394">
        <v>23443.09272619104</v>
      </c>
      <c r="AR36" s="394">
        <v>21074.456543423861</v>
      </c>
      <c r="AS36" s="394">
        <v>21096.721050553766</v>
      </c>
      <c r="AT36" s="394">
        <v>18516.912364103155</v>
      </c>
      <c r="AU36" s="394">
        <v>17848.328421831688</v>
      </c>
      <c r="AV36" s="394">
        <v>19204.661687467502</v>
      </c>
      <c r="AW36" s="394">
        <v>18726.618883307292</v>
      </c>
      <c r="AX36" s="394">
        <v>17374.560044832546</v>
      </c>
      <c r="AY36" s="394">
        <v>16911.148541131442</v>
      </c>
      <c r="AZ36" s="394">
        <v>16756.550782399336</v>
      </c>
      <c r="BA36" s="423">
        <v>14789.182023077996</v>
      </c>
      <c r="BB36" s="394">
        <v>14716.163595445167</v>
      </c>
      <c r="BC36" s="423">
        <v>16516.61439702666</v>
      </c>
      <c r="BD36" s="394">
        <v>13755.25700225619</v>
      </c>
      <c r="BE36" s="394">
        <v>13210.793023864786</v>
      </c>
      <c r="BF36" s="394">
        <v>15731.185762199599</v>
      </c>
      <c r="BG36" s="394">
        <v>15184.573946539582</v>
      </c>
      <c r="BH36" s="394">
        <v>13052.971659741335</v>
      </c>
      <c r="BI36" s="394">
        <v>13334.519547247317</v>
      </c>
      <c r="BJ36" s="394"/>
      <c r="BK36" s="394"/>
      <c r="BL36" s="393"/>
      <c r="BM36" s="42"/>
      <c r="BN36" s="675"/>
      <c r="BO36" s="669"/>
      <c r="BP36" s="42"/>
    </row>
    <row r="37" spans="1:68" ht="29.25" customHeight="1">
      <c r="A37" s="2141"/>
      <c r="B37" s="29"/>
      <c r="C37" s="29"/>
      <c r="D37" s="29"/>
      <c r="E37" s="29"/>
      <c r="F37" s="29"/>
      <c r="G37" s="29"/>
      <c r="H37" s="29"/>
      <c r="I37" s="29"/>
      <c r="J37" s="29"/>
      <c r="K37" s="29"/>
      <c r="L37" s="29"/>
      <c r="M37" s="29"/>
      <c r="N37" s="29"/>
      <c r="O37" s="374"/>
      <c r="P37" s="459"/>
      <c r="Q37" s="2571" t="s">
        <v>506</v>
      </c>
      <c r="R37" s="2572"/>
      <c r="S37" s="2573"/>
      <c r="U37" s="2166"/>
      <c r="V37" s="2178"/>
      <c r="W37" s="2569" t="s">
        <v>805</v>
      </c>
      <c r="X37" s="2583"/>
      <c r="Y37" s="2570"/>
      <c r="Z37" s="680"/>
      <c r="AA37" s="394">
        <v>12766.449798100426</v>
      </c>
      <c r="AB37" s="394">
        <v>13409.820545297918</v>
      </c>
      <c r="AC37" s="394">
        <v>14085.735211939938</v>
      </c>
      <c r="AD37" s="394">
        <v>14938.022588674203</v>
      </c>
      <c r="AE37" s="394">
        <v>15160.421780888391</v>
      </c>
      <c r="AF37" s="394">
        <v>16570.670069471198</v>
      </c>
      <c r="AG37" s="394">
        <v>16926.363148289533</v>
      </c>
      <c r="AH37" s="394">
        <v>17872.19695690797</v>
      </c>
      <c r="AI37" s="394">
        <v>19551.613210278629</v>
      </c>
      <c r="AJ37" s="394">
        <v>21050.418932792621</v>
      </c>
      <c r="AK37" s="394">
        <v>21446.032097011201</v>
      </c>
      <c r="AL37" s="394">
        <v>21719.126010894975</v>
      </c>
      <c r="AM37" s="394">
        <v>22099.551706214999</v>
      </c>
      <c r="AN37" s="394">
        <v>21260.768832170321</v>
      </c>
      <c r="AO37" s="394">
        <v>21166.144586056471</v>
      </c>
      <c r="AP37" s="394">
        <v>20436.251329898962</v>
      </c>
      <c r="AQ37" s="394">
        <v>19300.084420986263</v>
      </c>
      <c r="AR37" s="394">
        <v>17809.415421216494</v>
      </c>
      <c r="AS37" s="394">
        <v>15780.488035767619</v>
      </c>
      <c r="AT37" s="394">
        <v>15359.076351549427</v>
      </c>
      <c r="AU37" s="394">
        <v>15561.742195566359</v>
      </c>
      <c r="AV37" s="394">
        <v>16948.767029352817</v>
      </c>
      <c r="AW37" s="394">
        <v>16056.546927963651</v>
      </c>
      <c r="AX37" s="394">
        <v>17869.394003883546</v>
      </c>
      <c r="AY37" s="394">
        <v>17332.441286085166</v>
      </c>
      <c r="AZ37" s="394">
        <v>18275.216691733542</v>
      </c>
      <c r="BA37" s="423">
        <v>18743.314480793593</v>
      </c>
      <c r="BB37" s="394">
        <v>16623.433424668459</v>
      </c>
      <c r="BC37" s="423">
        <v>17094.491145556538</v>
      </c>
      <c r="BD37" s="394">
        <v>15768.711351627582</v>
      </c>
      <c r="BE37" s="394">
        <v>16953.124414617581</v>
      </c>
      <c r="BF37" s="394">
        <v>17127.859470749958</v>
      </c>
      <c r="BG37" s="394">
        <v>15424.789570629833</v>
      </c>
      <c r="BH37" s="394">
        <v>15059.208167123223</v>
      </c>
      <c r="BI37" s="394">
        <v>15792.249645349229</v>
      </c>
      <c r="BJ37" s="394"/>
      <c r="BK37" s="394"/>
      <c r="BL37" s="393"/>
      <c r="BM37" s="42"/>
      <c r="BN37" s="42"/>
      <c r="BO37" s="42"/>
      <c r="BP37" s="42"/>
    </row>
    <row r="38" spans="1:68">
      <c r="A38" s="2141"/>
      <c r="B38" s="29"/>
      <c r="C38" s="29"/>
      <c r="D38" s="29"/>
      <c r="E38" s="29"/>
      <c r="F38" s="29"/>
      <c r="G38" s="29"/>
      <c r="H38" s="29"/>
      <c r="I38" s="29"/>
      <c r="J38" s="29"/>
      <c r="K38" s="29"/>
      <c r="L38" s="29"/>
      <c r="M38" s="29"/>
      <c r="N38" s="29"/>
      <c r="O38" s="374"/>
      <c r="P38" s="459"/>
      <c r="Q38" s="2589" t="s">
        <v>1067</v>
      </c>
      <c r="R38" s="2572"/>
      <c r="S38" s="2573"/>
      <c r="T38" s="29"/>
      <c r="U38" s="2166"/>
      <c r="V38" s="2178"/>
      <c r="W38" s="2584" t="s">
        <v>1068</v>
      </c>
      <c r="X38" s="2585"/>
      <c r="Y38" s="2586"/>
      <c r="Z38" s="680"/>
      <c r="AA38" s="395">
        <v>579.68855221594958</v>
      </c>
      <c r="AB38" s="395">
        <v>642.64190133757859</v>
      </c>
      <c r="AC38" s="395">
        <v>698.35760933060351</v>
      </c>
      <c r="AD38" s="395">
        <v>758.29591074787243</v>
      </c>
      <c r="AE38" s="395">
        <v>805.7932060915814</v>
      </c>
      <c r="AF38" s="395">
        <v>889.72465548213393</v>
      </c>
      <c r="AG38" s="395">
        <v>951.15519615214794</v>
      </c>
      <c r="AH38" s="395">
        <v>1026.7680410192906</v>
      </c>
      <c r="AI38" s="395">
        <v>1158.2439847581111</v>
      </c>
      <c r="AJ38" s="395">
        <v>1281.2251840177012</v>
      </c>
      <c r="AK38" s="395">
        <v>1355.4796073943071</v>
      </c>
      <c r="AL38" s="395">
        <v>1442.1559527899194</v>
      </c>
      <c r="AM38" s="395">
        <v>1531.2198726211027</v>
      </c>
      <c r="AN38" s="395">
        <v>1559.52676575186</v>
      </c>
      <c r="AO38" s="395">
        <v>1647.6192913505747</v>
      </c>
      <c r="AP38" s="395">
        <v>1676.7433522496749</v>
      </c>
      <c r="AQ38" s="395">
        <v>1563.3173069467055</v>
      </c>
      <c r="AR38" s="395">
        <v>1513.1162858711862</v>
      </c>
      <c r="AS38" s="395">
        <v>1353.0250832438533</v>
      </c>
      <c r="AT38" s="395">
        <v>2564.7161093290165</v>
      </c>
      <c r="AU38" s="395">
        <v>2771.0366390347008</v>
      </c>
      <c r="AV38" s="395">
        <v>2617.1122684210063</v>
      </c>
      <c r="AW38" s="395">
        <v>2357.6618030778259</v>
      </c>
      <c r="AX38" s="395">
        <v>2376.8983039016784</v>
      </c>
      <c r="AY38" s="395">
        <v>2329.7417042537295</v>
      </c>
      <c r="AZ38" s="395">
        <v>2577.9884542203745</v>
      </c>
      <c r="BA38" s="395">
        <v>2446.0889404672998</v>
      </c>
      <c r="BB38" s="395">
        <v>2413.9377143391848</v>
      </c>
      <c r="BC38" s="395">
        <v>2422.0374643421487</v>
      </c>
      <c r="BD38" s="395">
        <v>2291.5773622409101</v>
      </c>
      <c r="BE38" s="395">
        <v>2223.6602002279847</v>
      </c>
      <c r="BF38" s="395">
        <v>2154.2031755874896</v>
      </c>
      <c r="BG38" s="395">
        <v>2134.150656634391</v>
      </c>
      <c r="BH38" s="395">
        <v>2465.51979501802</v>
      </c>
      <c r="BI38" s="395">
        <v>2394.8458532103928</v>
      </c>
      <c r="BJ38" s="394"/>
      <c r="BK38" s="394"/>
      <c r="BL38" s="393"/>
      <c r="BM38" s="42"/>
      <c r="BN38" s="42"/>
      <c r="BO38" s="42"/>
      <c r="BP38" s="42"/>
    </row>
    <row r="39" spans="1:68">
      <c r="A39" s="2141"/>
      <c r="B39" s="29"/>
      <c r="C39" s="29"/>
      <c r="D39" s="29"/>
      <c r="E39" s="29"/>
      <c r="F39" s="29"/>
      <c r="G39" s="29"/>
      <c r="H39" s="29"/>
      <c r="I39" s="29"/>
      <c r="J39" s="29"/>
      <c r="K39" s="29"/>
      <c r="L39" s="29"/>
      <c r="M39" s="29"/>
      <c r="N39" s="29"/>
      <c r="O39" s="374"/>
      <c r="P39" s="459"/>
      <c r="Q39" s="2574" t="s">
        <v>632</v>
      </c>
      <c r="R39" s="2590"/>
      <c r="S39" s="2575"/>
      <c r="U39" s="2166"/>
      <c r="V39" s="2178"/>
      <c r="W39" s="2591" t="s">
        <v>631</v>
      </c>
      <c r="X39" s="2592"/>
      <c r="Y39" s="2593"/>
      <c r="Z39" s="679"/>
      <c r="AA39" s="1053">
        <v>36766.33426312972</v>
      </c>
      <c r="AB39" s="1053">
        <v>34851.041041299744</v>
      </c>
      <c r="AC39" s="1053">
        <v>32316.262195691841</v>
      </c>
      <c r="AD39" s="1053">
        <v>34082.413536609318</v>
      </c>
      <c r="AE39" s="1053">
        <v>35321.211574158719</v>
      </c>
      <c r="AF39" s="1053">
        <v>35512.606848993411</v>
      </c>
      <c r="AG39" s="1053">
        <v>30811.179239634876</v>
      </c>
      <c r="AH39" s="1053">
        <v>32610.424251029417</v>
      </c>
      <c r="AI39" s="1053">
        <v>33758.218809832848</v>
      </c>
      <c r="AJ39" s="1053">
        <v>35024.214249832956</v>
      </c>
      <c r="AK39" s="1053">
        <v>34678.62141120289</v>
      </c>
      <c r="AL39" s="1053">
        <v>34224.784485079101</v>
      </c>
      <c r="AM39" s="1053">
        <v>33749.299624119434</v>
      </c>
      <c r="AN39" s="1053">
        <v>35048.464886209236</v>
      </c>
      <c r="AO39" s="1053">
        <v>39704.549512501246</v>
      </c>
      <c r="AP39" s="1053">
        <v>42497.025463263897</v>
      </c>
      <c r="AQ39" s="1053">
        <v>41111.687735343614</v>
      </c>
      <c r="AR39" s="1053">
        <v>37044.633030147947</v>
      </c>
      <c r="AS39" s="1053">
        <v>33146.040085438071</v>
      </c>
      <c r="AT39" s="1053">
        <v>23707.227506980067</v>
      </c>
      <c r="AU39" s="1053">
        <v>21576.275720511745</v>
      </c>
      <c r="AV39" s="1053">
        <v>16651.532740240327</v>
      </c>
      <c r="AW39" s="1053">
        <v>11482.248305715466</v>
      </c>
      <c r="AX39" s="1053">
        <v>18804.607878544743</v>
      </c>
      <c r="AY39" s="1053">
        <v>15538.912242194539</v>
      </c>
      <c r="AZ39" s="1053">
        <v>13019.513554788911</v>
      </c>
      <c r="BA39" s="1053">
        <v>10004.68199973071</v>
      </c>
      <c r="BB39" s="1053">
        <v>13932.518828375856</v>
      </c>
      <c r="BC39" s="1053">
        <v>12195.867347253181</v>
      </c>
      <c r="BD39" s="1053">
        <v>14016.670224408032</v>
      </c>
      <c r="BE39" s="1053">
        <v>10654.268771844532</v>
      </c>
      <c r="BF39" s="1053">
        <v>7553.6881330314418</v>
      </c>
      <c r="BG39" s="1053">
        <v>3371.2617045626525</v>
      </c>
      <c r="BH39" s="1053">
        <v>4405.9671568434951</v>
      </c>
      <c r="BI39" s="1053">
        <v>2757.839648921818</v>
      </c>
      <c r="BJ39" s="1052"/>
      <c r="BK39" s="1052"/>
      <c r="BL39" s="393"/>
      <c r="BM39" s="42"/>
      <c r="BN39" s="42"/>
      <c r="BO39" s="42"/>
      <c r="BP39" s="42"/>
    </row>
    <row r="40" spans="1:68">
      <c r="O40" s="374"/>
      <c r="P40" s="812" t="s">
        <v>568</v>
      </c>
      <c r="Q40" s="2245"/>
      <c r="R40" s="2275"/>
      <c r="S40" s="2246"/>
      <c r="U40" s="2166"/>
      <c r="V40" s="2179" t="s">
        <v>610</v>
      </c>
      <c r="W40" s="2180"/>
      <c r="X40" s="2229"/>
      <c r="Y40" s="2181"/>
      <c r="Z40" s="468"/>
      <c r="AA40" s="469">
        <f t="shared" ref="AA40:BI40" si="6">SUM(AA41,AA44)</f>
        <v>201750.75122950022</v>
      </c>
      <c r="AB40" s="469">
        <f t="shared" si="6"/>
        <v>213517.71428380648</v>
      </c>
      <c r="AC40" s="469">
        <f t="shared" si="6"/>
        <v>220072.55047809496</v>
      </c>
      <c r="AD40" s="469">
        <f t="shared" si="6"/>
        <v>223847.34779942888</v>
      </c>
      <c r="AE40" s="469">
        <f t="shared" si="6"/>
        <v>233068.13668133548</v>
      </c>
      <c r="AF40" s="469">
        <f t="shared" si="6"/>
        <v>242394.01897470775</v>
      </c>
      <c r="AG40" s="469">
        <f t="shared" si="6"/>
        <v>249104.971974502</v>
      </c>
      <c r="AH40" s="469">
        <f t="shared" si="6"/>
        <v>250791.47647310357</v>
      </c>
      <c r="AI40" s="469">
        <f t="shared" si="6"/>
        <v>248895.16616030876</v>
      </c>
      <c r="AJ40" s="469">
        <f t="shared" si="6"/>
        <v>252993.92199342317</v>
      </c>
      <c r="AK40" s="469">
        <f t="shared" si="6"/>
        <v>252572.34663611645</v>
      </c>
      <c r="AL40" s="469">
        <f t="shared" si="6"/>
        <v>256713.57182647695</v>
      </c>
      <c r="AM40" s="469">
        <f t="shared" si="6"/>
        <v>253075.47839250034</v>
      </c>
      <c r="AN40" s="469">
        <f t="shared" si="6"/>
        <v>249072.13560618076</v>
      </c>
      <c r="AO40" s="469">
        <f t="shared" si="6"/>
        <v>243134.66039097507</v>
      </c>
      <c r="AP40" s="469">
        <f t="shared" si="6"/>
        <v>237610.98837208439</v>
      </c>
      <c r="AQ40" s="469">
        <f t="shared" si="6"/>
        <v>234900.81465119985</v>
      </c>
      <c r="AR40" s="469">
        <f t="shared" si="6"/>
        <v>232123.4663520733</v>
      </c>
      <c r="AS40" s="469">
        <f t="shared" si="6"/>
        <v>224482.31637104554</v>
      </c>
      <c r="AT40" s="469">
        <f t="shared" si="6"/>
        <v>220208.68846520412</v>
      </c>
      <c r="AU40" s="469">
        <f t="shared" si="6"/>
        <v>221320.63978545985</v>
      </c>
      <c r="AV40" s="469">
        <f t="shared" si="6"/>
        <v>216842.75329127169</v>
      </c>
      <c r="AW40" s="469">
        <f t="shared" si="6"/>
        <v>217736.68489174946</v>
      </c>
      <c r="AX40" s="469">
        <f t="shared" si="6"/>
        <v>214847.91333662378</v>
      </c>
      <c r="AY40" s="469">
        <f t="shared" si="6"/>
        <v>209899.21640126925</v>
      </c>
      <c r="AZ40" s="469">
        <f t="shared" si="6"/>
        <v>208637.12677399468</v>
      </c>
      <c r="BA40" s="470">
        <f t="shared" si="6"/>
        <v>206853.5123131983</v>
      </c>
      <c r="BB40" s="469">
        <f t="shared" si="6"/>
        <v>205097.59551874467</v>
      </c>
      <c r="BC40" s="470">
        <f t="shared" si="6"/>
        <v>202626.23394366217</v>
      </c>
      <c r="BD40" s="469">
        <f t="shared" si="6"/>
        <v>198530.57870424897</v>
      </c>
      <c r="BE40" s="469">
        <f t="shared" si="6"/>
        <v>176358.53327056981</v>
      </c>
      <c r="BF40" s="469">
        <f t="shared" si="6"/>
        <v>177844.04325831067</v>
      </c>
      <c r="BG40" s="469">
        <f t="shared" si="6"/>
        <v>184470.45063695021</v>
      </c>
      <c r="BH40" s="469">
        <f t="shared" si="6"/>
        <v>183386.90773835679</v>
      </c>
      <c r="BI40" s="469">
        <f t="shared" si="6"/>
        <v>180459.25985261792</v>
      </c>
      <c r="BJ40" s="469"/>
      <c r="BK40" s="469"/>
      <c r="BL40" s="382"/>
      <c r="BM40" s="42"/>
      <c r="BN40" s="42"/>
      <c r="BO40" s="42"/>
      <c r="BP40" s="42"/>
    </row>
    <row r="41" spans="1:68">
      <c r="O41" s="374"/>
      <c r="P41" s="473"/>
      <c r="Q41" s="2179" t="s">
        <v>389</v>
      </c>
      <c r="R41" s="2275"/>
      <c r="S41" s="2247"/>
      <c r="U41" s="2166"/>
      <c r="V41" s="2182"/>
      <c r="W41" s="2179" t="s">
        <v>169</v>
      </c>
      <c r="X41" s="2228"/>
      <c r="Y41" s="2183"/>
      <c r="Z41" s="468"/>
      <c r="AA41" s="469">
        <v>99665.527599680863</v>
      </c>
      <c r="AB41" s="469">
        <v>107358.54126801949</v>
      </c>
      <c r="AC41" s="469">
        <v>113632.0284417424</v>
      </c>
      <c r="AD41" s="469">
        <v>117262.28579892662</v>
      </c>
      <c r="AE41" s="469">
        <v>122505.76789528901</v>
      </c>
      <c r="AF41" s="469">
        <v>129633.35242839661</v>
      </c>
      <c r="AG41" s="469">
        <v>135449.82669707565</v>
      </c>
      <c r="AH41" s="469">
        <v>139954.1724274763</v>
      </c>
      <c r="AI41" s="469">
        <v>140631.47741508059</v>
      </c>
      <c r="AJ41" s="469">
        <v>145225.85021859937</v>
      </c>
      <c r="AK41" s="469">
        <v>145488.6692544687</v>
      </c>
      <c r="AL41" s="469">
        <v>149995.32140321881</v>
      </c>
      <c r="AM41" s="469">
        <v>149981.28671044065</v>
      </c>
      <c r="AN41" s="469">
        <v>147816.95201431791</v>
      </c>
      <c r="AO41" s="469">
        <v>142497.07735762527</v>
      </c>
      <c r="AP41" s="469">
        <v>137873.35632666794</v>
      </c>
      <c r="AQ41" s="469">
        <v>134578.098055957</v>
      </c>
      <c r="AR41" s="469">
        <v>133563.40393960243</v>
      </c>
      <c r="AS41" s="469">
        <v>128949.84755635534</v>
      </c>
      <c r="AT41" s="469">
        <v>130135.08262180051</v>
      </c>
      <c r="AU41" s="469">
        <v>129476.14037706748</v>
      </c>
      <c r="AV41" s="469">
        <v>127970.71151702412</v>
      </c>
      <c r="AW41" s="469">
        <v>128931.46257874864</v>
      </c>
      <c r="AX41" s="469">
        <v>125810.29785351595</v>
      </c>
      <c r="AY41" s="469">
        <v>120896.07939766166</v>
      </c>
      <c r="AZ41" s="469">
        <v>120279.68640876078</v>
      </c>
      <c r="BA41" s="470">
        <v>119857.75322085292</v>
      </c>
      <c r="BB41" s="469">
        <v>118994.18393129791</v>
      </c>
      <c r="BC41" s="470">
        <v>117319.97315437112</v>
      </c>
      <c r="BD41" s="469">
        <v>114480.517172375</v>
      </c>
      <c r="BE41" s="469">
        <v>97122.260351966179</v>
      </c>
      <c r="BF41" s="469">
        <v>96259.601330055739</v>
      </c>
      <c r="BG41" s="469">
        <v>103582.23034547346</v>
      </c>
      <c r="BH41" s="469">
        <v>103189.44260441934</v>
      </c>
      <c r="BI41" s="469">
        <v>102553.08784338283</v>
      </c>
      <c r="BJ41" s="469"/>
      <c r="BK41" s="469"/>
      <c r="BL41" s="382"/>
      <c r="BM41" s="42"/>
      <c r="BN41" s="42"/>
      <c r="BO41" s="42"/>
      <c r="BP41" s="42"/>
    </row>
    <row r="42" spans="1:68">
      <c r="A42" s="2141"/>
      <c r="O42" s="374"/>
      <c r="P42" s="479"/>
      <c r="Q42" s="2248"/>
      <c r="R42" s="2580" t="s">
        <v>507</v>
      </c>
      <c r="S42" s="2581"/>
      <c r="U42" s="2166"/>
      <c r="V42" s="2184"/>
      <c r="W42" s="2185"/>
      <c r="X42" s="2567" t="s">
        <v>170</v>
      </c>
      <c r="Y42" s="2568"/>
      <c r="Z42" s="848"/>
      <c r="AA42" s="419">
        <v>88359.778126812336</v>
      </c>
      <c r="AB42" s="419">
        <v>95035.155832889577</v>
      </c>
      <c r="AC42" s="419">
        <v>100949.08465468255</v>
      </c>
      <c r="AD42" s="419">
        <v>104075.88077019436</v>
      </c>
      <c r="AE42" s="419">
        <v>108981.3881084032</v>
      </c>
      <c r="AF42" s="419">
        <v>114888.60930146443</v>
      </c>
      <c r="AG42" s="419">
        <v>120371.92550301366</v>
      </c>
      <c r="AH42" s="419">
        <v>123130.87591296475</v>
      </c>
      <c r="AI42" s="419">
        <v>125308.02933943717</v>
      </c>
      <c r="AJ42" s="419">
        <v>130270.43472756316</v>
      </c>
      <c r="AK42" s="419">
        <v>130438.87835082336</v>
      </c>
      <c r="AL42" s="419">
        <v>135387.82281358543</v>
      </c>
      <c r="AM42" s="419">
        <v>134613.50960600338</v>
      </c>
      <c r="AN42" s="419">
        <v>132418.02947084006</v>
      </c>
      <c r="AO42" s="419">
        <v>128033.3202300675</v>
      </c>
      <c r="AP42" s="419">
        <v>123290.18727250867</v>
      </c>
      <c r="AQ42" s="419">
        <v>120030.51235096497</v>
      </c>
      <c r="AR42" s="419">
        <v>119618.05189668186</v>
      </c>
      <c r="AS42" s="419">
        <v>115869.73723877057</v>
      </c>
      <c r="AT42" s="419">
        <v>117728.61781565838</v>
      </c>
      <c r="AU42" s="419">
        <v>117759.52481919951</v>
      </c>
      <c r="AV42" s="419">
        <v>116462.05135964062</v>
      </c>
      <c r="AW42" s="419">
        <v>116788.13413313215</v>
      </c>
      <c r="AX42" s="419">
        <v>113146.3795020479</v>
      </c>
      <c r="AY42" s="419">
        <v>108272.25086666246</v>
      </c>
      <c r="AZ42" s="419">
        <v>107816.72766086303</v>
      </c>
      <c r="BA42" s="420">
        <v>107256.03037094812</v>
      </c>
      <c r="BB42" s="419">
        <v>106134.65203675309</v>
      </c>
      <c r="BC42" s="420">
        <v>104309.89084684975</v>
      </c>
      <c r="BD42" s="419">
        <v>101526.48645948039</v>
      </c>
      <c r="BE42" s="419">
        <v>89347.530803817193</v>
      </c>
      <c r="BF42" s="419">
        <v>86787.764332700288</v>
      </c>
      <c r="BG42" s="419">
        <v>91098.61189560096</v>
      </c>
      <c r="BH42" s="419">
        <v>90191.129798816357</v>
      </c>
      <c r="BI42" s="419">
        <v>89481.343612449069</v>
      </c>
      <c r="BJ42" s="419"/>
      <c r="BK42" s="419"/>
      <c r="BL42" s="393"/>
      <c r="BM42" s="42"/>
      <c r="BN42" s="42"/>
      <c r="BO42" s="42"/>
      <c r="BP42" s="42"/>
    </row>
    <row r="43" spans="1:68">
      <c r="A43" s="2141"/>
      <c r="O43" s="374"/>
      <c r="P43" s="482"/>
      <c r="Q43" s="2248"/>
      <c r="R43" s="2587" t="s">
        <v>508</v>
      </c>
      <c r="S43" s="2588"/>
      <c r="U43" s="2166"/>
      <c r="V43" s="2185"/>
      <c r="W43" s="2185"/>
      <c r="X43" s="2576" t="s">
        <v>806</v>
      </c>
      <c r="Y43" s="2577"/>
      <c r="Z43" s="852"/>
      <c r="AA43" s="394">
        <v>11305.749472868525</v>
      </c>
      <c r="AB43" s="394">
        <v>12323.385435129912</v>
      </c>
      <c r="AC43" s="394">
        <v>12682.943787059881</v>
      </c>
      <c r="AD43" s="394">
        <v>13186.405028732253</v>
      </c>
      <c r="AE43" s="394">
        <v>13524.379786885813</v>
      </c>
      <c r="AF43" s="394">
        <v>14744.743126932204</v>
      </c>
      <c r="AG43" s="394">
        <v>15077.90119406196</v>
      </c>
      <c r="AH43" s="394">
        <v>16823.296514511523</v>
      </c>
      <c r="AI43" s="394">
        <v>15323.448075643395</v>
      </c>
      <c r="AJ43" s="394">
        <v>14955.415491036223</v>
      </c>
      <c r="AK43" s="394">
        <v>15049.790903645342</v>
      </c>
      <c r="AL43" s="394">
        <v>14607.498589633393</v>
      </c>
      <c r="AM43" s="394">
        <v>15367.777104437184</v>
      </c>
      <c r="AN43" s="394">
        <v>15398.922543477856</v>
      </c>
      <c r="AO43" s="394">
        <v>14463.757127557776</v>
      </c>
      <c r="AP43" s="394">
        <v>14583.169054159242</v>
      </c>
      <c r="AQ43" s="394">
        <v>14547.585704992056</v>
      </c>
      <c r="AR43" s="394">
        <v>13945.352042920604</v>
      </c>
      <c r="AS43" s="394">
        <v>13080.110317584807</v>
      </c>
      <c r="AT43" s="394">
        <v>12406.464806142118</v>
      </c>
      <c r="AU43" s="394">
        <v>11716.615557868005</v>
      </c>
      <c r="AV43" s="394">
        <v>11508.66015738348</v>
      </c>
      <c r="AW43" s="394">
        <v>12143.328445616495</v>
      </c>
      <c r="AX43" s="394">
        <v>12663.91835146803</v>
      </c>
      <c r="AY43" s="394">
        <v>12623.828530999182</v>
      </c>
      <c r="AZ43" s="394">
        <v>12462.958747897716</v>
      </c>
      <c r="BA43" s="423">
        <v>12601.7228499048</v>
      </c>
      <c r="BB43" s="394">
        <v>12859.531894544823</v>
      </c>
      <c r="BC43" s="423">
        <v>13010.082307521363</v>
      </c>
      <c r="BD43" s="394">
        <v>12954.03071289461</v>
      </c>
      <c r="BE43" s="394">
        <v>7774.7295481489773</v>
      </c>
      <c r="BF43" s="394">
        <v>9471.8369973554509</v>
      </c>
      <c r="BG43" s="394">
        <v>12483.618449872503</v>
      </c>
      <c r="BH43" s="394">
        <v>12998.31280560296</v>
      </c>
      <c r="BI43" s="394">
        <v>13071.744230933789</v>
      </c>
      <c r="BJ43" s="394"/>
      <c r="BK43" s="394"/>
      <c r="BL43" s="393"/>
      <c r="BM43" s="42"/>
      <c r="BN43" s="42"/>
      <c r="BO43" s="42"/>
      <c r="BP43" s="42"/>
    </row>
    <row r="44" spans="1:68">
      <c r="A44" s="2141"/>
      <c r="B44" s="29"/>
      <c r="C44" s="29"/>
      <c r="D44" s="29"/>
      <c r="E44" s="29"/>
      <c r="F44" s="29"/>
      <c r="G44" s="29"/>
      <c r="H44" s="29"/>
      <c r="I44" s="29"/>
      <c r="J44" s="29"/>
      <c r="K44" s="29"/>
      <c r="L44" s="29"/>
      <c r="M44" s="29"/>
      <c r="N44" s="29"/>
      <c r="O44" s="374"/>
      <c r="P44" s="482"/>
      <c r="Q44" s="2179" t="s">
        <v>390</v>
      </c>
      <c r="R44" s="2286"/>
      <c r="S44" s="2249"/>
      <c r="U44" s="2166"/>
      <c r="V44" s="2185"/>
      <c r="W44" s="2179" t="s">
        <v>171</v>
      </c>
      <c r="X44" s="2228"/>
      <c r="Y44" s="2186"/>
      <c r="Z44" s="468"/>
      <c r="AA44" s="469">
        <v>102085.22362981936</v>
      </c>
      <c r="AB44" s="469">
        <v>106159.17301578699</v>
      </c>
      <c r="AC44" s="469">
        <v>106440.52203635256</v>
      </c>
      <c r="AD44" s="469">
        <v>106585.06200050226</v>
      </c>
      <c r="AE44" s="469">
        <v>110562.36878604647</v>
      </c>
      <c r="AF44" s="469">
        <v>112760.66654631113</v>
      </c>
      <c r="AG44" s="469">
        <v>113655.14527742635</v>
      </c>
      <c r="AH44" s="469">
        <v>110837.30404562729</v>
      </c>
      <c r="AI44" s="469">
        <v>108263.68874522817</v>
      </c>
      <c r="AJ44" s="469">
        <v>107768.07177482379</v>
      </c>
      <c r="AK44" s="469">
        <v>107083.67738164774</v>
      </c>
      <c r="AL44" s="469">
        <v>106718.25042325813</v>
      </c>
      <c r="AM44" s="469">
        <v>103094.1916820597</v>
      </c>
      <c r="AN44" s="469">
        <v>101255.18359186286</v>
      </c>
      <c r="AO44" s="469">
        <v>100637.58303334979</v>
      </c>
      <c r="AP44" s="469">
        <v>99737.632045416438</v>
      </c>
      <c r="AQ44" s="469">
        <v>100322.71659524285</v>
      </c>
      <c r="AR44" s="469">
        <v>98560.062412470885</v>
      </c>
      <c r="AS44" s="469">
        <v>95532.46881469019</v>
      </c>
      <c r="AT44" s="469">
        <v>90073.605843403609</v>
      </c>
      <c r="AU44" s="469">
        <v>91844.499408392381</v>
      </c>
      <c r="AV44" s="469">
        <v>88872.041774247555</v>
      </c>
      <c r="AW44" s="469">
        <v>88805.222313000821</v>
      </c>
      <c r="AX44" s="469">
        <v>89037.615483107831</v>
      </c>
      <c r="AY44" s="469">
        <v>89003.137003607611</v>
      </c>
      <c r="AZ44" s="469">
        <v>88357.440365233895</v>
      </c>
      <c r="BA44" s="470">
        <v>86995.759092345368</v>
      </c>
      <c r="BB44" s="469">
        <v>86103.411587446768</v>
      </c>
      <c r="BC44" s="470">
        <v>85306.260789291046</v>
      </c>
      <c r="BD44" s="469">
        <v>84050.061531873973</v>
      </c>
      <c r="BE44" s="469">
        <v>79236.272918603616</v>
      </c>
      <c r="BF44" s="469">
        <v>81584.441928254935</v>
      </c>
      <c r="BG44" s="469">
        <v>80888.220291476726</v>
      </c>
      <c r="BH44" s="469">
        <v>80197.465133937454</v>
      </c>
      <c r="BI44" s="469">
        <v>77906.172009235102</v>
      </c>
      <c r="BJ44" s="469"/>
      <c r="BK44" s="469"/>
      <c r="BL44" s="382"/>
      <c r="BM44" s="42"/>
      <c r="BN44" s="42"/>
      <c r="BO44" s="42"/>
      <c r="BP44" s="42"/>
    </row>
    <row r="45" spans="1:68">
      <c r="A45" s="2141"/>
      <c r="O45" s="374"/>
      <c r="P45" s="482"/>
      <c r="Q45" s="2248"/>
      <c r="R45" s="2580" t="s">
        <v>509</v>
      </c>
      <c r="S45" s="2581"/>
      <c r="U45" s="2166"/>
      <c r="V45" s="2185"/>
      <c r="W45" s="2185"/>
      <c r="X45" s="2567" t="s">
        <v>170</v>
      </c>
      <c r="Y45" s="2568"/>
      <c r="Z45" s="848"/>
      <c r="AA45" s="419">
        <v>91993.070356667304</v>
      </c>
      <c r="AB45" s="419">
        <v>95910.624182551765</v>
      </c>
      <c r="AC45" s="419">
        <v>96292.077299183948</v>
      </c>
      <c r="AD45" s="419">
        <v>96732.245868523227</v>
      </c>
      <c r="AE45" s="419">
        <v>100294.99568601296</v>
      </c>
      <c r="AF45" s="419">
        <v>102123.74696112778</v>
      </c>
      <c r="AG45" s="419">
        <v>102708.28757681258</v>
      </c>
      <c r="AH45" s="419">
        <v>99997.96317336327</v>
      </c>
      <c r="AI45" s="419">
        <v>97768.722492731467</v>
      </c>
      <c r="AJ45" s="419">
        <v>97203.825792928707</v>
      </c>
      <c r="AK45" s="419">
        <v>96236.561887250631</v>
      </c>
      <c r="AL45" s="419">
        <v>95866.964617315927</v>
      </c>
      <c r="AM45" s="419">
        <v>92653.279800669232</v>
      </c>
      <c r="AN45" s="419">
        <v>91172.121438354618</v>
      </c>
      <c r="AO45" s="419">
        <v>91199.785266410894</v>
      </c>
      <c r="AP45" s="419">
        <v>90301.249384804221</v>
      </c>
      <c r="AQ45" s="419">
        <v>90753.868454446812</v>
      </c>
      <c r="AR45" s="419">
        <v>89215.49209383165</v>
      </c>
      <c r="AS45" s="419">
        <v>86791.706943719779</v>
      </c>
      <c r="AT45" s="419">
        <v>81997.885529015286</v>
      </c>
      <c r="AU45" s="419">
        <v>83375.976291619518</v>
      </c>
      <c r="AV45" s="419">
        <v>80673.914752525438</v>
      </c>
      <c r="AW45" s="419">
        <v>80358.931707347903</v>
      </c>
      <c r="AX45" s="419">
        <v>80279.584400275868</v>
      </c>
      <c r="AY45" s="419">
        <v>80258.17369572095</v>
      </c>
      <c r="AZ45" s="419">
        <v>79813.854853806391</v>
      </c>
      <c r="BA45" s="420">
        <v>78460.55400440481</v>
      </c>
      <c r="BB45" s="419">
        <v>77714.95858585104</v>
      </c>
      <c r="BC45" s="420">
        <v>76976.239749942048</v>
      </c>
      <c r="BD45" s="419">
        <v>75831.139645054514</v>
      </c>
      <c r="BE45" s="419">
        <v>71549.111903287223</v>
      </c>
      <c r="BF45" s="419">
        <v>73550.486494773606</v>
      </c>
      <c r="BG45" s="419">
        <v>72814.691203096605</v>
      </c>
      <c r="BH45" s="419">
        <v>72830.886801051485</v>
      </c>
      <c r="BI45" s="419">
        <v>70672.269683623017</v>
      </c>
      <c r="BJ45" s="419"/>
      <c r="BK45" s="419"/>
      <c r="BL45" s="393"/>
      <c r="BM45" s="42"/>
      <c r="BN45" s="42"/>
      <c r="BO45" s="42"/>
      <c r="BP45" s="42"/>
    </row>
    <row r="46" spans="1:68">
      <c r="A46" s="2141"/>
      <c r="O46" s="374"/>
      <c r="P46" s="482"/>
      <c r="Q46" s="2248"/>
      <c r="R46" s="2587" t="s">
        <v>510</v>
      </c>
      <c r="S46" s="2588"/>
      <c r="U46" s="2166"/>
      <c r="V46" s="2185"/>
      <c r="W46" s="2185"/>
      <c r="X46" s="2576" t="s">
        <v>806</v>
      </c>
      <c r="Y46" s="2577"/>
      <c r="Z46" s="852"/>
      <c r="AA46" s="394">
        <v>10092.153273152067</v>
      </c>
      <c r="AB46" s="394">
        <v>10248.548833235218</v>
      </c>
      <c r="AC46" s="394">
        <v>10148.444737168616</v>
      </c>
      <c r="AD46" s="394">
        <v>9852.8161319790652</v>
      </c>
      <c r="AE46" s="394">
        <v>10267.373100033508</v>
      </c>
      <c r="AF46" s="394">
        <v>10636.919585183359</v>
      </c>
      <c r="AG46" s="394">
        <v>10946.857700613769</v>
      </c>
      <c r="AH46" s="394">
        <v>10839.340872264036</v>
      </c>
      <c r="AI46" s="394">
        <v>10494.966252496692</v>
      </c>
      <c r="AJ46" s="394">
        <v>10564.245981895097</v>
      </c>
      <c r="AK46" s="394">
        <v>10847.115494397101</v>
      </c>
      <c r="AL46" s="394">
        <v>10851.285805942178</v>
      </c>
      <c r="AM46" s="394">
        <v>10440.911881390461</v>
      </c>
      <c r="AN46" s="394">
        <v>10083.062153508268</v>
      </c>
      <c r="AO46" s="394">
        <v>9437.7977669388947</v>
      </c>
      <c r="AP46" s="394">
        <v>9436.3826606122348</v>
      </c>
      <c r="AQ46" s="394">
        <v>9568.8481407960298</v>
      </c>
      <c r="AR46" s="394">
        <v>9344.5703186392493</v>
      </c>
      <c r="AS46" s="394">
        <v>8740.7618709704202</v>
      </c>
      <c r="AT46" s="394">
        <v>8075.7203143883162</v>
      </c>
      <c r="AU46" s="394">
        <v>8468.5231167728598</v>
      </c>
      <c r="AV46" s="394">
        <v>8198.1270217221172</v>
      </c>
      <c r="AW46" s="394">
        <v>8446.2906056529064</v>
      </c>
      <c r="AX46" s="394">
        <v>8758.0310828319616</v>
      </c>
      <c r="AY46" s="394">
        <v>8744.9633078866573</v>
      </c>
      <c r="AZ46" s="394">
        <v>8543.5855114275037</v>
      </c>
      <c r="BA46" s="423">
        <v>8535.2050879405469</v>
      </c>
      <c r="BB46" s="394">
        <v>8388.4530015957207</v>
      </c>
      <c r="BC46" s="423">
        <v>8330.021039349007</v>
      </c>
      <c r="BD46" s="394">
        <v>8218.9218868194366</v>
      </c>
      <c r="BE46" s="394">
        <v>7687.1610153163938</v>
      </c>
      <c r="BF46" s="394">
        <v>8033.9554334813211</v>
      </c>
      <c r="BG46" s="394">
        <v>8073.5290883801381</v>
      </c>
      <c r="BH46" s="394">
        <v>7366.5783328859652</v>
      </c>
      <c r="BI46" s="394">
        <v>7233.9023256120809</v>
      </c>
      <c r="BJ46" s="394"/>
      <c r="BK46" s="394"/>
      <c r="BL46" s="393"/>
      <c r="BM46" s="42"/>
      <c r="BN46" s="42"/>
      <c r="BO46" s="42"/>
      <c r="BP46" s="42"/>
    </row>
    <row r="47" spans="1:68" ht="15.75" thickBot="1">
      <c r="O47" s="374"/>
      <c r="P47" s="810" t="s">
        <v>569</v>
      </c>
      <c r="Q47" s="2250"/>
      <c r="R47" s="2285"/>
      <c r="S47" s="2251"/>
      <c r="U47" s="2166"/>
      <c r="V47" s="2187" t="s">
        <v>172</v>
      </c>
      <c r="W47" s="2188"/>
      <c r="X47" s="2236"/>
      <c r="Y47" s="2189"/>
      <c r="Z47" s="501"/>
      <c r="AA47" s="681">
        <v>57641.317970258875</v>
      </c>
      <c r="AB47" s="681">
        <v>58746.470364734734</v>
      </c>
      <c r="AC47" s="681">
        <v>61632.759714404514</v>
      </c>
      <c r="AD47" s="681">
        <v>65041.547090991138</v>
      </c>
      <c r="AE47" s="681">
        <v>63237.705685532987</v>
      </c>
      <c r="AF47" s="681">
        <v>66855.178480565432</v>
      </c>
      <c r="AG47" s="681">
        <v>69238.673616428758</v>
      </c>
      <c r="AH47" s="681">
        <v>66093.601030790393</v>
      </c>
      <c r="AI47" s="681">
        <v>66140.823619089206</v>
      </c>
      <c r="AJ47" s="681">
        <v>67947.123494421292</v>
      </c>
      <c r="AK47" s="681">
        <v>71579.163510903934</v>
      </c>
      <c r="AL47" s="681">
        <v>67909.8901060309</v>
      </c>
      <c r="AM47" s="681">
        <v>70696.406697816114</v>
      </c>
      <c r="AN47" s="681">
        <v>67277.029709190552</v>
      </c>
      <c r="AO47" s="681">
        <v>67389.414618959228</v>
      </c>
      <c r="AP47" s="681">
        <v>69776.512138104401</v>
      </c>
      <c r="AQ47" s="681">
        <v>65514.185818467937</v>
      </c>
      <c r="AR47" s="681">
        <v>64821.415471118999</v>
      </c>
      <c r="AS47" s="681">
        <v>61147.467202351989</v>
      </c>
      <c r="AT47" s="681">
        <v>60811.269880985747</v>
      </c>
      <c r="AU47" s="681">
        <v>63692.722254178952</v>
      </c>
      <c r="AV47" s="681">
        <v>62032.294686300651</v>
      </c>
      <c r="AW47" s="681">
        <v>62129.078465793762</v>
      </c>
      <c r="AX47" s="681">
        <v>59806.323872862726</v>
      </c>
      <c r="AY47" s="681">
        <v>57511.917026449686</v>
      </c>
      <c r="AZ47" s="681">
        <v>54967.428627944377</v>
      </c>
      <c r="BA47" s="682">
        <v>55250.705317687782</v>
      </c>
      <c r="BB47" s="681">
        <v>58787.87961292531</v>
      </c>
      <c r="BC47" s="503">
        <v>51716.529045493669</v>
      </c>
      <c r="BD47" s="502">
        <v>52927.635387281931</v>
      </c>
      <c r="BE47" s="502">
        <v>55360.455795757975</v>
      </c>
      <c r="BF47" s="502">
        <v>51139.706045456049</v>
      </c>
      <c r="BG47" s="502">
        <v>49612.33695452645</v>
      </c>
      <c r="BH47" s="502">
        <v>46199.575130266181</v>
      </c>
      <c r="BI47" s="502">
        <v>45734.582443632629</v>
      </c>
      <c r="BJ47" s="502"/>
      <c r="BK47" s="502"/>
      <c r="BL47" s="382"/>
      <c r="BM47" s="42"/>
      <c r="BN47" s="42"/>
      <c r="BO47" s="42"/>
      <c r="BP47" s="42"/>
    </row>
    <row r="48" spans="1:68" ht="17.25">
      <c r="O48" s="811" t="s">
        <v>529</v>
      </c>
      <c r="P48" s="518"/>
      <c r="Q48" s="2191"/>
      <c r="R48" s="2284"/>
      <c r="S48" s="2252"/>
      <c r="U48" s="2190" t="s">
        <v>911</v>
      </c>
      <c r="V48" s="2191"/>
      <c r="W48" s="2191"/>
      <c r="X48" s="2235"/>
      <c r="Y48" s="2192"/>
      <c r="Z48" s="519"/>
      <c r="AA48" s="520">
        <f t="shared" ref="AA48:BI48" si="7">AA49+AA61+AA65</f>
        <v>92239.720652066753</v>
      </c>
      <c r="AB48" s="520">
        <f t="shared" si="7"/>
        <v>93551.536472220745</v>
      </c>
      <c r="AC48" s="520">
        <f t="shared" si="7"/>
        <v>94041.690938234096</v>
      </c>
      <c r="AD48" s="520">
        <f t="shared" si="7"/>
        <v>92400.79858865455</v>
      </c>
      <c r="AE48" s="520">
        <f t="shared" si="7"/>
        <v>95940.153930523462</v>
      </c>
      <c r="AF48" s="520">
        <f t="shared" si="7"/>
        <v>97147.685557437755</v>
      </c>
      <c r="AG48" s="520">
        <f t="shared" si="7"/>
        <v>98653.482076867789</v>
      </c>
      <c r="AH48" s="520">
        <f t="shared" si="7"/>
        <v>96906.513610619979</v>
      </c>
      <c r="AI48" s="520">
        <f t="shared" si="7"/>
        <v>90690.749891482832</v>
      </c>
      <c r="AJ48" s="520">
        <f t="shared" si="7"/>
        <v>91316.497507816312</v>
      </c>
      <c r="AK48" s="520">
        <f t="shared" si="7"/>
        <v>92758.241433668707</v>
      </c>
      <c r="AL48" s="520">
        <f t="shared" si="7"/>
        <v>90980.42019755923</v>
      </c>
      <c r="AM48" s="520">
        <f t="shared" si="7"/>
        <v>88607.20331782187</v>
      </c>
      <c r="AN48" s="520">
        <f t="shared" si="7"/>
        <v>88382.785131165074</v>
      </c>
      <c r="AO48" s="520">
        <f t="shared" si="7"/>
        <v>87380.133119155085</v>
      </c>
      <c r="AP48" s="520">
        <f t="shared" si="7"/>
        <v>87501.99529711208</v>
      </c>
      <c r="AQ48" s="520">
        <f t="shared" si="7"/>
        <v>86325.79837971204</v>
      </c>
      <c r="AR48" s="520">
        <f t="shared" si="7"/>
        <v>85735.250746102334</v>
      </c>
      <c r="AS48" s="520">
        <f t="shared" si="7"/>
        <v>82541.644180149626</v>
      </c>
      <c r="AT48" s="520">
        <f t="shared" si="7"/>
        <v>73978.632835543613</v>
      </c>
      <c r="AU48" s="520">
        <f t="shared" si="7"/>
        <v>74836.723960100979</v>
      </c>
      <c r="AV48" s="520">
        <f t="shared" si="7"/>
        <v>73959.581481850095</v>
      </c>
      <c r="AW48" s="520">
        <f t="shared" si="7"/>
        <v>75464.226195556301</v>
      </c>
      <c r="AX48" s="520">
        <f t="shared" si="7"/>
        <v>76997.319359902322</v>
      </c>
      <c r="AY48" s="520">
        <f t="shared" si="7"/>
        <v>75571.568619011465</v>
      </c>
      <c r="AZ48" s="520">
        <f t="shared" si="7"/>
        <v>74480.675308235484</v>
      </c>
      <c r="BA48" s="520">
        <f t="shared" si="7"/>
        <v>74084.748022989414</v>
      </c>
      <c r="BB48" s="520">
        <f t="shared" si="7"/>
        <v>74986.506357549049</v>
      </c>
      <c r="BC48" s="522">
        <f t="shared" si="7"/>
        <v>74635.768978781372</v>
      </c>
      <c r="BD48" s="520">
        <f t="shared" si="7"/>
        <v>73471.502522747003</v>
      </c>
      <c r="BE48" s="520">
        <f t="shared" si="7"/>
        <v>69448.455414854048</v>
      </c>
      <c r="BF48" s="520">
        <f t="shared" si="7"/>
        <v>71515.794137936027</v>
      </c>
      <c r="BG48" s="520">
        <f t="shared" si="7"/>
        <v>68492.383294998508</v>
      </c>
      <c r="BH48" s="520">
        <f t="shared" si="7"/>
        <v>66467.254291996956</v>
      </c>
      <c r="BI48" s="520">
        <f t="shared" si="7"/>
        <v>64854.991069336254</v>
      </c>
      <c r="BJ48" s="520"/>
      <c r="BK48" s="520"/>
      <c r="BL48" s="382"/>
      <c r="BM48" s="42"/>
      <c r="BN48" s="42"/>
      <c r="BO48" s="42"/>
      <c r="BP48" s="42"/>
    </row>
    <row r="49" spans="2:68">
      <c r="O49" s="524"/>
      <c r="P49" s="869" t="s">
        <v>496</v>
      </c>
      <c r="Q49" s="2253"/>
      <c r="R49" s="2283"/>
      <c r="S49" s="2254"/>
      <c r="U49" s="2193"/>
      <c r="V49" s="2194" t="s">
        <v>322</v>
      </c>
      <c r="W49" s="2195"/>
      <c r="X49" s="2222"/>
      <c r="Y49" s="2196"/>
      <c r="Z49" s="683"/>
      <c r="AA49" s="526">
        <v>65161.974696369703</v>
      </c>
      <c r="AB49" s="526">
        <v>66471.388275116173</v>
      </c>
      <c r="AC49" s="526">
        <v>66456.264105329625</v>
      </c>
      <c r="AD49" s="526">
        <v>65168.815521459022</v>
      </c>
      <c r="AE49" s="526">
        <v>66870.061190482127</v>
      </c>
      <c r="AF49" s="526">
        <v>67174.267126252569</v>
      </c>
      <c r="AG49" s="526">
        <v>67764.445656733864</v>
      </c>
      <c r="AH49" s="526">
        <v>65252.665238911643</v>
      </c>
      <c r="AI49" s="526">
        <v>59203.979890111194</v>
      </c>
      <c r="AJ49" s="526">
        <v>59575.490944651632</v>
      </c>
      <c r="AK49" s="526">
        <v>60102.180649636743</v>
      </c>
      <c r="AL49" s="526">
        <v>58847.526939695279</v>
      </c>
      <c r="AM49" s="526">
        <v>56522.277226371567</v>
      </c>
      <c r="AN49" s="526">
        <v>55923.111386561621</v>
      </c>
      <c r="AO49" s="526">
        <v>55911.205737508433</v>
      </c>
      <c r="AP49" s="526">
        <v>57016.496081314624</v>
      </c>
      <c r="AQ49" s="526">
        <v>57281.219123138188</v>
      </c>
      <c r="AR49" s="526">
        <v>56472.712349126843</v>
      </c>
      <c r="AS49" s="526">
        <v>52122.09051595832</v>
      </c>
      <c r="AT49" s="526">
        <v>46692.721261168597</v>
      </c>
      <c r="AU49" s="526">
        <v>47815.43966327345</v>
      </c>
      <c r="AV49" s="526">
        <v>47531.257883627324</v>
      </c>
      <c r="AW49" s="526">
        <v>47713.631561219867</v>
      </c>
      <c r="AX49" s="526">
        <v>49437.026391933105</v>
      </c>
      <c r="AY49" s="526">
        <v>48899.554699718436</v>
      </c>
      <c r="AZ49" s="526">
        <v>47566.905866175257</v>
      </c>
      <c r="BA49" s="527">
        <v>47173.999774962293</v>
      </c>
      <c r="BB49" s="526">
        <v>47935.506175996947</v>
      </c>
      <c r="BC49" s="527">
        <v>47214.160883696713</v>
      </c>
      <c r="BD49" s="526">
        <v>45557.070804833544</v>
      </c>
      <c r="BE49" s="526">
        <v>42600.340611412328</v>
      </c>
      <c r="BF49" s="526">
        <v>44059.154149683061</v>
      </c>
      <c r="BG49" s="526">
        <v>40991.606396353622</v>
      </c>
      <c r="BH49" s="526">
        <v>38431.331396325804</v>
      </c>
      <c r="BI49" s="526">
        <v>37304.739905015987</v>
      </c>
      <c r="BJ49" s="526"/>
      <c r="BK49" s="526"/>
      <c r="BL49" s="382"/>
      <c r="BM49" s="42"/>
      <c r="BN49" s="42"/>
      <c r="BO49" s="42"/>
      <c r="BP49" s="42"/>
    </row>
    <row r="50" spans="2:68">
      <c r="B50" s="29"/>
      <c r="C50" s="29"/>
      <c r="D50" s="29"/>
      <c r="E50" s="29"/>
      <c r="F50" s="29"/>
      <c r="G50" s="29"/>
      <c r="H50" s="29"/>
      <c r="I50" s="29"/>
      <c r="J50" s="29"/>
      <c r="K50" s="29"/>
      <c r="L50" s="29"/>
      <c r="M50" s="29"/>
      <c r="N50" s="29"/>
      <c r="O50" s="531"/>
      <c r="P50" s="878"/>
      <c r="Q50" s="2162" t="s">
        <v>47</v>
      </c>
      <c r="R50" s="2282"/>
      <c r="S50" s="2255"/>
      <c r="U50" s="2197"/>
      <c r="V50" s="2198"/>
      <c r="W50" s="2163" t="s">
        <v>611</v>
      </c>
      <c r="X50" s="2224"/>
      <c r="Y50" s="2150"/>
      <c r="Z50" s="853"/>
      <c r="AA50" s="532">
        <f t="shared" ref="AA50:BI50" si="8">SUM(AA51:AA54)</f>
        <v>48713.799951557143</v>
      </c>
      <c r="AB50" s="532">
        <f t="shared" si="8"/>
        <v>50055.727509006254</v>
      </c>
      <c r="AC50" s="532">
        <f t="shared" si="8"/>
        <v>50515.742177053216</v>
      </c>
      <c r="AD50" s="532">
        <f t="shared" si="8"/>
        <v>49824.560488012197</v>
      </c>
      <c r="AE50" s="532">
        <f t="shared" si="8"/>
        <v>50822.750362904619</v>
      </c>
      <c r="AF50" s="532">
        <f t="shared" si="8"/>
        <v>50688.531077973988</v>
      </c>
      <c r="AG50" s="532">
        <f t="shared" si="8"/>
        <v>51044.127701300742</v>
      </c>
      <c r="AH50" s="532">
        <f t="shared" si="8"/>
        <v>48409.229513127852</v>
      </c>
      <c r="AI50" s="532">
        <f t="shared" si="8"/>
        <v>43437.701232996616</v>
      </c>
      <c r="AJ50" s="532">
        <f t="shared" si="8"/>
        <v>43162.221354085559</v>
      </c>
      <c r="AK50" s="532">
        <f t="shared" si="8"/>
        <v>43487.276922285935</v>
      </c>
      <c r="AL50" s="532">
        <f t="shared" si="8"/>
        <v>42501.923029075173</v>
      </c>
      <c r="AM50" s="532">
        <f t="shared" si="8"/>
        <v>40225.138974983514</v>
      </c>
      <c r="AN50" s="532">
        <f t="shared" si="8"/>
        <v>40022.706637526935</v>
      </c>
      <c r="AO50" s="532">
        <f t="shared" si="8"/>
        <v>39745.124832842463</v>
      </c>
      <c r="AP50" s="532">
        <f t="shared" si="8"/>
        <v>41111.508723424922</v>
      </c>
      <c r="AQ50" s="532">
        <f t="shared" si="8"/>
        <v>41069.217387605189</v>
      </c>
      <c r="AR50" s="532">
        <f t="shared" si="8"/>
        <v>40094.300578232018</v>
      </c>
      <c r="AS50" s="532">
        <f t="shared" si="8"/>
        <v>37327.809573850856</v>
      </c>
      <c r="AT50" s="532">
        <f t="shared" si="8"/>
        <v>32651.320523922066</v>
      </c>
      <c r="AU50" s="532">
        <f t="shared" si="8"/>
        <v>32676.031698858231</v>
      </c>
      <c r="AV50" s="532">
        <f t="shared" si="8"/>
        <v>32983.411629760099</v>
      </c>
      <c r="AW50" s="532">
        <f t="shared" si="8"/>
        <v>33594.961899891277</v>
      </c>
      <c r="AX50" s="532">
        <f t="shared" si="8"/>
        <v>34930.311560817281</v>
      </c>
      <c r="AY50" s="532">
        <f t="shared" si="8"/>
        <v>34678.091525374628</v>
      </c>
      <c r="AZ50" s="532">
        <f t="shared" si="8"/>
        <v>33528.331890682399</v>
      </c>
      <c r="BA50" s="533">
        <f t="shared" si="8"/>
        <v>33431.599708774542</v>
      </c>
      <c r="BB50" s="532">
        <f t="shared" si="8"/>
        <v>33948.521332946191</v>
      </c>
      <c r="BC50" s="533">
        <f t="shared" si="8"/>
        <v>33571.283613378437</v>
      </c>
      <c r="BD50" s="532">
        <f t="shared" si="8"/>
        <v>32231.805069421283</v>
      </c>
      <c r="BE50" s="532">
        <f t="shared" si="8"/>
        <v>30704.63574256414</v>
      </c>
      <c r="BF50" s="532">
        <f t="shared" si="8"/>
        <v>31086.153924131802</v>
      </c>
      <c r="BG50" s="532">
        <f t="shared" si="8"/>
        <v>28926.600285414388</v>
      </c>
      <c r="BH50" s="532">
        <f t="shared" si="8"/>
        <v>26816.404139849979</v>
      </c>
      <c r="BI50" s="532">
        <f t="shared" si="8"/>
        <v>26167.198014151301</v>
      </c>
      <c r="BJ50" s="532"/>
      <c r="BK50" s="532"/>
      <c r="BL50" s="530"/>
      <c r="BM50" s="42"/>
      <c r="BN50" s="42"/>
      <c r="BO50" s="42"/>
      <c r="BP50" s="42"/>
    </row>
    <row r="51" spans="2:68" ht="15" customHeight="1">
      <c r="B51" s="29"/>
      <c r="C51" s="29"/>
      <c r="D51" s="29"/>
      <c r="E51" s="29"/>
      <c r="F51" s="29"/>
      <c r="G51" s="29"/>
      <c r="H51" s="29"/>
      <c r="I51" s="29"/>
      <c r="J51" s="29"/>
      <c r="K51" s="29"/>
      <c r="L51" s="29"/>
      <c r="M51" s="29"/>
      <c r="N51" s="29"/>
      <c r="O51" s="531"/>
      <c r="P51" s="878"/>
      <c r="Q51" s="2199"/>
      <c r="R51" s="2578" t="s">
        <v>497</v>
      </c>
      <c r="S51" s="2579"/>
      <c r="U51" s="2197"/>
      <c r="V51" s="2198"/>
      <c r="W51" s="2199"/>
      <c r="X51" s="2567" t="s">
        <v>315</v>
      </c>
      <c r="Y51" s="2568"/>
      <c r="Z51" s="854"/>
      <c r="AA51" s="684">
        <v>38701.103416042592</v>
      </c>
      <c r="AB51" s="684">
        <v>40346.744742035473</v>
      </c>
      <c r="AC51" s="684">
        <v>41665.79114506545</v>
      </c>
      <c r="AD51" s="684">
        <v>41224.494256585334</v>
      </c>
      <c r="AE51" s="684">
        <v>42297.116417365723</v>
      </c>
      <c r="AF51" s="684">
        <v>42142.02726535382</v>
      </c>
      <c r="AG51" s="684">
        <v>42559.539804125336</v>
      </c>
      <c r="AH51" s="684">
        <v>39926.083389390726</v>
      </c>
      <c r="AI51" s="684">
        <v>35362.599382577479</v>
      </c>
      <c r="AJ51" s="684">
        <v>35010.124942594921</v>
      </c>
      <c r="AK51" s="684">
        <v>35085.742906855594</v>
      </c>
      <c r="AL51" s="684">
        <v>34374.185269382258</v>
      </c>
      <c r="AM51" s="684">
        <v>32417.253435765444</v>
      </c>
      <c r="AN51" s="684">
        <v>31935.273453308597</v>
      </c>
      <c r="AO51" s="684">
        <v>31276.189983420805</v>
      </c>
      <c r="AP51" s="684">
        <v>32279.645554026018</v>
      </c>
      <c r="AQ51" s="684">
        <v>31990.873871774482</v>
      </c>
      <c r="AR51" s="684">
        <v>30658.349937916188</v>
      </c>
      <c r="AS51" s="684">
        <v>28552.561480293498</v>
      </c>
      <c r="AT51" s="684">
        <v>25308.481718967807</v>
      </c>
      <c r="AU51" s="684">
        <v>24321.270937421363</v>
      </c>
      <c r="AV51" s="684">
        <v>24982.895526650263</v>
      </c>
      <c r="AW51" s="684">
        <v>25624.79533860795</v>
      </c>
      <c r="AX51" s="684">
        <v>26805.206128279013</v>
      </c>
      <c r="AY51" s="684">
        <v>26557.37523672733</v>
      </c>
      <c r="AZ51" s="684">
        <v>25936.139788924989</v>
      </c>
      <c r="BA51" s="685">
        <v>25969.470794926132</v>
      </c>
      <c r="BB51" s="684">
        <v>26428.778063772283</v>
      </c>
      <c r="BC51" s="685">
        <v>26182.943719015086</v>
      </c>
      <c r="BD51" s="684">
        <v>25328.005761907836</v>
      </c>
      <c r="BE51" s="684">
        <v>24490.267324230699</v>
      </c>
      <c r="BF51" s="684">
        <v>24395.605542970698</v>
      </c>
      <c r="BG51" s="684">
        <v>22479.160225974269</v>
      </c>
      <c r="BH51" s="684">
        <v>20755.858711412857</v>
      </c>
      <c r="BI51" s="684">
        <v>20174.912696824504</v>
      </c>
      <c r="BJ51" s="684"/>
      <c r="BK51" s="684"/>
      <c r="BL51" s="530"/>
      <c r="BM51" s="42"/>
      <c r="BN51" s="42"/>
      <c r="BO51" s="42"/>
      <c r="BP51" s="42"/>
    </row>
    <row r="52" spans="2:68" ht="15" customHeight="1">
      <c r="B52" s="29"/>
      <c r="C52" s="29"/>
      <c r="D52" s="29"/>
      <c r="E52" s="29"/>
      <c r="F52" s="29"/>
      <c r="G52" s="29"/>
      <c r="H52" s="29"/>
      <c r="I52" s="29"/>
      <c r="J52" s="29"/>
      <c r="K52" s="29"/>
      <c r="L52" s="29"/>
      <c r="M52" s="29"/>
      <c r="N52" s="29"/>
      <c r="O52" s="531"/>
      <c r="P52" s="878"/>
      <c r="Q52" s="2199"/>
      <c r="R52" s="2584" t="s">
        <v>498</v>
      </c>
      <c r="S52" s="2586"/>
      <c r="U52" s="2197"/>
      <c r="V52" s="2198"/>
      <c r="W52" s="2199"/>
      <c r="X52" s="2569" t="s">
        <v>316</v>
      </c>
      <c r="Y52" s="2570"/>
      <c r="Z52" s="855"/>
      <c r="AA52" s="25">
        <v>6674.4490046098008</v>
      </c>
      <c r="AB52" s="25">
        <v>6524.5328569297899</v>
      </c>
      <c r="AC52" s="25">
        <v>5945.8339540571296</v>
      </c>
      <c r="AD52" s="25">
        <v>5842.3534676861218</v>
      </c>
      <c r="AE52" s="25">
        <v>5740.0247792311475</v>
      </c>
      <c r="AF52" s="25">
        <v>5795.1316308500936</v>
      </c>
      <c r="AG52" s="25">
        <v>5789.0719316293607</v>
      </c>
      <c r="AH52" s="25">
        <v>5903.8352801359188</v>
      </c>
      <c r="AI52" s="25">
        <v>5638.1994106625216</v>
      </c>
      <c r="AJ52" s="25">
        <v>5703.2053582387398</v>
      </c>
      <c r="AK52" s="25">
        <v>5899.9845210859867</v>
      </c>
      <c r="AL52" s="25">
        <v>5594.9262706926856</v>
      </c>
      <c r="AM52" s="25">
        <v>5607.0023060629446</v>
      </c>
      <c r="AN52" s="25">
        <v>6016.2632307025469</v>
      </c>
      <c r="AO52" s="25">
        <v>6398.6869967575658</v>
      </c>
      <c r="AP52" s="25">
        <v>6645.7105523034488</v>
      </c>
      <c r="AQ52" s="25">
        <v>6788.1886315874171</v>
      </c>
      <c r="AR52" s="25">
        <v>7012.0890129308336</v>
      </c>
      <c r="AS52" s="25">
        <v>6591.81832614634</v>
      </c>
      <c r="AT52" s="25">
        <v>5364.6005099960848</v>
      </c>
      <c r="AU52" s="25">
        <v>6284.7190568659116</v>
      </c>
      <c r="AV52" s="25">
        <v>5895.7907835699853</v>
      </c>
      <c r="AW52" s="25">
        <v>5679.3251402286451</v>
      </c>
      <c r="AX52" s="25">
        <v>5766.6750900500374</v>
      </c>
      <c r="AY52" s="25">
        <v>5811.9451381047556</v>
      </c>
      <c r="AZ52" s="25">
        <v>5477.0464397639898</v>
      </c>
      <c r="BA52" s="26">
        <v>5504.0022085956616</v>
      </c>
      <c r="BB52" s="25">
        <v>5583.2353800745541</v>
      </c>
      <c r="BC52" s="26">
        <v>5615.0174032474988</v>
      </c>
      <c r="BD52" s="25">
        <v>5200.0262366432871</v>
      </c>
      <c r="BE52" s="25">
        <v>4504.2505011024523</v>
      </c>
      <c r="BF52" s="25">
        <v>4891.887190342547</v>
      </c>
      <c r="BG52" s="25">
        <v>4608.0764380638348</v>
      </c>
      <c r="BH52" s="25">
        <v>4453.7915013411384</v>
      </c>
      <c r="BI52" s="25">
        <v>4372.2869681899647</v>
      </c>
      <c r="BJ52" s="25"/>
      <c r="BK52" s="25"/>
      <c r="BL52" s="530"/>
      <c r="BM52" s="42"/>
      <c r="BN52" s="42"/>
      <c r="BO52" s="42"/>
      <c r="BP52" s="42"/>
    </row>
    <row r="53" spans="2:68" ht="15" customHeight="1">
      <c r="B53" s="29"/>
      <c r="C53" s="29"/>
      <c r="D53" s="29"/>
      <c r="E53" s="29"/>
      <c r="F53" s="29"/>
      <c r="G53" s="29"/>
      <c r="H53" s="29"/>
      <c r="I53" s="29"/>
      <c r="J53" s="29"/>
      <c r="K53" s="29"/>
      <c r="L53" s="29"/>
      <c r="M53" s="29"/>
      <c r="N53" s="29"/>
      <c r="O53" s="531"/>
      <c r="P53" s="878"/>
      <c r="Q53" s="2199"/>
      <c r="R53" s="2584" t="s">
        <v>499</v>
      </c>
      <c r="S53" s="2586"/>
      <c r="U53" s="2197"/>
      <c r="V53" s="2198"/>
      <c r="W53" s="2199"/>
      <c r="X53" s="2569" t="s">
        <v>176</v>
      </c>
      <c r="Y53" s="2570"/>
      <c r="Z53" s="855"/>
      <c r="AA53" s="25">
        <v>312.93265823101166</v>
      </c>
      <c r="AB53" s="25">
        <v>307.97107789698435</v>
      </c>
      <c r="AC53" s="25">
        <v>295.29687962532637</v>
      </c>
      <c r="AD53" s="25">
        <v>290.63467317525141</v>
      </c>
      <c r="AE53" s="25">
        <v>290.02818822876941</v>
      </c>
      <c r="AF53" s="25">
        <v>283.40724792134881</v>
      </c>
      <c r="AG53" s="25">
        <v>282.81616108587957</v>
      </c>
      <c r="AH53" s="25">
        <v>270.4505316939792</v>
      </c>
      <c r="AI53" s="25">
        <v>231.01486186880268</v>
      </c>
      <c r="AJ53" s="25">
        <v>236.17622947190605</v>
      </c>
      <c r="AK53" s="25">
        <v>232.77059403447643</v>
      </c>
      <c r="AL53" s="25">
        <v>223.34615935223468</v>
      </c>
      <c r="AM53" s="25">
        <v>216.97067555275785</v>
      </c>
      <c r="AN53" s="25">
        <v>253.04917488817512</v>
      </c>
      <c r="AO53" s="25">
        <v>259.84110151123582</v>
      </c>
      <c r="AP53" s="25">
        <v>243.96514344126908</v>
      </c>
      <c r="AQ53" s="25">
        <v>231.92793937005607</v>
      </c>
      <c r="AR53" s="25">
        <v>216.15611100140237</v>
      </c>
      <c r="AS53" s="25">
        <v>183.2383982729593</v>
      </c>
      <c r="AT53" s="25">
        <v>164.79831510666327</v>
      </c>
      <c r="AU53" s="25">
        <v>188.02623863878793</v>
      </c>
      <c r="AV53" s="25">
        <v>188.07840694740474</v>
      </c>
      <c r="AW53" s="25">
        <v>199.57086177654855</v>
      </c>
      <c r="AX53" s="25">
        <v>212.11792199407731</v>
      </c>
      <c r="AY53" s="25">
        <v>209.39134529972279</v>
      </c>
      <c r="AZ53" s="25">
        <v>210.50366839149265</v>
      </c>
      <c r="BA53" s="26">
        <v>206.20457113393425</v>
      </c>
      <c r="BB53" s="25">
        <v>213.00806049427757</v>
      </c>
      <c r="BC53" s="26">
        <v>217.2544088476491</v>
      </c>
      <c r="BD53" s="25">
        <v>197.83983652610891</v>
      </c>
      <c r="BE53" s="25">
        <v>163.5904862519815</v>
      </c>
      <c r="BF53" s="25">
        <v>167.57679846059588</v>
      </c>
      <c r="BG53" s="25">
        <v>152.20836981833781</v>
      </c>
      <c r="BH53" s="25">
        <v>161.88724159280801</v>
      </c>
      <c r="BI53" s="25">
        <v>156.01801415035544</v>
      </c>
      <c r="BJ53" s="25"/>
      <c r="BK53" s="25"/>
      <c r="BL53" s="530"/>
      <c r="BM53" s="42"/>
      <c r="BN53" s="42"/>
      <c r="BO53" s="42"/>
      <c r="BP53" s="42"/>
    </row>
    <row r="54" spans="2:68" ht="15" customHeight="1">
      <c r="B54" s="29"/>
      <c r="C54" s="29"/>
      <c r="D54" s="29"/>
      <c r="E54" s="29"/>
      <c r="F54" s="29"/>
      <c r="G54" s="29"/>
      <c r="H54" s="29"/>
      <c r="I54" s="29"/>
      <c r="J54" s="29"/>
      <c r="K54" s="29"/>
      <c r="L54" s="29"/>
      <c r="M54" s="29"/>
      <c r="N54" s="29"/>
      <c r="O54" s="531"/>
      <c r="P54" s="878"/>
      <c r="Q54" s="2256"/>
      <c r="R54" s="2574" t="s">
        <v>570</v>
      </c>
      <c r="S54" s="2575"/>
      <c r="U54" s="2197"/>
      <c r="V54" s="2198"/>
      <c r="W54" s="2199"/>
      <c r="X54" s="2576" t="s">
        <v>177</v>
      </c>
      <c r="Y54" s="2577"/>
      <c r="Z54" s="856"/>
      <c r="AA54" s="448">
        <v>3025.3148726737413</v>
      </c>
      <c r="AB54" s="448">
        <v>2876.4788321440037</v>
      </c>
      <c r="AC54" s="448">
        <v>2608.8201983053082</v>
      </c>
      <c r="AD54" s="448">
        <v>2467.0780905654915</v>
      </c>
      <c r="AE54" s="448">
        <v>2495.5809780789796</v>
      </c>
      <c r="AF54" s="448">
        <v>2467.9649338487307</v>
      </c>
      <c r="AG54" s="448">
        <v>2412.6998044601655</v>
      </c>
      <c r="AH54" s="448">
        <v>2308.86031190723</v>
      </c>
      <c r="AI54" s="448">
        <v>2205.8875778878164</v>
      </c>
      <c r="AJ54" s="448">
        <v>2212.7148237799938</v>
      </c>
      <c r="AK54" s="448">
        <v>2268.7789003098792</v>
      </c>
      <c r="AL54" s="448">
        <v>2309.4653296479942</v>
      </c>
      <c r="AM54" s="448">
        <v>1983.9125576023625</v>
      </c>
      <c r="AN54" s="448">
        <v>1818.1207786276111</v>
      </c>
      <c r="AO54" s="448">
        <v>1810.4067511528565</v>
      </c>
      <c r="AP54" s="448">
        <v>1942.187473654189</v>
      </c>
      <c r="AQ54" s="448">
        <v>2058.2269448732345</v>
      </c>
      <c r="AR54" s="448">
        <v>2207.7055163835989</v>
      </c>
      <c r="AS54" s="448">
        <v>2000.1913691380623</v>
      </c>
      <c r="AT54" s="448">
        <v>1813.4399798515124</v>
      </c>
      <c r="AU54" s="448">
        <v>1882.0154659321702</v>
      </c>
      <c r="AV54" s="448">
        <v>1916.6469125924461</v>
      </c>
      <c r="AW54" s="448">
        <v>2091.2705592781335</v>
      </c>
      <c r="AX54" s="448">
        <v>2146.3124204941573</v>
      </c>
      <c r="AY54" s="448">
        <v>2099.3798052428242</v>
      </c>
      <c r="AZ54" s="448">
        <v>1904.6419936019261</v>
      </c>
      <c r="BA54" s="448">
        <v>1751.9221341188149</v>
      </c>
      <c r="BB54" s="447">
        <v>1723.4998286050727</v>
      </c>
      <c r="BC54" s="448">
        <v>1556.0680822682009</v>
      </c>
      <c r="BD54" s="447">
        <v>1505.9332343440508</v>
      </c>
      <c r="BE54" s="447">
        <v>1546.5274309790093</v>
      </c>
      <c r="BF54" s="447">
        <v>1631.0843923579648</v>
      </c>
      <c r="BG54" s="447">
        <v>1687.1552515579463</v>
      </c>
      <c r="BH54" s="447">
        <v>1444.8666855031756</v>
      </c>
      <c r="BI54" s="447">
        <v>1463.9803349864767</v>
      </c>
      <c r="BJ54" s="447"/>
      <c r="BK54" s="447"/>
      <c r="BL54" s="530"/>
      <c r="BM54" s="687"/>
      <c r="BN54" s="669"/>
      <c r="BO54" s="42"/>
      <c r="BP54" s="42"/>
    </row>
    <row r="55" spans="2:68">
      <c r="B55" s="29"/>
      <c r="C55" s="29"/>
      <c r="D55" s="29"/>
      <c r="E55" s="29"/>
      <c r="F55" s="29"/>
      <c r="G55" s="29"/>
      <c r="H55" s="29"/>
      <c r="I55" s="29"/>
      <c r="J55" s="29"/>
      <c r="K55" s="29"/>
      <c r="L55" s="29"/>
      <c r="M55" s="29"/>
      <c r="N55" s="29"/>
      <c r="O55" s="531"/>
      <c r="P55" s="878"/>
      <c r="Q55" s="2257" t="s">
        <v>48</v>
      </c>
      <c r="R55" s="2281"/>
      <c r="S55" s="2258"/>
      <c r="U55" s="2197"/>
      <c r="V55" s="2198"/>
      <c r="W55" s="2200" t="s">
        <v>317</v>
      </c>
      <c r="X55" s="2234"/>
      <c r="Y55" s="2201"/>
      <c r="Z55" s="857"/>
      <c r="AA55" s="551">
        <v>6046.5321394566863</v>
      </c>
      <c r="AB55" s="551">
        <v>6050.7391618907741</v>
      </c>
      <c r="AC55" s="551">
        <v>5855.4155222932541</v>
      </c>
      <c r="AD55" s="551">
        <v>5424.8104805551984</v>
      </c>
      <c r="AE55" s="551">
        <v>5840.5414848882592</v>
      </c>
      <c r="AF55" s="551">
        <v>6018.9490719316391</v>
      </c>
      <c r="AG55" s="551">
        <v>6025.1120702482795</v>
      </c>
      <c r="AH55" s="551">
        <v>6108.0440153068812</v>
      </c>
      <c r="AI55" s="551">
        <v>5498.0254197827926</v>
      </c>
      <c r="AJ55" s="551">
        <v>6063.1311695055556</v>
      </c>
      <c r="AK55" s="551">
        <v>5924.2655957328298</v>
      </c>
      <c r="AL55" s="551">
        <v>5561.4055448113222</v>
      </c>
      <c r="AM55" s="551">
        <v>5545.3196467717898</v>
      </c>
      <c r="AN55" s="551">
        <v>5412.6329361449652</v>
      </c>
      <c r="AO55" s="551">
        <v>5496.3049712070424</v>
      </c>
      <c r="AP55" s="551">
        <v>5170.4012403243996</v>
      </c>
      <c r="AQ55" s="551">
        <v>5250.8475229868127</v>
      </c>
      <c r="AR55" s="551">
        <v>5336.2116022462542</v>
      </c>
      <c r="AS55" s="551">
        <v>4473.1761549145422</v>
      </c>
      <c r="AT55" s="551">
        <v>4336.4519135445926</v>
      </c>
      <c r="AU55" s="551">
        <v>4819.0751039190191</v>
      </c>
      <c r="AV55" s="551">
        <v>4490.2484055430823</v>
      </c>
      <c r="AW55" s="551">
        <v>4071.0018397573604</v>
      </c>
      <c r="AX55" s="551">
        <v>4177.1312653515224</v>
      </c>
      <c r="AY55" s="551">
        <v>4077.7717016032366</v>
      </c>
      <c r="AZ55" s="551">
        <v>3967.3905253050571</v>
      </c>
      <c r="BA55" s="551">
        <v>3618.1989803633692</v>
      </c>
      <c r="BB55" s="550">
        <v>3808.8858414041229</v>
      </c>
      <c r="BC55" s="551">
        <v>3555.5165291371413</v>
      </c>
      <c r="BD55" s="550">
        <v>3709.8775602584878</v>
      </c>
      <c r="BE55" s="550">
        <v>3075.4707525081408</v>
      </c>
      <c r="BF55" s="550">
        <v>3752.6644970678194</v>
      </c>
      <c r="BG55" s="550">
        <v>3420.5620198929505</v>
      </c>
      <c r="BH55" s="550">
        <v>3182.9445219446038</v>
      </c>
      <c r="BI55" s="550">
        <v>2856.2410576137804</v>
      </c>
      <c r="BJ55" s="550"/>
      <c r="BK55" s="550"/>
      <c r="BL55" s="530"/>
      <c r="BM55" s="687"/>
      <c r="BN55" s="669"/>
      <c r="BO55" s="42"/>
      <c r="BP55" s="42"/>
    </row>
    <row r="56" spans="2:68" ht="15" customHeight="1">
      <c r="B56" s="29"/>
      <c r="C56" s="29"/>
      <c r="D56" s="29"/>
      <c r="E56" s="29"/>
      <c r="F56" s="29"/>
      <c r="G56" s="29"/>
      <c r="H56" s="29"/>
      <c r="I56" s="29"/>
      <c r="J56" s="29"/>
      <c r="K56" s="29"/>
      <c r="L56" s="29"/>
      <c r="M56" s="29"/>
      <c r="N56" s="29"/>
      <c r="O56" s="531"/>
      <c r="P56" s="878"/>
      <c r="Q56" s="2202"/>
      <c r="R56" s="2578" t="s">
        <v>439</v>
      </c>
      <c r="S56" s="2579"/>
      <c r="U56" s="2197"/>
      <c r="V56" s="2198"/>
      <c r="W56" s="2202"/>
      <c r="X56" s="2567" t="s">
        <v>612</v>
      </c>
      <c r="Y56" s="2568"/>
      <c r="Z56" s="854"/>
      <c r="AA56" s="685">
        <v>2445.2931610658848</v>
      </c>
      <c r="AB56" s="685">
        <v>2421.5925710493138</v>
      </c>
      <c r="AC56" s="685">
        <v>2440.1686804123647</v>
      </c>
      <c r="AD56" s="685">
        <v>2278.0786039168916</v>
      </c>
      <c r="AE56" s="685">
        <v>2475.1678606571363</v>
      </c>
      <c r="AF56" s="685">
        <v>2470.9801584637903</v>
      </c>
      <c r="AG56" s="685">
        <v>2440.0274235024808</v>
      </c>
      <c r="AH56" s="685">
        <v>2453.1713883097659</v>
      </c>
      <c r="AI56" s="685">
        <v>2111.1151169962741</v>
      </c>
      <c r="AJ56" s="685">
        <v>2449.2598139862143</v>
      </c>
      <c r="AK56" s="685">
        <v>2312.146044727996</v>
      </c>
      <c r="AL56" s="685">
        <v>2169.2191666621943</v>
      </c>
      <c r="AM56" s="685">
        <v>2019.2083316679546</v>
      </c>
      <c r="AN56" s="685">
        <v>1802.1588744906958</v>
      </c>
      <c r="AO56" s="685">
        <v>1814.1687877738857</v>
      </c>
      <c r="AP56" s="685">
        <v>1498.3522289216514</v>
      </c>
      <c r="AQ56" s="685">
        <v>1520.0830549785337</v>
      </c>
      <c r="AR56" s="685">
        <v>1568.1777210077908</v>
      </c>
      <c r="AS56" s="685">
        <v>1324.7254254010425</v>
      </c>
      <c r="AT56" s="685">
        <v>1316.2151084053821</v>
      </c>
      <c r="AU56" s="685">
        <v>1435.2960206409541</v>
      </c>
      <c r="AV56" s="685">
        <v>1279.9872785121934</v>
      </c>
      <c r="AW56" s="685">
        <v>1176.4726686055906</v>
      </c>
      <c r="AX56" s="685">
        <v>1235.7152266922471</v>
      </c>
      <c r="AY56" s="685">
        <v>1213.8279084227877</v>
      </c>
      <c r="AZ56" s="685">
        <v>1271.1438927097759</v>
      </c>
      <c r="BA56" s="685">
        <v>930.97711319951657</v>
      </c>
      <c r="BB56" s="684">
        <v>986.84427666893271</v>
      </c>
      <c r="BC56" s="685">
        <v>742.07194497193393</v>
      </c>
      <c r="BD56" s="684">
        <v>997.22252493159783</v>
      </c>
      <c r="BE56" s="684">
        <v>751.96636320872221</v>
      </c>
      <c r="BF56" s="684">
        <v>1070.4837096955291</v>
      </c>
      <c r="BG56" s="684">
        <v>887.0452716689922</v>
      </c>
      <c r="BH56" s="684">
        <v>864.66765424968503</v>
      </c>
      <c r="BI56" s="684">
        <v>649.41085521321565</v>
      </c>
      <c r="BJ56" s="684"/>
      <c r="BK56" s="684"/>
      <c r="BL56" s="530"/>
      <c r="BM56" s="42"/>
      <c r="BN56" s="42"/>
      <c r="BO56" s="42"/>
      <c r="BP56" s="42"/>
    </row>
    <row r="57" spans="2:68" ht="15" customHeight="1">
      <c r="B57" s="29"/>
      <c r="C57" s="29"/>
      <c r="D57" s="29"/>
      <c r="E57" s="29"/>
      <c r="F57" s="29"/>
      <c r="G57" s="29"/>
      <c r="H57" s="29"/>
      <c r="I57" s="29"/>
      <c r="J57" s="29"/>
      <c r="K57" s="29"/>
      <c r="L57" s="29"/>
      <c r="M57" s="29"/>
      <c r="N57" s="29"/>
      <c r="O57" s="531"/>
      <c r="P57" s="878"/>
      <c r="Q57" s="2259"/>
      <c r="R57" s="2574" t="s">
        <v>571</v>
      </c>
      <c r="S57" s="2575"/>
      <c r="U57" s="2197"/>
      <c r="V57" s="2198"/>
      <c r="W57" s="2202"/>
      <c r="X57" s="2576" t="s">
        <v>523</v>
      </c>
      <c r="Y57" s="2577"/>
      <c r="Z57" s="856"/>
      <c r="AA57" s="447">
        <f t="shared" ref="AA57:BI57" si="9">AA55-AA56</f>
        <v>3601.2389783908015</v>
      </c>
      <c r="AB57" s="447">
        <f t="shared" si="9"/>
        <v>3629.1465908414602</v>
      </c>
      <c r="AC57" s="447">
        <f t="shared" si="9"/>
        <v>3415.2468418808894</v>
      </c>
      <c r="AD57" s="447">
        <f t="shared" si="9"/>
        <v>3146.7318766383069</v>
      </c>
      <c r="AE57" s="447">
        <f t="shared" si="9"/>
        <v>3365.3736242311229</v>
      </c>
      <c r="AF57" s="447">
        <f t="shared" si="9"/>
        <v>3547.9689134678488</v>
      </c>
      <c r="AG57" s="447">
        <f t="shared" si="9"/>
        <v>3585.0846467457986</v>
      </c>
      <c r="AH57" s="447">
        <f t="shared" si="9"/>
        <v>3654.8726269971153</v>
      </c>
      <c r="AI57" s="447">
        <f t="shared" si="9"/>
        <v>3386.9103027865185</v>
      </c>
      <c r="AJ57" s="447">
        <f t="shared" si="9"/>
        <v>3613.8713555193413</v>
      </c>
      <c r="AK57" s="447">
        <f t="shared" si="9"/>
        <v>3612.1195510048337</v>
      </c>
      <c r="AL57" s="447">
        <f t="shared" si="9"/>
        <v>3392.1863781491279</v>
      </c>
      <c r="AM57" s="447">
        <f t="shared" si="9"/>
        <v>3526.1113151038353</v>
      </c>
      <c r="AN57" s="447">
        <f t="shared" si="9"/>
        <v>3610.4740616542695</v>
      </c>
      <c r="AO57" s="447">
        <f t="shared" si="9"/>
        <v>3682.1361834331565</v>
      </c>
      <c r="AP57" s="447">
        <f t="shared" si="9"/>
        <v>3672.049011402748</v>
      </c>
      <c r="AQ57" s="447">
        <f t="shared" si="9"/>
        <v>3730.764468008279</v>
      </c>
      <c r="AR57" s="447">
        <f t="shared" si="9"/>
        <v>3768.0338812384634</v>
      </c>
      <c r="AS57" s="447">
        <f t="shared" si="9"/>
        <v>3148.4507295134999</v>
      </c>
      <c r="AT57" s="447">
        <f t="shared" si="9"/>
        <v>3020.2368051392104</v>
      </c>
      <c r="AU57" s="447">
        <f t="shared" si="9"/>
        <v>3383.7790832780647</v>
      </c>
      <c r="AV57" s="447">
        <f t="shared" si="9"/>
        <v>3210.2611270308889</v>
      </c>
      <c r="AW57" s="447">
        <f t="shared" si="9"/>
        <v>2894.5291711517698</v>
      </c>
      <c r="AX57" s="447">
        <f t="shared" si="9"/>
        <v>2941.4160386592753</v>
      </c>
      <c r="AY57" s="447">
        <f t="shared" si="9"/>
        <v>2863.9437931804487</v>
      </c>
      <c r="AZ57" s="447">
        <f t="shared" si="9"/>
        <v>2696.246632595281</v>
      </c>
      <c r="BA57" s="448">
        <f t="shared" si="9"/>
        <v>2687.2218671638525</v>
      </c>
      <c r="BB57" s="447">
        <f t="shared" si="9"/>
        <v>2822.0415647351901</v>
      </c>
      <c r="BC57" s="448">
        <f t="shared" si="9"/>
        <v>2813.4445841652073</v>
      </c>
      <c r="BD57" s="447">
        <f t="shared" si="9"/>
        <v>2712.6550353268899</v>
      </c>
      <c r="BE57" s="447">
        <f t="shared" si="9"/>
        <v>2323.5043892994186</v>
      </c>
      <c r="BF57" s="447">
        <f t="shared" si="9"/>
        <v>2682.1807873722901</v>
      </c>
      <c r="BG57" s="447">
        <f t="shared" si="9"/>
        <v>2533.5167482239585</v>
      </c>
      <c r="BH57" s="447">
        <f t="shared" si="9"/>
        <v>2318.276867694919</v>
      </c>
      <c r="BI57" s="447">
        <f t="shared" si="9"/>
        <v>2206.8302024005648</v>
      </c>
      <c r="BJ57" s="447"/>
      <c r="BK57" s="447"/>
      <c r="BL57" s="530"/>
      <c r="BM57" s="42"/>
      <c r="BN57" s="42"/>
      <c r="BO57" s="42"/>
      <c r="BP57" s="42"/>
    </row>
    <row r="58" spans="2:68">
      <c r="B58" s="29"/>
      <c r="C58" s="29"/>
      <c r="D58" s="29"/>
      <c r="E58" s="29"/>
      <c r="F58" s="29"/>
      <c r="G58" s="29"/>
      <c r="H58" s="29"/>
      <c r="I58" s="29"/>
      <c r="J58" s="29"/>
      <c r="K58" s="29"/>
      <c r="L58" s="29"/>
      <c r="M58" s="29"/>
      <c r="N58" s="29"/>
      <c r="O58" s="531"/>
      <c r="P58" s="878"/>
      <c r="Q58" s="2260" t="s">
        <v>572</v>
      </c>
      <c r="R58" s="2280"/>
      <c r="S58" s="2261"/>
      <c r="U58" s="2197"/>
      <c r="V58" s="2198"/>
      <c r="W58" s="2203" t="s">
        <v>399</v>
      </c>
      <c r="X58" s="2233"/>
      <c r="Y58" s="2204"/>
      <c r="Z58" s="688"/>
      <c r="AA58" s="558">
        <v>7291.915390772615</v>
      </c>
      <c r="AB58" s="558">
        <v>7146.2683935530358</v>
      </c>
      <c r="AC58" s="558">
        <v>6857.0325806033125</v>
      </c>
      <c r="AD58" s="558">
        <v>6721.5437435466529</v>
      </c>
      <c r="AE58" s="558">
        <v>6734.715549927414</v>
      </c>
      <c r="AF58" s="558">
        <v>6934.8693436402045</v>
      </c>
      <c r="AG58" s="558">
        <v>6961.7470675153536</v>
      </c>
      <c r="AH58" s="558">
        <v>6933.0550566879692</v>
      </c>
      <c r="AI58" s="558">
        <v>6645.6791620745325</v>
      </c>
      <c r="AJ58" s="558">
        <v>6579.1671999380887</v>
      </c>
      <c r="AK58" s="558">
        <v>6868.788005630905</v>
      </c>
      <c r="AL58" s="558">
        <v>6905.4541855198522</v>
      </c>
      <c r="AM58" s="558">
        <v>6769.6024972655568</v>
      </c>
      <c r="AN58" s="558">
        <v>6541.266540862217</v>
      </c>
      <c r="AO58" s="558">
        <v>6648.0376678722487</v>
      </c>
      <c r="AP58" s="558">
        <v>6679.9189014638569</v>
      </c>
      <c r="AQ58" s="558">
        <v>6738.0902715798866</v>
      </c>
      <c r="AR58" s="558">
        <v>6842.3843609696351</v>
      </c>
      <c r="AS58" s="558">
        <v>6418.765218714525</v>
      </c>
      <c r="AT58" s="558">
        <v>5759.9277441809072</v>
      </c>
      <c r="AU58" s="558">
        <v>6368.0951760737253</v>
      </c>
      <c r="AV58" s="558">
        <v>6172.6167854647665</v>
      </c>
      <c r="AW58" s="558">
        <v>6267.8100894465824</v>
      </c>
      <c r="AX58" s="558">
        <v>6396.5658012495514</v>
      </c>
      <c r="AY58" s="558">
        <v>6312.2780579273285</v>
      </c>
      <c r="AZ58" s="558">
        <v>6098.5824787502133</v>
      </c>
      <c r="BA58" s="558">
        <v>6021.4248259002661</v>
      </c>
      <c r="BB58" s="558">
        <v>5934.3023872740705</v>
      </c>
      <c r="BC58" s="558">
        <v>5810.2614054390242</v>
      </c>
      <c r="BD58" s="558">
        <v>5488.9210124854344</v>
      </c>
      <c r="BE58" s="558">
        <v>5051.2431344175584</v>
      </c>
      <c r="BF58" s="558">
        <v>5424.8457868233982</v>
      </c>
      <c r="BG58" s="558">
        <v>5037.2444969442049</v>
      </c>
      <c r="BH58" s="558">
        <v>4873.7386187915654</v>
      </c>
      <c r="BI58" s="558">
        <v>4770.8510795708171</v>
      </c>
      <c r="BJ58" s="558"/>
      <c r="BK58" s="558"/>
      <c r="BL58" s="530"/>
      <c r="BM58" s="42"/>
      <c r="BN58" s="42"/>
      <c r="BO58" s="42"/>
      <c r="BP58" s="42"/>
    </row>
    <row r="59" spans="2:68" ht="15" customHeight="1">
      <c r="B59" s="29"/>
      <c r="C59" s="29"/>
      <c r="D59" s="29"/>
      <c r="E59" s="29"/>
      <c r="F59" s="29"/>
      <c r="G59" s="29"/>
      <c r="H59" s="29"/>
      <c r="I59" s="29"/>
      <c r="J59" s="29"/>
      <c r="K59" s="29"/>
      <c r="L59" s="29"/>
      <c r="M59" s="29"/>
      <c r="N59" s="29"/>
      <c r="O59" s="531"/>
      <c r="P59" s="878"/>
      <c r="Q59" s="2262" t="s">
        <v>500</v>
      </c>
      <c r="R59" s="2279"/>
      <c r="S59" s="2149"/>
      <c r="U59" s="2197"/>
      <c r="V59" s="2198"/>
      <c r="W59" s="2156" t="s">
        <v>179</v>
      </c>
      <c r="X59" s="2231"/>
      <c r="Y59" s="2149"/>
      <c r="Z59" s="689"/>
      <c r="AA59" s="690">
        <v>2229.3894635580186</v>
      </c>
      <c r="AB59" s="690">
        <v>2327.9501624422396</v>
      </c>
      <c r="AC59" s="690">
        <v>2306.6897012832596</v>
      </c>
      <c r="AD59" s="690">
        <v>2287.8270768031239</v>
      </c>
      <c r="AE59" s="690">
        <v>2525.3897390674924</v>
      </c>
      <c r="AF59" s="690">
        <v>2569.9481655749473</v>
      </c>
      <c r="AG59" s="690">
        <v>2738.9778443044843</v>
      </c>
      <c r="AH59" s="690">
        <v>2823.9108117917494</v>
      </c>
      <c r="AI59" s="690">
        <v>2678.6339895018541</v>
      </c>
      <c r="AJ59" s="690">
        <v>2830.4834669800593</v>
      </c>
      <c r="AK59" s="690">
        <v>2881.9050206567335</v>
      </c>
      <c r="AL59" s="690">
        <v>2946.3172764320452</v>
      </c>
      <c r="AM59" s="690">
        <v>3079.6447106412643</v>
      </c>
      <c r="AN59" s="690">
        <v>3027.0482246271781</v>
      </c>
      <c r="AO59" s="690">
        <v>3101.8183827581493</v>
      </c>
      <c r="AP59" s="690">
        <v>3103.5627975551251</v>
      </c>
      <c r="AQ59" s="690">
        <v>3273.0139117474</v>
      </c>
      <c r="AR59" s="690">
        <v>3240.9870269759849</v>
      </c>
      <c r="AS59" s="690">
        <v>2964.005439673017</v>
      </c>
      <c r="AT59" s="690">
        <v>3079.3886243952734</v>
      </c>
      <c r="AU59" s="690">
        <v>3024.1876374224835</v>
      </c>
      <c r="AV59" s="690">
        <v>2944.2372388593758</v>
      </c>
      <c r="AW59" s="690">
        <v>2830.9421811246493</v>
      </c>
      <c r="AX59" s="690">
        <v>2957.2814745147498</v>
      </c>
      <c r="AY59" s="690">
        <v>2828.1903278132422</v>
      </c>
      <c r="AZ59" s="690">
        <v>2955.2327434375948</v>
      </c>
      <c r="BA59" s="690">
        <v>3062.0168939241216</v>
      </c>
      <c r="BB59" s="690">
        <v>3185.0388543725553</v>
      </c>
      <c r="BC59" s="690">
        <v>3229.2429307421085</v>
      </c>
      <c r="BD59" s="690">
        <v>3124.3712040283353</v>
      </c>
      <c r="BE59" s="690">
        <v>2829.0054545224912</v>
      </c>
      <c r="BF59" s="690">
        <v>2832.0221788600475</v>
      </c>
      <c r="BG59" s="690">
        <v>2666.4999794924797</v>
      </c>
      <c r="BH59" s="690">
        <v>2621.0025257856623</v>
      </c>
      <c r="BI59" s="690">
        <v>2589.2319387210937</v>
      </c>
      <c r="BJ59" s="690"/>
      <c r="BK59" s="690"/>
      <c r="BL59" s="530"/>
      <c r="BM59" s="42"/>
      <c r="BN59" s="42"/>
      <c r="BO59" s="42"/>
      <c r="BP59" s="42"/>
    </row>
    <row r="60" spans="2:68" ht="15.75" thickBot="1">
      <c r="B60" s="29"/>
      <c r="C60" s="29"/>
      <c r="D60" s="29"/>
      <c r="E60" s="29"/>
      <c r="F60" s="29"/>
      <c r="G60" s="29"/>
      <c r="H60" s="29"/>
      <c r="I60" s="29"/>
      <c r="J60" s="29"/>
      <c r="K60" s="29"/>
      <c r="L60" s="29"/>
      <c r="M60" s="29"/>
      <c r="N60" s="29"/>
      <c r="O60" s="531"/>
      <c r="P60" s="567"/>
      <c r="Q60" s="2263" t="s">
        <v>596</v>
      </c>
      <c r="R60" s="2278"/>
      <c r="S60" s="2264"/>
      <c r="U60" s="2197"/>
      <c r="V60" s="2205"/>
      <c r="W60" s="2206" t="s">
        <v>590</v>
      </c>
      <c r="X60" s="2232"/>
      <c r="Y60" s="2207"/>
      <c r="Z60" s="691"/>
      <c r="AA60" s="569">
        <v>880.337751025236</v>
      </c>
      <c r="AB60" s="569">
        <v>890.70304822387254</v>
      </c>
      <c r="AC60" s="569">
        <v>921.38412409658747</v>
      </c>
      <c r="AD60" s="569">
        <v>910.0737325418504</v>
      </c>
      <c r="AE60" s="569">
        <v>946.66405369434369</v>
      </c>
      <c r="AF60" s="569">
        <v>961.96946713180546</v>
      </c>
      <c r="AG60" s="569">
        <v>994.48097336500155</v>
      </c>
      <c r="AH60" s="569">
        <v>978.42584199719704</v>
      </c>
      <c r="AI60" s="569">
        <v>943.94008575539249</v>
      </c>
      <c r="AJ60" s="569">
        <v>940.48775414237036</v>
      </c>
      <c r="AK60" s="569">
        <v>939.9451053303361</v>
      </c>
      <c r="AL60" s="569">
        <v>932.42690385688365</v>
      </c>
      <c r="AM60" s="569">
        <v>902.57139670944093</v>
      </c>
      <c r="AN60" s="569">
        <v>919.45704740031942</v>
      </c>
      <c r="AO60" s="569">
        <v>919.91988282853208</v>
      </c>
      <c r="AP60" s="569">
        <v>951.1044185463262</v>
      </c>
      <c r="AQ60" s="569">
        <v>950.05002921889377</v>
      </c>
      <c r="AR60" s="569">
        <v>958.82878070295828</v>
      </c>
      <c r="AS60" s="569">
        <v>938.3341288053698</v>
      </c>
      <c r="AT60" s="569">
        <v>865.63245512575486</v>
      </c>
      <c r="AU60" s="569">
        <v>928.05004699999995</v>
      </c>
      <c r="AV60" s="569">
        <v>940.74382400000013</v>
      </c>
      <c r="AW60" s="569">
        <v>948.91555100000005</v>
      </c>
      <c r="AX60" s="569">
        <v>975.73629000000005</v>
      </c>
      <c r="AY60" s="569">
        <v>1003.2230869999999</v>
      </c>
      <c r="AZ60" s="569">
        <v>1017.3682279999998</v>
      </c>
      <c r="BA60" s="569">
        <v>1040.759366</v>
      </c>
      <c r="BB60" s="569">
        <v>1058.75776</v>
      </c>
      <c r="BC60" s="569">
        <v>1047.856405</v>
      </c>
      <c r="BD60" s="569">
        <v>1002.0959586399999</v>
      </c>
      <c r="BE60" s="569">
        <v>939.98552740000014</v>
      </c>
      <c r="BF60" s="569">
        <v>963.46776279999995</v>
      </c>
      <c r="BG60" s="569">
        <v>940.69961460960008</v>
      </c>
      <c r="BH60" s="569">
        <v>937.24158995399989</v>
      </c>
      <c r="BI60" s="569">
        <v>921.21781495899995</v>
      </c>
      <c r="BJ60" s="569"/>
      <c r="BK60" s="569"/>
      <c r="BL60" s="530"/>
      <c r="BM60" s="42"/>
      <c r="BN60" s="42"/>
      <c r="BO60" s="42"/>
      <c r="BP60" s="42"/>
    </row>
    <row r="61" spans="2:68">
      <c r="O61" s="524"/>
      <c r="P61" s="575" t="s">
        <v>49</v>
      </c>
      <c r="Q61" s="2265"/>
      <c r="R61" s="2277"/>
      <c r="S61" s="2266"/>
      <c r="U61" s="2197"/>
      <c r="V61" s="2208" t="s">
        <v>180</v>
      </c>
      <c r="W61" s="2208"/>
      <c r="X61" s="2230"/>
      <c r="Y61" s="2209"/>
      <c r="Z61" s="692"/>
      <c r="AA61" s="578">
        <v>20634.684278924015</v>
      </c>
      <c r="AB61" s="578">
        <v>20845.44776608875</v>
      </c>
      <c r="AC61" s="578">
        <v>21672.236737684325</v>
      </c>
      <c r="AD61" s="578">
        <v>21526.493129586692</v>
      </c>
      <c r="AE61" s="578">
        <v>23576.078928415256</v>
      </c>
      <c r="AF61" s="578">
        <v>24306.286910374525</v>
      </c>
      <c r="AG61" s="578">
        <v>25124.142854355567</v>
      </c>
      <c r="AH61" s="578">
        <v>26032.940360303848</v>
      </c>
      <c r="AI61" s="578">
        <v>26275.165798647613</v>
      </c>
      <c r="AJ61" s="578">
        <v>26493.204415054588</v>
      </c>
      <c r="AK61" s="578">
        <v>27345.04634046516</v>
      </c>
      <c r="AL61" s="578">
        <v>27303.871953899579</v>
      </c>
      <c r="AM61" s="578">
        <v>27512.551540754426</v>
      </c>
      <c r="AN61" s="578">
        <v>28086.204624646194</v>
      </c>
      <c r="AO61" s="578">
        <v>27246.824070422936</v>
      </c>
      <c r="AP61" s="578">
        <v>26352.974920986664</v>
      </c>
      <c r="AQ61" s="578">
        <v>24993.545603015835</v>
      </c>
      <c r="AR61" s="578">
        <v>25206.128045539554</v>
      </c>
      <c r="AS61" s="578">
        <v>26786.052350605576</v>
      </c>
      <c r="AT61" s="578">
        <v>23969.971689353803</v>
      </c>
      <c r="AU61" s="578">
        <v>23840.828178879558</v>
      </c>
      <c r="AV61" s="578">
        <v>23348.655366003451</v>
      </c>
      <c r="AW61" s="578">
        <v>24643.85563402134</v>
      </c>
      <c r="AX61" s="578">
        <v>24476.171400570354</v>
      </c>
      <c r="AY61" s="578">
        <v>23707.312920919678</v>
      </c>
      <c r="AZ61" s="578">
        <v>24101.753268207569</v>
      </c>
      <c r="BA61" s="578">
        <v>24178.201579526518</v>
      </c>
      <c r="BB61" s="577">
        <v>24525.145223074243</v>
      </c>
      <c r="BC61" s="578">
        <v>24938.819302442917</v>
      </c>
      <c r="BD61" s="577">
        <v>25510.792927455601</v>
      </c>
      <c r="BE61" s="577">
        <v>24531.081658557789</v>
      </c>
      <c r="BF61" s="577">
        <v>25258.904794101232</v>
      </c>
      <c r="BG61" s="577">
        <v>25412.053547681891</v>
      </c>
      <c r="BH61" s="577">
        <v>25932.797653652102</v>
      </c>
      <c r="BI61" s="577">
        <v>25450.583025623986</v>
      </c>
      <c r="BJ61" s="577"/>
      <c r="BK61" s="577"/>
      <c r="BL61" s="574"/>
      <c r="BM61" s="42"/>
      <c r="BN61" s="42"/>
      <c r="BO61" s="42"/>
      <c r="BP61" s="42"/>
    </row>
    <row r="62" spans="2:68" ht="29.25" customHeight="1">
      <c r="O62" s="531"/>
      <c r="P62" s="885"/>
      <c r="Q62" s="2578" t="s">
        <v>501</v>
      </c>
      <c r="R62" s="2600"/>
      <c r="S62" s="2579"/>
      <c r="U62" s="2197"/>
      <c r="V62" s="2210"/>
      <c r="W62" s="2567" t="s">
        <v>815</v>
      </c>
      <c r="X62" s="2582"/>
      <c r="Y62" s="2568"/>
      <c r="Z62" s="858"/>
      <c r="AA62" s="582">
        <v>9949.0216892739336</v>
      </c>
      <c r="AB62" s="582">
        <v>9917.1108563407961</v>
      </c>
      <c r="AC62" s="582">
        <v>10534.107907353187</v>
      </c>
      <c r="AD62" s="582">
        <v>10503.285253662038</v>
      </c>
      <c r="AE62" s="582">
        <v>12144.078581243039</v>
      </c>
      <c r="AF62" s="582">
        <v>12575.587057075738</v>
      </c>
      <c r="AG62" s="582">
        <v>13159.584437582127</v>
      </c>
      <c r="AH62" s="582">
        <v>13490.3826839986</v>
      </c>
      <c r="AI62" s="582">
        <v>13414.157744554184</v>
      </c>
      <c r="AJ62" s="582">
        <v>13317.102024481248</v>
      </c>
      <c r="AK62" s="582">
        <v>13285.465807264329</v>
      </c>
      <c r="AL62" s="582">
        <v>12380.08754737743</v>
      </c>
      <c r="AM62" s="582">
        <v>11893.3497045319</v>
      </c>
      <c r="AN62" s="582">
        <v>11854.316786854553</v>
      </c>
      <c r="AO62" s="582">
        <v>11365.341578446001</v>
      </c>
      <c r="AP62" s="582">
        <v>10873.083975544199</v>
      </c>
      <c r="AQ62" s="582">
        <v>10224.858910475608</v>
      </c>
      <c r="AR62" s="582">
        <v>10294.951498240587</v>
      </c>
      <c r="AS62" s="582">
        <v>11504.226860575134</v>
      </c>
      <c r="AT62" s="582">
        <v>9661.3709248154682</v>
      </c>
      <c r="AU62" s="582">
        <v>9402.8919717711851</v>
      </c>
      <c r="AV62" s="582">
        <v>8888.2956847487403</v>
      </c>
      <c r="AW62" s="582">
        <v>9180.7874670425936</v>
      </c>
      <c r="AX62" s="582">
        <v>9292.6248678810898</v>
      </c>
      <c r="AY62" s="582">
        <v>8816.5577197603398</v>
      </c>
      <c r="AZ62" s="582">
        <v>8969.8393086358847</v>
      </c>
      <c r="BA62" s="582">
        <v>8157.3714731702357</v>
      </c>
      <c r="BB62" s="581">
        <v>7914.3503872075507</v>
      </c>
      <c r="BC62" s="582">
        <v>8681.2682220803581</v>
      </c>
      <c r="BD62" s="581">
        <v>8645.2633975626304</v>
      </c>
      <c r="BE62" s="581">
        <v>8049.3419958041295</v>
      </c>
      <c r="BF62" s="581">
        <v>8387.1426014795488</v>
      </c>
      <c r="BG62" s="581">
        <v>8501.8755721392754</v>
      </c>
      <c r="BH62" s="581">
        <v>8781.6369407549919</v>
      </c>
      <c r="BI62" s="581">
        <v>8467.8997501159083</v>
      </c>
      <c r="BJ62" s="581"/>
      <c r="BK62" s="581"/>
      <c r="BL62" s="393"/>
      <c r="BM62" s="42"/>
      <c r="BN62" s="42"/>
      <c r="BO62" s="42"/>
      <c r="BP62" s="42"/>
    </row>
    <row r="63" spans="2:68" ht="15" customHeight="1">
      <c r="O63" s="531"/>
      <c r="P63" s="885"/>
      <c r="Q63" s="2584" t="s">
        <v>962</v>
      </c>
      <c r="R63" s="2585"/>
      <c r="S63" s="2586"/>
      <c r="U63" s="2197"/>
      <c r="V63" s="2210"/>
      <c r="W63" s="2584" t="s">
        <v>1013</v>
      </c>
      <c r="X63" s="2585"/>
      <c r="Y63" s="2586"/>
      <c r="Z63" s="859"/>
      <c r="AA63" s="586">
        <v>702.83026999291678</v>
      </c>
      <c r="AB63" s="586">
        <v>686.44620024230187</v>
      </c>
      <c r="AC63" s="586">
        <v>698.89764571316766</v>
      </c>
      <c r="AD63" s="586">
        <v>680.74547632983922</v>
      </c>
      <c r="AE63" s="586">
        <v>701.91349393186852</v>
      </c>
      <c r="AF63" s="586">
        <v>667.82873473264453</v>
      </c>
      <c r="AG63" s="586">
        <v>640.46784939712438</v>
      </c>
      <c r="AH63" s="586">
        <v>655.23057167867137</v>
      </c>
      <c r="AI63" s="586">
        <v>609.1187236752379</v>
      </c>
      <c r="AJ63" s="586">
        <v>652.57502705106276</v>
      </c>
      <c r="AK63" s="586">
        <v>655.91443265909516</v>
      </c>
      <c r="AL63" s="586">
        <v>630.52981102330273</v>
      </c>
      <c r="AM63" s="586">
        <v>577.04643230948568</v>
      </c>
      <c r="AN63" s="586">
        <v>516.5268173218675</v>
      </c>
      <c r="AO63" s="586">
        <v>506.69926841574829</v>
      </c>
      <c r="AP63" s="586">
        <v>506.81438218982044</v>
      </c>
      <c r="AQ63" s="586">
        <v>522.35987148863205</v>
      </c>
      <c r="AR63" s="586">
        <v>561.19836242802796</v>
      </c>
      <c r="AS63" s="586">
        <v>530.41167542322773</v>
      </c>
      <c r="AT63" s="586">
        <v>513.68788841490209</v>
      </c>
      <c r="AU63" s="586">
        <v>526.91409091663695</v>
      </c>
      <c r="AV63" s="586">
        <v>524.12535460171284</v>
      </c>
      <c r="AW63" s="586">
        <v>528.10321016884393</v>
      </c>
      <c r="AX63" s="586">
        <v>604.69033239592966</v>
      </c>
      <c r="AY63" s="586">
        <v>617.02824714749113</v>
      </c>
      <c r="AZ63" s="586">
        <v>624.93138440348548</v>
      </c>
      <c r="BA63" s="586">
        <v>618.83151051759683</v>
      </c>
      <c r="BB63" s="440">
        <v>636.62217425062067</v>
      </c>
      <c r="BC63" s="586">
        <v>673.37481073742629</v>
      </c>
      <c r="BD63" s="440">
        <v>582.47679245077279</v>
      </c>
      <c r="BE63" s="440">
        <v>597.18511644765408</v>
      </c>
      <c r="BF63" s="440">
        <v>679.10227987917926</v>
      </c>
      <c r="BG63" s="440">
        <v>654.38255986327204</v>
      </c>
      <c r="BH63" s="440">
        <v>597.27611614811303</v>
      </c>
      <c r="BI63" s="440">
        <v>560.44526025038294</v>
      </c>
      <c r="BJ63" s="440"/>
      <c r="BK63" s="440"/>
      <c r="BL63" s="393"/>
    </row>
    <row r="64" spans="2:68" ht="14.25" customHeight="1" thickBot="1">
      <c r="O64" s="531"/>
      <c r="P64" s="885"/>
      <c r="Q64" s="2604" t="s">
        <v>50</v>
      </c>
      <c r="R64" s="2605"/>
      <c r="S64" s="2606"/>
      <c r="U64" s="2197"/>
      <c r="V64" s="2211"/>
      <c r="W64" s="2604" t="s">
        <v>181</v>
      </c>
      <c r="X64" s="2605"/>
      <c r="Y64" s="2606"/>
      <c r="Z64" s="860"/>
      <c r="AA64" s="593">
        <v>9982.8323196571637</v>
      </c>
      <c r="AB64" s="593">
        <v>10241.890709505651</v>
      </c>
      <c r="AC64" s="593">
        <v>10439.231184617971</v>
      </c>
      <c r="AD64" s="593">
        <v>10342.462399594813</v>
      </c>
      <c r="AE64" s="593">
        <v>10730.086853240347</v>
      </c>
      <c r="AF64" s="593">
        <v>11062.871118566141</v>
      </c>
      <c r="AG64" s="593">
        <v>11324.090567376315</v>
      </c>
      <c r="AH64" s="593">
        <v>11887.327104626576</v>
      </c>
      <c r="AI64" s="593">
        <v>12251.889330418191</v>
      </c>
      <c r="AJ64" s="593">
        <v>12523.527363522277</v>
      </c>
      <c r="AK64" s="593">
        <v>13403.666100541734</v>
      </c>
      <c r="AL64" s="593">
        <v>14293.254595498845</v>
      </c>
      <c r="AM64" s="593">
        <v>15042.155403913041</v>
      </c>
      <c r="AN64" s="593">
        <v>15715.361020469772</v>
      </c>
      <c r="AO64" s="593">
        <v>15374.783223561186</v>
      </c>
      <c r="AP64" s="593">
        <v>14973.076563252645</v>
      </c>
      <c r="AQ64" s="593">
        <v>14246.326821051594</v>
      </c>
      <c r="AR64" s="593">
        <v>14349.978184870939</v>
      </c>
      <c r="AS64" s="593">
        <v>14751.413814607216</v>
      </c>
      <c r="AT64" s="593">
        <v>13794.912876123431</v>
      </c>
      <c r="AU64" s="593">
        <v>13911.022116191734</v>
      </c>
      <c r="AV64" s="593">
        <v>13936.234326652999</v>
      </c>
      <c r="AW64" s="593">
        <v>14934.964956809901</v>
      </c>
      <c r="AX64" s="593">
        <v>14578.856200293336</v>
      </c>
      <c r="AY64" s="593">
        <v>14273.726954011845</v>
      </c>
      <c r="AZ64" s="593">
        <v>14506.9825751682</v>
      </c>
      <c r="BA64" s="593">
        <v>15401.998595838686</v>
      </c>
      <c r="BB64" s="592">
        <v>15974.17266161607</v>
      </c>
      <c r="BC64" s="593">
        <v>15584.176269625132</v>
      </c>
      <c r="BD64" s="592">
        <v>16283.052737442198</v>
      </c>
      <c r="BE64" s="592">
        <v>15884.554546306004</v>
      </c>
      <c r="BF64" s="592">
        <v>16192.659912742505</v>
      </c>
      <c r="BG64" s="592">
        <v>16255.795415679346</v>
      </c>
      <c r="BH64" s="592">
        <v>16553.884596748998</v>
      </c>
      <c r="BI64" s="592">
        <v>16422.238015257695</v>
      </c>
      <c r="BJ64" s="592"/>
      <c r="BK64" s="592"/>
      <c r="BL64" s="393"/>
    </row>
    <row r="65" spans="2:68" ht="14.25" customHeight="1">
      <c r="O65" s="524"/>
      <c r="P65" s="596" t="s">
        <v>573</v>
      </c>
      <c r="Q65" s="2213"/>
      <c r="R65" s="2276"/>
      <c r="S65" s="2267"/>
      <c r="U65" s="2197"/>
      <c r="V65" s="2212" t="s">
        <v>912</v>
      </c>
      <c r="W65" s="2213"/>
      <c r="X65" s="2227"/>
      <c r="Y65" s="2214"/>
      <c r="Z65" s="861"/>
      <c r="AA65" s="694">
        <v>6443.0616767730335</v>
      </c>
      <c r="AB65" s="694">
        <v>6234.7004310158281</v>
      </c>
      <c r="AC65" s="694">
        <v>5913.190095220134</v>
      </c>
      <c r="AD65" s="694">
        <v>5705.4899376088324</v>
      </c>
      <c r="AE65" s="694">
        <v>5494.0138116260787</v>
      </c>
      <c r="AF65" s="694">
        <v>5667.131520810668</v>
      </c>
      <c r="AG65" s="694">
        <v>5764.8935657783595</v>
      </c>
      <c r="AH65" s="694">
        <v>5620.90801140449</v>
      </c>
      <c r="AI65" s="694">
        <v>5211.6042027240146</v>
      </c>
      <c r="AJ65" s="694">
        <v>5247.8021481100832</v>
      </c>
      <c r="AK65" s="694">
        <v>5311.0144435668026</v>
      </c>
      <c r="AL65" s="694">
        <v>4829.0213039643641</v>
      </c>
      <c r="AM65" s="694">
        <v>4572.3745506958776</v>
      </c>
      <c r="AN65" s="694">
        <v>4373.4691199572517</v>
      </c>
      <c r="AO65" s="694">
        <v>4222.1033112237237</v>
      </c>
      <c r="AP65" s="694">
        <v>4132.5242948107925</v>
      </c>
      <c r="AQ65" s="694">
        <v>4051.0336535580136</v>
      </c>
      <c r="AR65" s="694">
        <v>4056.4103514359449</v>
      </c>
      <c r="AS65" s="694">
        <v>3633.501313585728</v>
      </c>
      <c r="AT65" s="694">
        <v>3315.9398850212101</v>
      </c>
      <c r="AU65" s="694">
        <v>3180.4561179479724</v>
      </c>
      <c r="AV65" s="694">
        <v>3079.6682322193274</v>
      </c>
      <c r="AW65" s="694">
        <v>3106.7390003150904</v>
      </c>
      <c r="AX65" s="694">
        <v>3084.1215673988586</v>
      </c>
      <c r="AY65" s="694">
        <v>2964.7009983733542</v>
      </c>
      <c r="AZ65" s="694">
        <v>2812.0161738526613</v>
      </c>
      <c r="BA65" s="694">
        <v>2732.5466685005977</v>
      </c>
      <c r="BB65" s="693">
        <v>2525.8549584778666</v>
      </c>
      <c r="BC65" s="694">
        <v>2482.788792641742</v>
      </c>
      <c r="BD65" s="693">
        <v>2403.6387904578642</v>
      </c>
      <c r="BE65" s="693">
        <v>2317.0331448839215</v>
      </c>
      <c r="BF65" s="693">
        <v>2197.7351941517295</v>
      </c>
      <c r="BG65" s="693">
        <v>2088.7233509629905</v>
      </c>
      <c r="BH65" s="693">
        <v>2103.1252420190453</v>
      </c>
      <c r="BI65" s="693">
        <v>2099.6681386962778</v>
      </c>
      <c r="BJ65" s="693"/>
      <c r="BK65" s="693"/>
      <c r="BL65" s="574"/>
    </row>
    <row r="66" spans="2:68" ht="14.25" customHeight="1">
      <c r="B66" s="29"/>
      <c r="C66" s="29"/>
      <c r="D66" s="29"/>
      <c r="E66" s="29"/>
      <c r="F66" s="29"/>
      <c r="G66" s="29"/>
      <c r="H66" s="29"/>
      <c r="I66" s="29"/>
      <c r="J66" s="29"/>
      <c r="K66" s="29"/>
      <c r="L66" s="29"/>
      <c r="M66" s="29"/>
      <c r="N66" s="29"/>
      <c r="O66" s="531"/>
      <c r="P66" s="870"/>
      <c r="Q66" s="2179" t="s">
        <v>51</v>
      </c>
      <c r="R66" s="2275"/>
      <c r="S66" s="2268"/>
      <c r="U66" s="2197"/>
      <c r="V66" s="2215"/>
      <c r="W66" s="2179" t="s">
        <v>182</v>
      </c>
      <c r="X66" s="2228"/>
      <c r="Y66" s="2216"/>
      <c r="Z66" s="862"/>
      <c r="AA66" s="604">
        <f t="shared" ref="AA66:BI66" si="10">SUM(AA67:AA68)</f>
        <v>732.01263237142848</v>
      </c>
      <c r="AB66" s="604">
        <f t="shared" si="10"/>
        <v>669.24675483809528</v>
      </c>
      <c r="AC66" s="604">
        <f t="shared" si="10"/>
        <v>617.68904015238104</v>
      </c>
      <c r="AD66" s="604">
        <f t="shared" si="10"/>
        <v>649.39861873333325</v>
      </c>
      <c r="AE66" s="604">
        <f t="shared" si="10"/>
        <v>461.93021495238099</v>
      </c>
      <c r="AF66" s="604">
        <f t="shared" si="10"/>
        <v>473.19245233333345</v>
      </c>
      <c r="AG66" s="604">
        <f t="shared" si="10"/>
        <v>452.86890544761911</v>
      </c>
      <c r="AH66" s="604">
        <f t="shared" si="10"/>
        <v>466.20345032380953</v>
      </c>
      <c r="AI66" s="604">
        <f t="shared" si="10"/>
        <v>465.63080153333328</v>
      </c>
      <c r="AJ66" s="604">
        <f t="shared" si="10"/>
        <v>449.73589016190482</v>
      </c>
      <c r="AK66" s="604">
        <f t="shared" si="10"/>
        <v>500.67083900952377</v>
      </c>
      <c r="AL66" s="604">
        <f t="shared" si="10"/>
        <v>418.82785549523805</v>
      </c>
      <c r="AM66" s="604">
        <f t="shared" si="10"/>
        <v>439.84258287619048</v>
      </c>
      <c r="AN66" s="604">
        <f t="shared" si="10"/>
        <v>456.54704228571433</v>
      </c>
      <c r="AO66" s="604">
        <f t="shared" si="10"/>
        <v>429.73283707619044</v>
      </c>
      <c r="AP66" s="604">
        <f t="shared" si="10"/>
        <v>428.08294037142866</v>
      </c>
      <c r="AQ66" s="604">
        <f t="shared" si="10"/>
        <v>398.41545647619051</v>
      </c>
      <c r="AR66" s="604">
        <f t="shared" si="10"/>
        <v>522.67691258095238</v>
      </c>
      <c r="AS66" s="604">
        <f t="shared" si="10"/>
        <v>466.22188391428574</v>
      </c>
      <c r="AT66" s="604">
        <f t="shared" si="10"/>
        <v>416.73084545714289</v>
      </c>
      <c r="AU66" s="604">
        <f t="shared" si="10"/>
        <v>427.24741525714285</v>
      </c>
      <c r="AV66" s="604">
        <f t="shared" si="10"/>
        <v>434.79094319047624</v>
      </c>
      <c r="AW66" s="604">
        <f t="shared" si="10"/>
        <v>541.97401332380957</v>
      </c>
      <c r="AX66" s="604">
        <f t="shared" si="10"/>
        <v>594.0059417809523</v>
      </c>
      <c r="AY66" s="604">
        <f t="shared" si="10"/>
        <v>566.76543345714276</v>
      </c>
      <c r="AZ66" s="604">
        <f t="shared" si="10"/>
        <v>473.5399851809525</v>
      </c>
      <c r="BA66" s="604">
        <f t="shared" si="10"/>
        <v>461.20452504761903</v>
      </c>
      <c r="BB66" s="603">
        <f t="shared" si="10"/>
        <v>432.23101732380951</v>
      </c>
      <c r="BC66" s="604">
        <f t="shared" si="10"/>
        <v>389.240027979042</v>
      </c>
      <c r="BD66" s="603">
        <f t="shared" si="10"/>
        <v>391.40978029566293</v>
      </c>
      <c r="BE66" s="603">
        <f t="shared" si="10"/>
        <v>381.09888920204094</v>
      </c>
      <c r="BF66" s="603">
        <f t="shared" si="10"/>
        <v>350.89185172380951</v>
      </c>
      <c r="BG66" s="603">
        <f t="shared" si="10"/>
        <v>310.23521330476188</v>
      </c>
      <c r="BH66" s="603">
        <f t="shared" si="10"/>
        <v>353.2986916868083</v>
      </c>
      <c r="BI66" s="603">
        <f t="shared" si="10"/>
        <v>353.2986916868083</v>
      </c>
      <c r="BJ66" s="603"/>
      <c r="BK66" s="603"/>
      <c r="BL66" s="530"/>
    </row>
    <row r="67" spans="2:68" ht="14.25" customHeight="1">
      <c r="B67" s="29"/>
      <c r="C67" s="29"/>
      <c r="D67" s="29"/>
      <c r="E67" s="29"/>
      <c r="F67" s="29"/>
      <c r="G67" s="29"/>
      <c r="H67" s="29"/>
      <c r="I67" s="29"/>
      <c r="J67" s="29"/>
      <c r="K67" s="29"/>
      <c r="L67" s="29"/>
      <c r="M67" s="29"/>
      <c r="N67" s="29"/>
      <c r="O67" s="531"/>
      <c r="P67" s="870"/>
      <c r="Q67" s="2185"/>
      <c r="R67" s="2578" t="s">
        <v>52</v>
      </c>
      <c r="S67" s="2579"/>
      <c r="U67" s="2197"/>
      <c r="V67" s="2215"/>
      <c r="W67" s="2184"/>
      <c r="X67" s="2578" t="s">
        <v>183</v>
      </c>
      <c r="Y67" s="2579"/>
      <c r="Z67" s="610"/>
      <c r="AA67" s="608">
        <v>550.23920379999993</v>
      </c>
      <c r="AB67" s="608">
        <v>527.37032626666667</v>
      </c>
      <c r="AC67" s="608">
        <v>477.13732586666669</v>
      </c>
      <c r="AD67" s="608">
        <v>481.58261873333328</v>
      </c>
      <c r="AE67" s="608">
        <v>292.75650066666674</v>
      </c>
      <c r="AF67" s="608">
        <v>303.52845233333341</v>
      </c>
      <c r="AG67" s="608">
        <v>292.73561973333341</v>
      </c>
      <c r="AH67" s="608">
        <v>303.65330746666666</v>
      </c>
      <c r="AI67" s="608">
        <v>300.00380153333327</v>
      </c>
      <c r="AJ67" s="608">
        <v>293.56731873333337</v>
      </c>
      <c r="AK67" s="608">
        <v>332.90198186666657</v>
      </c>
      <c r="AL67" s="608">
        <v>247.34728406666662</v>
      </c>
      <c r="AM67" s="608">
        <v>269.91772573333333</v>
      </c>
      <c r="AN67" s="608">
        <v>246.39832800000002</v>
      </c>
      <c r="AO67" s="608">
        <v>236.30097993333328</v>
      </c>
      <c r="AP67" s="608">
        <v>231.29451180000001</v>
      </c>
      <c r="AQ67" s="608">
        <v>230.36059933333334</v>
      </c>
      <c r="AR67" s="608">
        <v>325.00062686666666</v>
      </c>
      <c r="AS67" s="608">
        <v>305.7365982</v>
      </c>
      <c r="AT67" s="608">
        <v>270.15270260000005</v>
      </c>
      <c r="AU67" s="608">
        <v>242.88427239999999</v>
      </c>
      <c r="AV67" s="608">
        <v>246.77580033333334</v>
      </c>
      <c r="AW67" s="608">
        <v>369.97487046666669</v>
      </c>
      <c r="AX67" s="608">
        <v>379.5766560666666</v>
      </c>
      <c r="AY67" s="608">
        <v>362.50329059999996</v>
      </c>
      <c r="AZ67" s="608">
        <v>258.74769946666675</v>
      </c>
      <c r="BA67" s="608">
        <v>253.01223933333333</v>
      </c>
      <c r="BB67" s="607">
        <v>293.53987446666667</v>
      </c>
      <c r="BC67" s="608">
        <v>236.52075113333333</v>
      </c>
      <c r="BD67" s="607">
        <v>236.56661160000004</v>
      </c>
      <c r="BE67" s="607">
        <v>224.16840526666667</v>
      </c>
      <c r="BF67" s="607">
        <v>220.83570886666669</v>
      </c>
      <c r="BG67" s="607">
        <v>203.20678473333334</v>
      </c>
      <c r="BH67" s="607">
        <v>205.00180799999995</v>
      </c>
      <c r="BI67" s="607">
        <v>205.00180799999995</v>
      </c>
      <c r="BJ67" s="607"/>
      <c r="BK67" s="607"/>
      <c r="BL67" s="530"/>
    </row>
    <row r="68" spans="2:68" ht="14.25" customHeight="1">
      <c r="B68" s="29"/>
      <c r="C68" s="29"/>
      <c r="D68" s="29"/>
      <c r="E68" s="29"/>
      <c r="F68" s="29"/>
      <c r="G68" s="29"/>
      <c r="H68" s="29"/>
      <c r="I68" s="29"/>
      <c r="J68" s="29"/>
      <c r="K68" s="29"/>
      <c r="L68" s="29"/>
      <c r="M68" s="29"/>
      <c r="N68" s="29"/>
      <c r="O68" s="531"/>
      <c r="P68" s="870"/>
      <c r="Q68" s="2269"/>
      <c r="R68" s="2591" t="s">
        <v>53</v>
      </c>
      <c r="S68" s="2593"/>
      <c r="U68" s="2197"/>
      <c r="V68" s="2215"/>
      <c r="W68" s="2217"/>
      <c r="X68" s="2591" t="s">
        <v>356</v>
      </c>
      <c r="Y68" s="2593"/>
      <c r="Z68" s="617"/>
      <c r="AA68" s="695">
        <v>181.77342857142855</v>
      </c>
      <c r="AB68" s="695">
        <v>141.87642857142856</v>
      </c>
      <c r="AC68" s="695">
        <v>140.5517142857143</v>
      </c>
      <c r="AD68" s="695">
        <v>167.816</v>
      </c>
      <c r="AE68" s="695">
        <v>169.17371428571428</v>
      </c>
      <c r="AF68" s="695">
        <v>169.66400000000002</v>
      </c>
      <c r="AG68" s="695">
        <v>160.13328571428571</v>
      </c>
      <c r="AH68" s="695">
        <v>162.55014285714287</v>
      </c>
      <c r="AI68" s="695">
        <v>165.62700000000001</v>
      </c>
      <c r="AJ68" s="695">
        <v>156.16857142857145</v>
      </c>
      <c r="AK68" s="695">
        <v>167.76885714285717</v>
      </c>
      <c r="AL68" s="695">
        <v>171.48057142857147</v>
      </c>
      <c r="AM68" s="695">
        <v>169.92485714285715</v>
      </c>
      <c r="AN68" s="695">
        <v>210.14871428571431</v>
      </c>
      <c r="AO68" s="695">
        <v>193.43185714285713</v>
      </c>
      <c r="AP68" s="695">
        <v>196.78842857142862</v>
      </c>
      <c r="AQ68" s="695">
        <v>168.05485714285717</v>
      </c>
      <c r="AR68" s="695">
        <v>197.67628571428571</v>
      </c>
      <c r="AS68" s="695">
        <v>160.48528571428571</v>
      </c>
      <c r="AT68" s="695">
        <v>146.57814285714286</v>
      </c>
      <c r="AU68" s="695">
        <v>184.36314285714286</v>
      </c>
      <c r="AV68" s="695">
        <v>188.01514285714288</v>
      </c>
      <c r="AW68" s="695">
        <v>171.99914285714289</v>
      </c>
      <c r="AX68" s="695">
        <v>214.42928571428573</v>
      </c>
      <c r="AY68" s="695">
        <v>204.26214285714286</v>
      </c>
      <c r="AZ68" s="695">
        <v>214.79228571428573</v>
      </c>
      <c r="BA68" s="695">
        <v>208.1922857142857</v>
      </c>
      <c r="BB68" s="613">
        <v>138.69114285714286</v>
      </c>
      <c r="BC68" s="695">
        <v>152.71927684570863</v>
      </c>
      <c r="BD68" s="613">
        <v>154.84316869566285</v>
      </c>
      <c r="BE68" s="613">
        <v>156.9304839353743</v>
      </c>
      <c r="BF68" s="613">
        <v>130.05614285714285</v>
      </c>
      <c r="BG68" s="613">
        <v>107.02842857142856</v>
      </c>
      <c r="BH68" s="613">
        <v>148.29688368680837</v>
      </c>
      <c r="BI68" s="613">
        <v>148.29688368680837</v>
      </c>
      <c r="BJ68" s="613"/>
      <c r="BK68" s="613"/>
      <c r="BL68" s="530"/>
    </row>
    <row r="69" spans="2:68" ht="14.25" customHeight="1">
      <c r="B69" s="29"/>
      <c r="C69" s="29"/>
      <c r="D69" s="29"/>
      <c r="E69" s="29"/>
      <c r="F69" s="29"/>
      <c r="G69" s="29"/>
      <c r="H69" s="29"/>
      <c r="I69" s="29"/>
      <c r="J69" s="29"/>
      <c r="K69" s="29"/>
      <c r="L69" s="29"/>
      <c r="M69" s="29"/>
      <c r="N69" s="29"/>
      <c r="O69" s="531"/>
      <c r="P69" s="870"/>
      <c r="Q69" s="2578" t="s">
        <v>54</v>
      </c>
      <c r="R69" s="2600"/>
      <c r="S69" s="2579"/>
      <c r="U69" s="2197"/>
      <c r="V69" s="2215"/>
      <c r="W69" s="2578" t="s">
        <v>184</v>
      </c>
      <c r="X69" s="2600"/>
      <c r="Y69" s="2579"/>
      <c r="Z69" s="584"/>
      <c r="AA69" s="582">
        <v>146.03703469598167</v>
      </c>
      <c r="AB69" s="582">
        <v>176.55410615286638</v>
      </c>
      <c r="AC69" s="582">
        <v>183.35973932214441</v>
      </c>
      <c r="AD69" s="582">
        <v>175.53743715432972</v>
      </c>
      <c r="AE69" s="582">
        <v>159.19428950038451</v>
      </c>
      <c r="AF69" s="582">
        <v>418.19721199312499</v>
      </c>
      <c r="AG69" s="582">
        <v>501.32599947408988</v>
      </c>
      <c r="AH69" s="582">
        <v>514.82578938404288</v>
      </c>
      <c r="AI69" s="582">
        <v>488.10285809470474</v>
      </c>
      <c r="AJ69" s="582">
        <v>543.91794337192971</v>
      </c>
      <c r="AK69" s="582">
        <v>484.40248287211659</v>
      </c>
      <c r="AL69" s="582">
        <v>522.2117501663854</v>
      </c>
      <c r="AM69" s="582">
        <v>481.13798253170108</v>
      </c>
      <c r="AN69" s="582">
        <v>402.2271116130467</v>
      </c>
      <c r="AO69" s="582">
        <v>349.57645188211671</v>
      </c>
      <c r="AP69" s="582">
        <v>351.70745895352991</v>
      </c>
      <c r="AQ69" s="582">
        <v>378.68248947567321</v>
      </c>
      <c r="AR69" s="582">
        <v>414.43090336832745</v>
      </c>
      <c r="AS69" s="582">
        <v>352.56082552895776</v>
      </c>
      <c r="AT69" s="582">
        <v>302.19017936893158</v>
      </c>
      <c r="AU69" s="582">
        <v>235.1464169905779</v>
      </c>
      <c r="AV69" s="582">
        <v>217.77014462833154</v>
      </c>
      <c r="AW69" s="582">
        <v>210.71578064976893</v>
      </c>
      <c r="AX69" s="582">
        <v>131.6025629105518</v>
      </c>
      <c r="AY69" s="582">
        <v>112.78162284704644</v>
      </c>
      <c r="AZ69" s="582">
        <v>77.258483156827253</v>
      </c>
      <c r="BA69" s="582">
        <v>47.250728736100939</v>
      </c>
      <c r="BB69" s="581">
        <v>-94.588233579599375</v>
      </c>
      <c r="BC69" s="582">
        <v>-41.548376620489421</v>
      </c>
      <c r="BD69" s="581">
        <v>-64.696542415236877</v>
      </c>
      <c r="BE69" s="581">
        <v>7.7505416732858521</v>
      </c>
      <c r="BF69" s="581">
        <v>-52.215517656132135</v>
      </c>
      <c r="BG69" s="581">
        <v>-115.0544861511122</v>
      </c>
      <c r="BH69" s="581">
        <v>-134.76768666809841</v>
      </c>
      <c r="BI69" s="581">
        <v>-114.16284443208326</v>
      </c>
      <c r="BJ69" s="581"/>
      <c r="BK69" s="581"/>
      <c r="BL69" s="393"/>
    </row>
    <row r="70" spans="2:68" ht="17.25" customHeight="1" thickBot="1">
      <c r="B70" s="29"/>
      <c r="C70" s="29"/>
      <c r="D70" s="29"/>
      <c r="E70" s="29"/>
      <c r="F70" s="29"/>
      <c r="G70" s="29"/>
      <c r="H70" s="29"/>
      <c r="I70" s="29"/>
      <c r="J70" s="29"/>
      <c r="K70" s="29"/>
      <c r="L70" s="29"/>
      <c r="M70" s="29"/>
      <c r="N70" s="29"/>
      <c r="O70" s="620"/>
      <c r="P70" s="870"/>
      <c r="Q70" s="2601" t="s">
        <v>502</v>
      </c>
      <c r="R70" s="2602"/>
      <c r="S70" s="2603"/>
      <c r="U70" s="2218"/>
      <c r="V70" s="2215"/>
      <c r="W70" s="2601" t="s">
        <v>913</v>
      </c>
      <c r="X70" s="2602"/>
      <c r="Y70" s="2603"/>
      <c r="Z70" s="626"/>
      <c r="AA70" s="624">
        <v>5565.0120097056233</v>
      </c>
      <c r="AB70" s="624">
        <v>5388.8995700248661</v>
      </c>
      <c r="AC70" s="624">
        <v>5112.1413157456082</v>
      </c>
      <c r="AD70" s="624">
        <v>4880.5538817211691</v>
      </c>
      <c r="AE70" s="624">
        <v>4872.8893071733128</v>
      </c>
      <c r="AF70" s="624">
        <v>4775.7418564842092</v>
      </c>
      <c r="AG70" s="624">
        <v>4810.6986608566503</v>
      </c>
      <c r="AH70" s="624">
        <v>4639.8787716966381</v>
      </c>
      <c r="AI70" s="624">
        <v>4257.8705430959762</v>
      </c>
      <c r="AJ70" s="624">
        <v>4254.1483145762486</v>
      </c>
      <c r="AK70" s="624">
        <v>4325.9411216851622</v>
      </c>
      <c r="AL70" s="624">
        <v>3887.9816983027408</v>
      </c>
      <c r="AM70" s="624">
        <v>3651.3939852879857</v>
      </c>
      <c r="AN70" s="624">
        <v>3514.6949660584905</v>
      </c>
      <c r="AO70" s="624">
        <v>3442.7940222654165</v>
      </c>
      <c r="AP70" s="624">
        <v>3352.7338954858342</v>
      </c>
      <c r="AQ70" s="624">
        <v>3273.9357076061501</v>
      </c>
      <c r="AR70" s="624">
        <v>3119.302535486665</v>
      </c>
      <c r="AS70" s="624">
        <v>2814.7186041424848</v>
      </c>
      <c r="AT70" s="624">
        <v>2597.0188601951359</v>
      </c>
      <c r="AU70" s="624">
        <v>2518.0622857002518</v>
      </c>
      <c r="AV70" s="624">
        <v>2427.1071444005197</v>
      </c>
      <c r="AW70" s="624">
        <v>2354.0492063415118</v>
      </c>
      <c r="AX70" s="624">
        <v>2358.5130627073545</v>
      </c>
      <c r="AY70" s="624">
        <v>2285.1539420691647</v>
      </c>
      <c r="AZ70" s="624">
        <v>2261.2177055148813</v>
      </c>
      <c r="BA70" s="624">
        <v>2224.0914147168778</v>
      </c>
      <c r="BB70" s="623">
        <v>2188.2121747336564</v>
      </c>
      <c r="BC70" s="624">
        <v>2135.0971412831896</v>
      </c>
      <c r="BD70" s="623">
        <v>2076.9255525774383</v>
      </c>
      <c r="BE70" s="623">
        <v>1928.183714008595</v>
      </c>
      <c r="BF70" s="623">
        <v>1899.058860084052</v>
      </c>
      <c r="BG70" s="623">
        <v>1893.5426238093407</v>
      </c>
      <c r="BH70" s="623">
        <v>1884.5942370003354</v>
      </c>
      <c r="BI70" s="623">
        <v>1860.5322914415526</v>
      </c>
      <c r="BJ70" s="623"/>
      <c r="BK70" s="623"/>
      <c r="BL70" s="393"/>
    </row>
    <row r="71" spans="2:68" ht="16.5" thickTop="1" thickBot="1">
      <c r="O71" s="696" t="s">
        <v>55</v>
      </c>
      <c r="P71" s="697"/>
      <c r="Q71" s="1653"/>
      <c r="R71" s="2274"/>
      <c r="S71" s="2155"/>
      <c r="U71" s="628" t="s">
        <v>4</v>
      </c>
      <c r="V71" s="629"/>
      <c r="W71" s="1653"/>
      <c r="X71" s="2157"/>
      <c r="Y71" s="1654"/>
      <c r="Z71" s="863"/>
      <c r="AA71" s="698">
        <f t="shared" ref="AA71:BI71" si="11">SUM(AA5,AA49,AA61,AA65)</f>
        <v>1159801.6750899106</v>
      </c>
      <c r="AB71" s="698">
        <f t="shared" si="11"/>
        <v>1171362.8499673693</v>
      </c>
      <c r="AC71" s="698">
        <f t="shared" si="11"/>
        <v>1179863.8543264579</v>
      </c>
      <c r="AD71" s="698">
        <f t="shared" si="11"/>
        <v>1173402.4859867285</v>
      </c>
      <c r="AE71" s="698">
        <f t="shared" si="11"/>
        <v>1226844.1253088065</v>
      </c>
      <c r="AF71" s="698">
        <f t="shared" si="11"/>
        <v>1239288.9141910772</v>
      </c>
      <c r="AG71" s="698">
        <f t="shared" si="11"/>
        <v>1252203.1614474908</v>
      </c>
      <c r="AH71" s="698">
        <f t="shared" si="11"/>
        <v>1244003.3102374848</v>
      </c>
      <c r="AI71" s="698">
        <f t="shared" si="11"/>
        <v>1203848.5590747909</v>
      </c>
      <c r="AJ71" s="698">
        <f t="shared" si="11"/>
        <v>1240795.2304378806</v>
      </c>
      <c r="AK71" s="698">
        <f t="shared" si="11"/>
        <v>1263058.4842681866</v>
      </c>
      <c r="AL71" s="698">
        <f t="shared" si="11"/>
        <v>1248341.5754532106</v>
      </c>
      <c r="AM71" s="698">
        <f t="shared" si="11"/>
        <v>1277599.6830633951</v>
      </c>
      <c r="AN71" s="698">
        <f t="shared" si="11"/>
        <v>1285681.0349985817</v>
      </c>
      <c r="AO71" s="698">
        <f t="shared" si="11"/>
        <v>1280822.5808347359</v>
      </c>
      <c r="AP71" s="698">
        <f t="shared" si="11"/>
        <v>1288023.1404317704</v>
      </c>
      <c r="AQ71" s="698">
        <f t="shared" si="11"/>
        <v>1265001.4176882748</v>
      </c>
      <c r="AR71" s="698">
        <f t="shared" si="11"/>
        <v>1300201.0950123533</v>
      </c>
      <c r="AS71" s="698">
        <f t="shared" si="11"/>
        <v>1229459.9058430195</v>
      </c>
      <c r="AT71" s="698">
        <f t="shared" si="11"/>
        <v>1161250.7020376395</v>
      </c>
      <c r="AU71" s="698">
        <f t="shared" si="11"/>
        <v>1211781.1359656542</v>
      </c>
      <c r="AV71" s="698">
        <f t="shared" si="11"/>
        <v>1261964.2681709058</v>
      </c>
      <c r="AW71" s="698">
        <f t="shared" si="11"/>
        <v>1302726.8258104047</v>
      </c>
      <c r="AX71" s="698">
        <f t="shared" si="11"/>
        <v>1312370.226242441</v>
      </c>
      <c r="AY71" s="698">
        <f t="shared" si="11"/>
        <v>1260752.0265909256</v>
      </c>
      <c r="AZ71" s="698">
        <f t="shared" si="11"/>
        <v>1220285.1788991436</v>
      </c>
      <c r="BA71" s="699">
        <f t="shared" si="11"/>
        <v>1200200.6971924584</v>
      </c>
      <c r="BB71" s="698">
        <f t="shared" si="11"/>
        <v>1184453.7287396751</v>
      </c>
      <c r="BC71" s="699">
        <f t="shared" si="11"/>
        <v>1138606.0423059948</v>
      </c>
      <c r="BD71" s="698">
        <f t="shared" si="11"/>
        <v>1101850.6473214983</v>
      </c>
      <c r="BE71" s="698">
        <f t="shared" si="11"/>
        <v>1037480.5966526538</v>
      </c>
      <c r="BF71" s="698">
        <f t="shared" si="11"/>
        <v>1058544.9012366363</v>
      </c>
      <c r="BG71" s="698">
        <f t="shared" si="11"/>
        <v>1029452.2579359055</v>
      </c>
      <c r="BH71" s="698">
        <f t="shared" si="11"/>
        <v>988189.69103318104</v>
      </c>
      <c r="BI71" s="698">
        <f t="shared" si="11"/>
        <v>971482.00260911917</v>
      </c>
      <c r="BJ71" s="698"/>
      <c r="BK71" s="698"/>
      <c r="BL71" s="382"/>
    </row>
    <row r="72" spans="2:68">
      <c r="O72" s="29"/>
      <c r="P72" s="29"/>
      <c r="Q72" s="29"/>
      <c r="S72" s="29"/>
      <c r="Y72" s="158"/>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58"/>
    </row>
    <row r="73" spans="2:68">
      <c r="O73" s="29"/>
      <c r="P73" s="29"/>
      <c r="Q73" s="29"/>
      <c r="S73" s="29"/>
      <c r="Y73" s="158"/>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58"/>
    </row>
    <row r="74" spans="2:68">
      <c r="O74" s="29"/>
      <c r="P74" s="29"/>
      <c r="Q74" s="29"/>
      <c r="S74" s="29"/>
      <c r="Y74" s="158"/>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58"/>
    </row>
    <row r="75" spans="2:68" ht="16.5">
      <c r="S75" s="23" t="s">
        <v>447</v>
      </c>
      <c r="Y75" s="29" t="s">
        <v>914</v>
      </c>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row>
    <row r="76" spans="2:68">
      <c r="S76" s="85"/>
      <c r="Y76" s="1655"/>
      <c r="Z76" s="85"/>
      <c r="AA76" s="86">
        <v>1990</v>
      </c>
      <c r="AB76" s="86">
        <f t="shared" ref="AB76:BI76" si="12">AA76+1</f>
        <v>1991</v>
      </c>
      <c r="AC76" s="86">
        <f t="shared" si="12"/>
        <v>1992</v>
      </c>
      <c r="AD76" s="86">
        <f t="shared" si="12"/>
        <v>1993</v>
      </c>
      <c r="AE76" s="86">
        <f t="shared" si="12"/>
        <v>1994</v>
      </c>
      <c r="AF76" s="86">
        <f t="shared" si="12"/>
        <v>1995</v>
      </c>
      <c r="AG76" s="86">
        <f t="shared" si="12"/>
        <v>1996</v>
      </c>
      <c r="AH76" s="86">
        <f t="shared" si="12"/>
        <v>1997</v>
      </c>
      <c r="AI76" s="86">
        <f t="shared" si="12"/>
        <v>1998</v>
      </c>
      <c r="AJ76" s="86">
        <f t="shared" si="12"/>
        <v>1999</v>
      </c>
      <c r="AK76" s="86">
        <f t="shared" si="12"/>
        <v>2000</v>
      </c>
      <c r="AL76" s="86">
        <f t="shared" si="12"/>
        <v>2001</v>
      </c>
      <c r="AM76" s="86">
        <f t="shared" si="12"/>
        <v>2002</v>
      </c>
      <c r="AN76" s="86">
        <f t="shared" si="12"/>
        <v>2003</v>
      </c>
      <c r="AO76" s="86">
        <f t="shared" si="12"/>
        <v>2004</v>
      </c>
      <c r="AP76" s="86">
        <f t="shared" si="12"/>
        <v>2005</v>
      </c>
      <c r="AQ76" s="86">
        <f t="shared" si="12"/>
        <v>2006</v>
      </c>
      <c r="AR76" s="86">
        <f t="shared" si="12"/>
        <v>2007</v>
      </c>
      <c r="AS76" s="86">
        <f t="shared" si="12"/>
        <v>2008</v>
      </c>
      <c r="AT76" s="86">
        <f t="shared" si="12"/>
        <v>2009</v>
      </c>
      <c r="AU76" s="86">
        <f t="shared" si="12"/>
        <v>2010</v>
      </c>
      <c r="AV76" s="86">
        <f t="shared" si="12"/>
        <v>2011</v>
      </c>
      <c r="AW76" s="86">
        <f t="shared" si="12"/>
        <v>2012</v>
      </c>
      <c r="AX76" s="86">
        <f t="shared" si="12"/>
        <v>2013</v>
      </c>
      <c r="AY76" s="86">
        <f t="shared" si="12"/>
        <v>2014</v>
      </c>
      <c r="AZ76" s="86">
        <f t="shared" si="12"/>
        <v>2015</v>
      </c>
      <c r="BA76" s="86">
        <f t="shared" si="12"/>
        <v>2016</v>
      </c>
      <c r="BB76" s="86">
        <f t="shared" si="12"/>
        <v>2017</v>
      </c>
      <c r="BC76" s="86">
        <f t="shared" si="12"/>
        <v>2018</v>
      </c>
      <c r="BD76" s="86">
        <f t="shared" si="12"/>
        <v>2019</v>
      </c>
      <c r="BE76" s="86">
        <f t="shared" si="12"/>
        <v>2020</v>
      </c>
      <c r="BF76" s="86">
        <f t="shared" si="12"/>
        <v>2021</v>
      </c>
      <c r="BG76" s="86">
        <f t="shared" si="12"/>
        <v>2022</v>
      </c>
      <c r="BH76" s="86">
        <f t="shared" si="12"/>
        <v>2023</v>
      </c>
      <c r="BI76" s="86">
        <f t="shared" si="12"/>
        <v>2024</v>
      </c>
      <c r="BJ76" s="86" t="s">
        <v>18</v>
      </c>
      <c r="BK76" s="86" t="s">
        <v>2</v>
      </c>
      <c r="BL76" s="165"/>
    </row>
    <row r="77" spans="2:68">
      <c r="S77" s="155" t="s">
        <v>56</v>
      </c>
      <c r="Y77" s="147" t="s">
        <v>328</v>
      </c>
      <c r="Z77" s="155"/>
      <c r="AA77" s="194">
        <f t="shared" ref="AA77:BH77" si="13">AA7/10^3</f>
        <v>348.41185052258908</v>
      </c>
      <c r="AB77" s="194">
        <f t="shared" si="13"/>
        <v>349.7426341746031</v>
      </c>
      <c r="AC77" s="194">
        <f t="shared" si="13"/>
        <v>355.12618670167365</v>
      </c>
      <c r="AD77" s="194">
        <f t="shared" si="13"/>
        <v>338.72498344923019</v>
      </c>
      <c r="AE77" s="194">
        <f t="shared" si="13"/>
        <v>372.71657900419791</v>
      </c>
      <c r="AF77" s="194">
        <f t="shared" si="13"/>
        <v>360.59536705593251</v>
      </c>
      <c r="AG77" s="194">
        <f t="shared" si="13"/>
        <v>362.4691675935299</v>
      </c>
      <c r="AH77" s="194">
        <f t="shared" si="13"/>
        <v>357.64188857477546</v>
      </c>
      <c r="AI77" s="194">
        <f t="shared" si="13"/>
        <v>344.51688389414176</v>
      </c>
      <c r="AJ77" s="194">
        <f t="shared" si="13"/>
        <v>366.22606863020775</v>
      </c>
      <c r="AK77" s="194">
        <f t="shared" si="13"/>
        <v>374.92032268376198</v>
      </c>
      <c r="AL77" s="194">
        <f t="shared" si="13"/>
        <v>365.84277265433764</v>
      </c>
      <c r="AM77" s="194">
        <f t="shared" si="13"/>
        <v>391.42495915533357</v>
      </c>
      <c r="AN77" s="194">
        <f t="shared" si="13"/>
        <v>407.746701733485</v>
      </c>
      <c r="AO77" s="194">
        <f t="shared" si="13"/>
        <v>403.77991953761136</v>
      </c>
      <c r="AP77" s="194">
        <f t="shared" si="13"/>
        <v>423.92687456845442</v>
      </c>
      <c r="AQ77" s="194">
        <f t="shared" si="13"/>
        <v>414.87063136695991</v>
      </c>
      <c r="AR77" s="194">
        <f t="shared" si="13"/>
        <v>467.18903654439765</v>
      </c>
      <c r="AS77" s="194">
        <f t="shared" si="13"/>
        <v>436.55715796106648</v>
      </c>
      <c r="AT77" s="194">
        <f t="shared" si="13"/>
        <v>397.68220404967047</v>
      </c>
      <c r="AU77" s="194">
        <f t="shared" si="13"/>
        <v>422.04719263306941</v>
      </c>
      <c r="AV77" s="194">
        <f t="shared" si="13"/>
        <v>479.36173983517995</v>
      </c>
      <c r="AW77" s="194">
        <f t="shared" si="13"/>
        <v>524.90688763897845</v>
      </c>
      <c r="AX77" s="194">
        <f t="shared" si="13"/>
        <v>526.34278776429107</v>
      </c>
      <c r="AY77" s="194">
        <f t="shared" si="13"/>
        <v>498.45934694465609</v>
      </c>
      <c r="AZ77" s="194">
        <f t="shared" si="13"/>
        <v>473.53365439101304</v>
      </c>
      <c r="BA77" s="194">
        <f t="shared" si="13"/>
        <v>505.91558624425164</v>
      </c>
      <c r="BB77" s="194">
        <f t="shared" si="13"/>
        <v>492.36593771763506</v>
      </c>
      <c r="BC77" s="194">
        <f t="shared" si="13"/>
        <v>454.44784397745605</v>
      </c>
      <c r="BD77" s="194">
        <f t="shared" si="13"/>
        <v>433.7040130557067</v>
      </c>
      <c r="BE77" s="194">
        <f t="shared" si="13"/>
        <v>422.64643602172833</v>
      </c>
      <c r="BF77" s="194">
        <f t="shared" si="13"/>
        <v>428.32962454912814</v>
      </c>
      <c r="BG77" s="194">
        <f t="shared" si="13"/>
        <v>419.67472344583064</v>
      </c>
      <c r="BH77" s="194">
        <f t="shared" si="13"/>
        <v>395.65646777849088</v>
      </c>
      <c r="BI77" s="194">
        <f>BI7/10^3</f>
        <v>392.78042063161189</v>
      </c>
      <c r="BJ77" s="194"/>
      <c r="BK77" s="194"/>
      <c r="BL77" s="192"/>
    </row>
    <row r="78" spans="2:68">
      <c r="S78" s="155" t="s">
        <v>57</v>
      </c>
      <c r="Y78" s="147" t="s">
        <v>613</v>
      </c>
      <c r="Z78" s="155"/>
      <c r="AA78" s="194">
        <f t="shared" ref="AA78:BI78" si="14">AA14/10^3</f>
        <v>378.48683664314063</v>
      </c>
      <c r="AB78" s="194">
        <f t="shared" si="14"/>
        <v>375.97093460968148</v>
      </c>
      <c r="AC78" s="194">
        <f t="shared" si="14"/>
        <v>370.49626767712118</v>
      </c>
      <c r="AD78" s="194">
        <f t="shared" si="14"/>
        <v>372.38483104607224</v>
      </c>
      <c r="AE78" s="194">
        <f t="shared" si="14"/>
        <v>379.2201492826278</v>
      </c>
      <c r="AF78" s="194">
        <f t="shared" si="14"/>
        <v>386.36426948572387</v>
      </c>
      <c r="AG78" s="194">
        <f t="shared" si="14"/>
        <v>391.50807728693979</v>
      </c>
      <c r="AH78" s="194">
        <f t="shared" si="14"/>
        <v>386.9162444959652</v>
      </c>
      <c r="AI78" s="194">
        <f t="shared" si="14"/>
        <v>363.06255257358038</v>
      </c>
      <c r="AJ78" s="194">
        <f t="shared" si="14"/>
        <v>367.87479648498118</v>
      </c>
      <c r="AK78" s="194">
        <f t="shared" si="14"/>
        <v>377.95185370447933</v>
      </c>
      <c r="AL78" s="194">
        <f t="shared" si="14"/>
        <v>372.08178485324134</v>
      </c>
      <c r="AM78" s="194">
        <f t="shared" si="14"/>
        <v>377.20756123544339</v>
      </c>
      <c r="AN78" s="194">
        <f t="shared" si="14"/>
        <v>376.92478228451841</v>
      </c>
      <c r="AO78" s="194">
        <f t="shared" si="14"/>
        <v>377.63565271827247</v>
      </c>
      <c r="AP78" s="194">
        <f t="shared" si="14"/>
        <v>366.85019988977979</v>
      </c>
      <c r="AQ78" s="194">
        <f t="shared" si="14"/>
        <v>363.50343971650153</v>
      </c>
      <c r="AR78" s="194">
        <f t="shared" si="14"/>
        <v>359.94044881266467</v>
      </c>
      <c r="AS78" s="194">
        <f t="shared" si="14"/>
        <v>329.13998862754823</v>
      </c>
      <c r="AT78" s="194">
        <f t="shared" si="14"/>
        <v>315.30013975959582</v>
      </c>
      <c r="AU78" s="194">
        <f t="shared" si="14"/>
        <v>329.84259404707814</v>
      </c>
      <c r="AV78" s="194">
        <f t="shared" si="14"/>
        <v>327.5307998062483</v>
      </c>
      <c r="AW78" s="194">
        <f t="shared" si="14"/>
        <v>325.61300486795091</v>
      </c>
      <c r="AX78" s="194">
        <f t="shared" si="14"/>
        <v>330.36716818705167</v>
      </c>
      <c r="AY78" s="194">
        <f t="shared" si="14"/>
        <v>320.93664717049495</v>
      </c>
      <c r="AZ78" s="194">
        <f t="shared" si="14"/>
        <v>312.17946737657724</v>
      </c>
      <c r="BA78" s="194">
        <f t="shared" si="14"/>
        <v>298.31636764139705</v>
      </c>
      <c r="BB78" s="194">
        <f t="shared" si="14"/>
        <v>293.04408612932286</v>
      </c>
      <c r="BC78" s="194">
        <f t="shared" si="14"/>
        <v>288.10859991688494</v>
      </c>
      <c r="BD78" s="194">
        <f t="shared" si="14"/>
        <v>280.83303422275452</v>
      </c>
      <c r="BE78" s="194">
        <f t="shared" si="14"/>
        <v>254.4831126243663</v>
      </c>
      <c r="BF78" s="194">
        <f t="shared" si="14"/>
        <v>269.80685671725143</v>
      </c>
      <c r="BG78" s="194">
        <f t="shared" si="14"/>
        <v>252.61428936761726</v>
      </c>
      <c r="BH78" s="194">
        <f t="shared" si="14"/>
        <v>243.82337498266986</v>
      </c>
      <c r="BI78" s="194">
        <f t="shared" si="14"/>
        <v>237.18214195415786</v>
      </c>
      <c r="BJ78" s="637"/>
      <c r="BK78" s="637"/>
      <c r="BL78" s="643"/>
      <c r="BM78" s="42"/>
      <c r="BN78" s="42"/>
      <c r="BO78" s="42"/>
      <c r="BP78" s="42"/>
    </row>
    <row r="79" spans="2:68">
      <c r="S79" s="155" t="s">
        <v>58</v>
      </c>
      <c r="Y79" s="147" t="s">
        <v>610</v>
      </c>
      <c r="Z79" s="155"/>
      <c r="AA79" s="194">
        <f t="shared" ref="AA79:BI79" si="15">AA40/10^3</f>
        <v>201.75075122950022</v>
      </c>
      <c r="AB79" s="194">
        <f t="shared" si="15"/>
        <v>213.51771428380647</v>
      </c>
      <c r="AC79" s="194">
        <f t="shared" si="15"/>
        <v>220.07255047809497</v>
      </c>
      <c r="AD79" s="194">
        <f t="shared" si="15"/>
        <v>223.84734779942889</v>
      </c>
      <c r="AE79" s="194">
        <f t="shared" si="15"/>
        <v>233.06813668133549</v>
      </c>
      <c r="AF79" s="194">
        <f t="shared" si="15"/>
        <v>242.39401897470776</v>
      </c>
      <c r="AG79" s="194">
        <f t="shared" si="15"/>
        <v>249.10497197450201</v>
      </c>
      <c r="AH79" s="194">
        <f t="shared" si="15"/>
        <v>250.79147647310356</v>
      </c>
      <c r="AI79" s="194">
        <f t="shared" si="15"/>
        <v>248.89516616030875</v>
      </c>
      <c r="AJ79" s="194">
        <f t="shared" si="15"/>
        <v>252.99392199342316</v>
      </c>
      <c r="AK79" s="194">
        <f t="shared" si="15"/>
        <v>252.57234663611644</v>
      </c>
      <c r="AL79" s="194">
        <f t="shared" si="15"/>
        <v>256.71357182647694</v>
      </c>
      <c r="AM79" s="194">
        <f t="shared" si="15"/>
        <v>253.07547839250034</v>
      </c>
      <c r="AN79" s="194">
        <f t="shared" si="15"/>
        <v>249.07213560618075</v>
      </c>
      <c r="AO79" s="194">
        <f t="shared" si="15"/>
        <v>243.13466039097506</v>
      </c>
      <c r="AP79" s="194">
        <f t="shared" si="15"/>
        <v>237.61098837208439</v>
      </c>
      <c r="AQ79" s="194">
        <f t="shared" si="15"/>
        <v>234.90081465119985</v>
      </c>
      <c r="AR79" s="194">
        <f t="shared" si="15"/>
        <v>232.12346635207331</v>
      </c>
      <c r="AS79" s="194">
        <f t="shared" si="15"/>
        <v>224.48231637104553</v>
      </c>
      <c r="AT79" s="194">
        <f t="shared" si="15"/>
        <v>220.20868846520412</v>
      </c>
      <c r="AU79" s="194">
        <f t="shared" si="15"/>
        <v>221.32063978545986</v>
      </c>
      <c r="AV79" s="194">
        <f t="shared" si="15"/>
        <v>216.84275329127169</v>
      </c>
      <c r="AW79" s="194">
        <f t="shared" si="15"/>
        <v>217.73668489174946</v>
      </c>
      <c r="AX79" s="194">
        <f t="shared" si="15"/>
        <v>214.84791333662378</v>
      </c>
      <c r="AY79" s="194">
        <f t="shared" si="15"/>
        <v>209.89921640126926</v>
      </c>
      <c r="AZ79" s="194">
        <f t="shared" si="15"/>
        <v>208.63712677399468</v>
      </c>
      <c r="BA79" s="194">
        <f t="shared" si="15"/>
        <v>206.85351231319831</v>
      </c>
      <c r="BB79" s="194">
        <f t="shared" si="15"/>
        <v>205.09759551874467</v>
      </c>
      <c r="BC79" s="194">
        <f t="shared" si="15"/>
        <v>202.62623394366216</v>
      </c>
      <c r="BD79" s="194">
        <f t="shared" si="15"/>
        <v>198.53057870424897</v>
      </c>
      <c r="BE79" s="194">
        <f t="shared" si="15"/>
        <v>176.35853327056981</v>
      </c>
      <c r="BF79" s="194">
        <f t="shared" si="15"/>
        <v>177.84404325831068</v>
      </c>
      <c r="BG79" s="194">
        <f t="shared" si="15"/>
        <v>184.4704506369502</v>
      </c>
      <c r="BH79" s="194">
        <f t="shared" si="15"/>
        <v>183.3869077383568</v>
      </c>
      <c r="BI79" s="194">
        <f t="shared" si="15"/>
        <v>180.45925985261792</v>
      </c>
      <c r="BJ79" s="637"/>
      <c r="BK79" s="637"/>
      <c r="BL79" s="643"/>
    </row>
    <row r="80" spans="2:68">
      <c r="S80" s="155" t="s">
        <v>59</v>
      </c>
      <c r="Y80" s="1656" t="s">
        <v>614</v>
      </c>
      <c r="Z80" s="644"/>
      <c r="AA80" s="636">
        <f t="shared" ref="AA80:BI80" si="16">(AA31)/10^3</f>
        <v>81.271198072355105</v>
      </c>
      <c r="AB80" s="636">
        <f t="shared" si="16"/>
        <v>79.833560062322718</v>
      </c>
      <c r="AC80" s="636">
        <f t="shared" si="16"/>
        <v>78.494398816929532</v>
      </c>
      <c r="AD80" s="636">
        <f t="shared" si="16"/>
        <v>81.002978012351292</v>
      </c>
      <c r="AE80" s="636">
        <f t="shared" si="16"/>
        <v>82.661400724588972</v>
      </c>
      <c r="AF80" s="636">
        <f t="shared" si="16"/>
        <v>85.932394636709589</v>
      </c>
      <c r="AG80" s="636">
        <f t="shared" si="16"/>
        <v>81.228788899222437</v>
      </c>
      <c r="AH80" s="636">
        <f t="shared" si="16"/>
        <v>85.65358605222994</v>
      </c>
      <c r="AI80" s="636">
        <f t="shared" si="16"/>
        <v>90.542382936188119</v>
      </c>
      <c r="AJ80" s="636">
        <f t="shared" si="16"/>
        <v>94.436822327030953</v>
      </c>
      <c r="AK80" s="636">
        <f t="shared" si="16"/>
        <v>93.276556299256313</v>
      </c>
      <c r="AL80" s="636">
        <f t="shared" si="16"/>
        <v>94.813135815564635</v>
      </c>
      <c r="AM80" s="636">
        <f t="shared" si="16"/>
        <v>96.588074264479928</v>
      </c>
      <c r="AN80" s="636">
        <f t="shared" si="16"/>
        <v>96.277600534042392</v>
      </c>
      <c r="AO80" s="194">
        <f t="shared" si="16"/>
        <v>101.50280044976289</v>
      </c>
      <c r="AP80" s="194">
        <f t="shared" si="16"/>
        <v>102.3565701662354</v>
      </c>
      <c r="AQ80" s="194">
        <f t="shared" si="16"/>
        <v>99.886547755433426</v>
      </c>
      <c r="AR80" s="636">
        <f t="shared" si="16"/>
        <v>90.3914770859962</v>
      </c>
      <c r="AS80" s="636">
        <f t="shared" si="16"/>
        <v>95.591331500857493</v>
      </c>
      <c r="AT80" s="636">
        <f t="shared" si="16"/>
        <v>93.269767046639799</v>
      </c>
      <c r="AU80" s="194">
        <f t="shared" si="16"/>
        <v>100.04126328576655</v>
      </c>
      <c r="AV80" s="194">
        <f t="shared" si="16"/>
        <v>102.23709907005494</v>
      </c>
      <c r="AW80" s="636">
        <f t="shared" si="16"/>
        <v>96.876943750375887</v>
      </c>
      <c r="AX80" s="194">
        <f t="shared" si="16"/>
        <v>104.00871372170964</v>
      </c>
      <c r="AY80" s="636">
        <f t="shared" si="16"/>
        <v>98.37333042904433</v>
      </c>
      <c r="AZ80" s="636">
        <f t="shared" si="16"/>
        <v>96.486826421378908</v>
      </c>
      <c r="BA80" s="636">
        <f t="shared" si="16"/>
        <v>59.779777652934534</v>
      </c>
      <c r="BB80" s="636">
        <f t="shared" si="16"/>
        <v>60.171723403498106</v>
      </c>
      <c r="BC80" s="636">
        <f t="shared" si="16"/>
        <v>67.071066443716475</v>
      </c>
      <c r="BD80" s="636">
        <f t="shared" si="16"/>
        <v>62.383883428758992</v>
      </c>
      <c r="BE80" s="636">
        <f t="shared" si="16"/>
        <v>59.183603525377492</v>
      </c>
      <c r="BF80" s="636">
        <f t="shared" si="16"/>
        <v>59.908876528554117</v>
      </c>
      <c r="BG80" s="636">
        <f t="shared" si="16"/>
        <v>54.588074235982468</v>
      </c>
      <c r="BH80" s="636">
        <f t="shared" si="16"/>
        <v>52.656111111400335</v>
      </c>
      <c r="BI80" s="636">
        <f t="shared" si="16"/>
        <v>50.470606657762559</v>
      </c>
      <c r="BJ80" s="637"/>
      <c r="BK80" s="637"/>
      <c r="BL80" s="643"/>
    </row>
    <row r="81" spans="1:64">
      <c r="S81" s="155" t="s">
        <v>60</v>
      </c>
      <c r="Y81" s="147" t="s">
        <v>185</v>
      </c>
      <c r="Z81" s="155"/>
      <c r="AA81" s="636">
        <f t="shared" ref="AA81:BI81" si="17">AA47/10^3</f>
        <v>57.641317970258875</v>
      </c>
      <c r="AB81" s="636">
        <f t="shared" si="17"/>
        <v>58.746470364734733</v>
      </c>
      <c r="AC81" s="636">
        <f t="shared" si="17"/>
        <v>61.632759714404514</v>
      </c>
      <c r="AD81" s="636">
        <f t="shared" si="17"/>
        <v>65.041547090991145</v>
      </c>
      <c r="AE81" s="636">
        <f t="shared" si="17"/>
        <v>63.237705685532987</v>
      </c>
      <c r="AF81" s="636">
        <f t="shared" si="17"/>
        <v>66.855178480565428</v>
      </c>
      <c r="AG81" s="636">
        <f t="shared" si="17"/>
        <v>69.238673616428756</v>
      </c>
      <c r="AH81" s="636">
        <f t="shared" si="17"/>
        <v>66.093601030790396</v>
      </c>
      <c r="AI81" s="636">
        <f t="shared" si="17"/>
        <v>66.140823619089204</v>
      </c>
      <c r="AJ81" s="636">
        <f t="shared" si="17"/>
        <v>67.947123494421291</v>
      </c>
      <c r="AK81" s="636">
        <f t="shared" si="17"/>
        <v>71.579163510903939</v>
      </c>
      <c r="AL81" s="636">
        <f t="shared" si="17"/>
        <v>67.9098901060309</v>
      </c>
      <c r="AM81" s="636">
        <f t="shared" si="17"/>
        <v>70.696406697816116</v>
      </c>
      <c r="AN81" s="636">
        <f t="shared" si="17"/>
        <v>67.277029709190558</v>
      </c>
      <c r="AO81" s="636">
        <f t="shared" si="17"/>
        <v>67.389414618959222</v>
      </c>
      <c r="AP81" s="636">
        <f t="shared" si="17"/>
        <v>69.776512138104394</v>
      </c>
      <c r="AQ81" s="636">
        <f t="shared" si="17"/>
        <v>65.514185818467936</v>
      </c>
      <c r="AR81" s="636">
        <f t="shared" si="17"/>
        <v>64.821415471118996</v>
      </c>
      <c r="AS81" s="636">
        <f t="shared" si="17"/>
        <v>61.14746720235199</v>
      </c>
      <c r="AT81" s="636">
        <f t="shared" si="17"/>
        <v>60.811269880985748</v>
      </c>
      <c r="AU81" s="636">
        <f t="shared" si="17"/>
        <v>63.692722254178953</v>
      </c>
      <c r="AV81" s="636">
        <f t="shared" si="17"/>
        <v>62.032294686300652</v>
      </c>
      <c r="AW81" s="636">
        <f t="shared" si="17"/>
        <v>62.129078465793761</v>
      </c>
      <c r="AX81" s="636">
        <f t="shared" si="17"/>
        <v>59.806323872862727</v>
      </c>
      <c r="AY81" s="636">
        <f t="shared" si="17"/>
        <v>57.511917026449687</v>
      </c>
      <c r="AZ81" s="636">
        <f t="shared" si="17"/>
        <v>54.967428627944379</v>
      </c>
      <c r="BA81" s="636">
        <f t="shared" si="17"/>
        <v>55.250705317687782</v>
      </c>
      <c r="BB81" s="636">
        <f t="shared" si="17"/>
        <v>58.787879612925309</v>
      </c>
      <c r="BC81" s="636">
        <f t="shared" si="17"/>
        <v>51.716529045493672</v>
      </c>
      <c r="BD81" s="636">
        <f t="shared" si="17"/>
        <v>52.927635387281931</v>
      </c>
      <c r="BE81" s="636">
        <f t="shared" si="17"/>
        <v>55.360455795757971</v>
      </c>
      <c r="BF81" s="636">
        <f t="shared" si="17"/>
        <v>51.139706045456052</v>
      </c>
      <c r="BG81" s="636">
        <f t="shared" si="17"/>
        <v>49.612336954526448</v>
      </c>
      <c r="BH81" s="636">
        <f t="shared" si="17"/>
        <v>46.199575130266183</v>
      </c>
      <c r="BI81" s="636">
        <f t="shared" si="17"/>
        <v>45.734582443632632</v>
      </c>
      <c r="BJ81" s="194"/>
      <c r="BK81" s="194"/>
      <c r="BL81" s="643"/>
    </row>
    <row r="82" spans="1:64">
      <c r="S82" s="155" t="s">
        <v>478</v>
      </c>
      <c r="Y82" s="147" t="s">
        <v>322</v>
      </c>
      <c r="Z82" s="155"/>
      <c r="AA82" s="636">
        <f t="shared" ref="AA82:BI82" si="18">AA49/10^3</f>
        <v>65.161974696369697</v>
      </c>
      <c r="AB82" s="636">
        <f t="shared" si="18"/>
        <v>66.471388275116169</v>
      </c>
      <c r="AC82" s="636">
        <f t="shared" si="18"/>
        <v>66.456264105329623</v>
      </c>
      <c r="AD82" s="636">
        <f t="shared" si="18"/>
        <v>65.168815521459024</v>
      </c>
      <c r="AE82" s="636">
        <f t="shared" si="18"/>
        <v>66.870061190482133</v>
      </c>
      <c r="AF82" s="636">
        <f t="shared" si="18"/>
        <v>67.174267126252573</v>
      </c>
      <c r="AG82" s="636">
        <f t="shared" si="18"/>
        <v>67.764445656733869</v>
      </c>
      <c r="AH82" s="636">
        <f t="shared" si="18"/>
        <v>65.252665238911646</v>
      </c>
      <c r="AI82" s="636">
        <f t="shared" si="18"/>
        <v>59.203979890111192</v>
      </c>
      <c r="AJ82" s="636">
        <f t="shared" si="18"/>
        <v>59.575490944651634</v>
      </c>
      <c r="AK82" s="636">
        <f t="shared" si="18"/>
        <v>60.102180649636743</v>
      </c>
      <c r="AL82" s="636">
        <f t="shared" si="18"/>
        <v>58.847526939695278</v>
      </c>
      <c r="AM82" s="636">
        <f t="shared" si="18"/>
        <v>56.522277226371564</v>
      </c>
      <c r="AN82" s="636">
        <f t="shared" si="18"/>
        <v>55.923111386561622</v>
      </c>
      <c r="AO82" s="636">
        <f t="shared" si="18"/>
        <v>55.911205737508432</v>
      </c>
      <c r="AP82" s="636">
        <f t="shared" si="18"/>
        <v>57.016496081314628</v>
      </c>
      <c r="AQ82" s="636">
        <f t="shared" si="18"/>
        <v>57.281219123138186</v>
      </c>
      <c r="AR82" s="636">
        <f t="shared" si="18"/>
        <v>56.472712349126844</v>
      </c>
      <c r="AS82" s="636">
        <f t="shared" si="18"/>
        <v>52.12209051595832</v>
      </c>
      <c r="AT82" s="636">
        <f t="shared" si="18"/>
        <v>46.6927212611686</v>
      </c>
      <c r="AU82" s="636">
        <f t="shared" si="18"/>
        <v>47.815439663273452</v>
      </c>
      <c r="AV82" s="636">
        <f t="shared" si="18"/>
        <v>47.531257883627326</v>
      </c>
      <c r="AW82" s="636">
        <f t="shared" si="18"/>
        <v>47.71363156121987</v>
      </c>
      <c r="AX82" s="636">
        <f t="shared" si="18"/>
        <v>49.437026391933102</v>
      </c>
      <c r="AY82" s="636">
        <f t="shared" si="18"/>
        <v>48.899554699718436</v>
      </c>
      <c r="AZ82" s="636">
        <f t="shared" si="18"/>
        <v>47.566905866175254</v>
      </c>
      <c r="BA82" s="636">
        <f t="shared" si="18"/>
        <v>47.17399977496229</v>
      </c>
      <c r="BB82" s="636">
        <f t="shared" si="18"/>
        <v>47.935506175996949</v>
      </c>
      <c r="BC82" s="636">
        <f t="shared" si="18"/>
        <v>47.214160883696714</v>
      </c>
      <c r="BD82" s="636">
        <f t="shared" si="18"/>
        <v>45.557070804833543</v>
      </c>
      <c r="BE82" s="636">
        <f t="shared" si="18"/>
        <v>42.600340611412328</v>
      </c>
      <c r="BF82" s="636">
        <f t="shared" si="18"/>
        <v>44.05915414968306</v>
      </c>
      <c r="BG82" s="636">
        <f t="shared" si="18"/>
        <v>40.991606396353625</v>
      </c>
      <c r="BH82" s="636">
        <f t="shared" si="18"/>
        <v>38.431331396325803</v>
      </c>
      <c r="BI82" s="636">
        <f t="shared" si="18"/>
        <v>37.304739905015985</v>
      </c>
      <c r="BJ82" s="637"/>
      <c r="BK82" s="637"/>
      <c r="BL82" s="643"/>
    </row>
    <row r="83" spans="1:64">
      <c r="S83" s="155" t="s">
        <v>61</v>
      </c>
      <c r="Y83" s="147" t="s">
        <v>186</v>
      </c>
      <c r="Z83" s="155"/>
      <c r="AA83" s="636">
        <f t="shared" ref="AA83:BI83" si="19">AA61/10^3</f>
        <v>20.634684278924013</v>
      </c>
      <c r="AB83" s="636">
        <f t="shared" si="19"/>
        <v>20.84544776608875</v>
      </c>
      <c r="AC83" s="636">
        <f t="shared" si="19"/>
        <v>21.672236737684326</v>
      </c>
      <c r="AD83" s="636">
        <f t="shared" si="19"/>
        <v>21.52649312958669</v>
      </c>
      <c r="AE83" s="636">
        <f t="shared" si="19"/>
        <v>23.576078928415257</v>
      </c>
      <c r="AF83" s="636">
        <f t="shared" si="19"/>
        <v>24.306286910374524</v>
      </c>
      <c r="AG83" s="636">
        <f t="shared" si="19"/>
        <v>25.124142854355565</v>
      </c>
      <c r="AH83" s="636">
        <f t="shared" si="19"/>
        <v>26.032940360303847</v>
      </c>
      <c r="AI83" s="636">
        <f t="shared" si="19"/>
        <v>26.275165798647613</v>
      </c>
      <c r="AJ83" s="636">
        <f t="shared" si="19"/>
        <v>26.493204415054588</v>
      </c>
      <c r="AK83" s="636">
        <f t="shared" si="19"/>
        <v>27.34504634046516</v>
      </c>
      <c r="AL83" s="636">
        <f t="shared" si="19"/>
        <v>27.303871953899581</v>
      </c>
      <c r="AM83" s="636">
        <f t="shared" si="19"/>
        <v>27.512551540754426</v>
      </c>
      <c r="AN83" s="636">
        <f t="shared" si="19"/>
        <v>28.086204624646193</v>
      </c>
      <c r="AO83" s="636">
        <f t="shared" si="19"/>
        <v>27.246824070422935</v>
      </c>
      <c r="AP83" s="636">
        <f t="shared" si="19"/>
        <v>26.352974920986664</v>
      </c>
      <c r="AQ83" s="636">
        <f t="shared" si="19"/>
        <v>24.993545603015836</v>
      </c>
      <c r="AR83" s="636">
        <f t="shared" si="19"/>
        <v>25.206128045539554</v>
      </c>
      <c r="AS83" s="636">
        <f t="shared" si="19"/>
        <v>26.786052350605576</v>
      </c>
      <c r="AT83" s="636">
        <f t="shared" si="19"/>
        <v>23.969971689353802</v>
      </c>
      <c r="AU83" s="636">
        <f t="shared" si="19"/>
        <v>23.840828178879558</v>
      </c>
      <c r="AV83" s="636">
        <f t="shared" si="19"/>
        <v>23.348655366003452</v>
      </c>
      <c r="AW83" s="636">
        <f t="shared" si="19"/>
        <v>24.643855634021339</v>
      </c>
      <c r="AX83" s="636">
        <f t="shared" si="19"/>
        <v>24.476171400570355</v>
      </c>
      <c r="AY83" s="636">
        <f t="shared" si="19"/>
        <v>23.707312920919676</v>
      </c>
      <c r="AZ83" s="636">
        <f t="shared" si="19"/>
        <v>24.10175326820757</v>
      </c>
      <c r="BA83" s="636">
        <f t="shared" si="19"/>
        <v>24.178201579526519</v>
      </c>
      <c r="BB83" s="636">
        <f t="shared" si="19"/>
        <v>24.525145223074244</v>
      </c>
      <c r="BC83" s="636">
        <f t="shared" si="19"/>
        <v>24.938819302442916</v>
      </c>
      <c r="BD83" s="636">
        <f t="shared" si="19"/>
        <v>25.510792927455601</v>
      </c>
      <c r="BE83" s="636">
        <f t="shared" si="19"/>
        <v>24.531081658557788</v>
      </c>
      <c r="BF83" s="636">
        <f t="shared" si="19"/>
        <v>25.258904794101234</v>
      </c>
      <c r="BG83" s="636">
        <f t="shared" si="19"/>
        <v>25.412053547681893</v>
      </c>
      <c r="BH83" s="636">
        <f t="shared" si="19"/>
        <v>25.932797653652102</v>
      </c>
      <c r="BI83" s="636">
        <f t="shared" si="19"/>
        <v>25.450583025623985</v>
      </c>
      <c r="BJ83" s="637"/>
      <c r="BK83" s="637"/>
      <c r="BL83" s="643"/>
    </row>
    <row r="84" spans="1:64" s="158" customFormat="1" ht="17.25" thickBot="1">
      <c r="O84" s="29"/>
      <c r="P84" s="29"/>
      <c r="Q84" s="29"/>
      <c r="S84" s="700" t="s">
        <v>479</v>
      </c>
      <c r="T84" s="1128"/>
      <c r="U84" s="29"/>
      <c r="V84" s="29"/>
      <c r="W84" s="29"/>
      <c r="Y84" s="700" t="s">
        <v>915</v>
      </c>
      <c r="Z84" s="204"/>
      <c r="AA84" s="701">
        <f t="shared" ref="AA84:BI84" si="20">AA65/10^3</f>
        <v>6.4430616767730333</v>
      </c>
      <c r="AB84" s="701">
        <f t="shared" si="20"/>
        <v>6.2347004310158285</v>
      </c>
      <c r="AC84" s="701">
        <f t="shared" si="20"/>
        <v>5.9131900952201342</v>
      </c>
      <c r="AD84" s="701">
        <f t="shared" si="20"/>
        <v>5.7054899376088324</v>
      </c>
      <c r="AE84" s="701">
        <f t="shared" si="20"/>
        <v>5.494013811626079</v>
      </c>
      <c r="AF84" s="701">
        <f t="shared" si="20"/>
        <v>5.6671315208106678</v>
      </c>
      <c r="AG84" s="701">
        <f t="shared" si="20"/>
        <v>5.7648935657783591</v>
      </c>
      <c r="AH84" s="701">
        <f t="shared" si="20"/>
        <v>5.6209080114044898</v>
      </c>
      <c r="AI84" s="701">
        <f t="shared" si="20"/>
        <v>5.2116042027240148</v>
      </c>
      <c r="AJ84" s="701">
        <f t="shared" si="20"/>
        <v>5.2478021481100834</v>
      </c>
      <c r="AK84" s="701">
        <f t="shared" si="20"/>
        <v>5.311014443566803</v>
      </c>
      <c r="AL84" s="701">
        <f t="shared" si="20"/>
        <v>4.8290213039643639</v>
      </c>
      <c r="AM84" s="701">
        <f t="shared" si="20"/>
        <v>4.5723745506958773</v>
      </c>
      <c r="AN84" s="701">
        <f t="shared" si="20"/>
        <v>4.3734691199572513</v>
      </c>
      <c r="AO84" s="701">
        <f t="shared" si="20"/>
        <v>4.2221033112237238</v>
      </c>
      <c r="AP84" s="701">
        <f t="shared" si="20"/>
        <v>4.1325242948107928</v>
      </c>
      <c r="AQ84" s="701">
        <f t="shared" si="20"/>
        <v>4.0510336535580134</v>
      </c>
      <c r="AR84" s="701">
        <f t="shared" si="20"/>
        <v>4.0564103514359449</v>
      </c>
      <c r="AS84" s="701">
        <f t="shared" si="20"/>
        <v>3.6335013135857279</v>
      </c>
      <c r="AT84" s="701">
        <f t="shared" si="20"/>
        <v>3.3159398850212103</v>
      </c>
      <c r="AU84" s="701">
        <f t="shared" si="20"/>
        <v>3.1804561179479722</v>
      </c>
      <c r="AV84" s="701">
        <f t="shared" si="20"/>
        <v>3.0796682322193272</v>
      </c>
      <c r="AW84" s="701">
        <f t="shared" si="20"/>
        <v>3.1067390003150903</v>
      </c>
      <c r="AX84" s="701">
        <f t="shared" si="20"/>
        <v>3.0841215673988587</v>
      </c>
      <c r="AY84" s="701">
        <f t="shared" si="20"/>
        <v>2.9647009983733543</v>
      </c>
      <c r="AZ84" s="701">
        <f t="shared" si="20"/>
        <v>2.8120161738526614</v>
      </c>
      <c r="BA84" s="701">
        <f t="shared" si="20"/>
        <v>2.7325466685005977</v>
      </c>
      <c r="BB84" s="701">
        <f t="shared" si="20"/>
        <v>2.5258549584778667</v>
      </c>
      <c r="BC84" s="701">
        <f t="shared" si="20"/>
        <v>2.4827887926417422</v>
      </c>
      <c r="BD84" s="701">
        <f t="shared" si="20"/>
        <v>2.403638790457864</v>
      </c>
      <c r="BE84" s="701">
        <f t="shared" si="20"/>
        <v>2.3170331448839216</v>
      </c>
      <c r="BF84" s="701">
        <f t="shared" si="20"/>
        <v>2.1977351941517296</v>
      </c>
      <c r="BG84" s="701">
        <f t="shared" si="20"/>
        <v>2.0887233509629906</v>
      </c>
      <c r="BH84" s="701">
        <f t="shared" si="20"/>
        <v>2.1031252420190452</v>
      </c>
      <c r="BI84" s="701">
        <f t="shared" si="20"/>
        <v>2.0996681386962779</v>
      </c>
      <c r="BJ84" s="701"/>
      <c r="BK84" s="701"/>
      <c r="BL84" s="200"/>
    </row>
    <row r="85" spans="1:64" s="180" customFormat="1" ht="15.75" thickTop="1">
      <c r="A85" s="158"/>
      <c r="O85" s="23"/>
      <c r="P85" s="23"/>
      <c r="Q85" s="23"/>
      <c r="R85" s="158"/>
      <c r="S85" s="154" t="s">
        <v>23</v>
      </c>
      <c r="T85" s="1128"/>
      <c r="U85" s="29"/>
      <c r="V85" s="29"/>
      <c r="W85" s="29"/>
      <c r="X85" s="158"/>
      <c r="Y85" s="146" t="s">
        <v>0</v>
      </c>
      <c r="Z85" s="154"/>
      <c r="AA85" s="649">
        <f t="shared" ref="AA85:BI85" si="21">SUM(AA77:AA84)</f>
        <v>1159.8016750899108</v>
      </c>
      <c r="AB85" s="649">
        <f t="shared" si="21"/>
        <v>1171.3628499673691</v>
      </c>
      <c r="AC85" s="649">
        <f t="shared" si="21"/>
        <v>1179.8638543264578</v>
      </c>
      <c r="AD85" s="649">
        <f t="shared" si="21"/>
        <v>1173.4024859867284</v>
      </c>
      <c r="AE85" s="649">
        <f t="shared" si="21"/>
        <v>1226.8441253088065</v>
      </c>
      <c r="AF85" s="649">
        <f t="shared" si="21"/>
        <v>1239.2889141910771</v>
      </c>
      <c r="AG85" s="649">
        <f t="shared" si="21"/>
        <v>1252.2031614474906</v>
      </c>
      <c r="AH85" s="649">
        <f t="shared" si="21"/>
        <v>1244.0033102374846</v>
      </c>
      <c r="AI85" s="649">
        <f t="shared" si="21"/>
        <v>1203.8485590747907</v>
      </c>
      <c r="AJ85" s="649">
        <f t="shared" si="21"/>
        <v>1240.7952304378807</v>
      </c>
      <c r="AK85" s="649">
        <f t="shared" si="21"/>
        <v>1263.0584842681867</v>
      </c>
      <c r="AL85" s="649">
        <f t="shared" si="21"/>
        <v>1248.3415754532105</v>
      </c>
      <c r="AM85" s="649">
        <f t="shared" si="21"/>
        <v>1277.5996830633956</v>
      </c>
      <c r="AN85" s="649">
        <f t="shared" si="21"/>
        <v>1285.6810349985824</v>
      </c>
      <c r="AO85" s="649">
        <f t="shared" si="21"/>
        <v>1280.8225808347358</v>
      </c>
      <c r="AP85" s="649">
        <f t="shared" si="21"/>
        <v>1288.0231404317706</v>
      </c>
      <c r="AQ85" s="649">
        <f t="shared" si="21"/>
        <v>1265.0014176882751</v>
      </c>
      <c r="AR85" s="649">
        <f t="shared" si="21"/>
        <v>1300.2010950123533</v>
      </c>
      <c r="AS85" s="649">
        <f t="shared" si="21"/>
        <v>1229.4599058430192</v>
      </c>
      <c r="AT85" s="649">
        <f t="shared" si="21"/>
        <v>1161.2507020376395</v>
      </c>
      <c r="AU85" s="649">
        <f t="shared" si="21"/>
        <v>1211.7811359656539</v>
      </c>
      <c r="AV85" s="649">
        <f t="shared" si="21"/>
        <v>1261.9642681709058</v>
      </c>
      <c r="AW85" s="649">
        <f t="shared" si="21"/>
        <v>1302.726825810405</v>
      </c>
      <c r="AX85" s="649">
        <f t="shared" si="21"/>
        <v>1312.3702262424413</v>
      </c>
      <c r="AY85" s="649">
        <f t="shared" si="21"/>
        <v>1260.7520265909259</v>
      </c>
      <c r="AZ85" s="649">
        <f t="shared" si="21"/>
        <v>1220.2851788991438</v>
      </c>
      <c r="BA85" s="649">
        <f t="shared" si="21"/>
        <v>1200.2006971924588</v>
      </c>
      <c r="BB85" s="649">
        <f t="shared" si="21"/>
        <v>1184.4537287396752</v>
      </c>
      <c r="BC85" s="649">
        <f t="shared" si="21"/>
        <v>1138.6060423059946</v>
      </c>
      <c r="BD85" s="649">
        <f t="shared" si="21"/>
        <v>1101.8506473214979</v>
      </c>
      <c r="BE85" s="649">
        <f t="shared" si="21"/>
        <v>1037.480596652654</v>
      </c>
      <c r="BF85" s="649">
        <f t="shared" si="21"/>
        <v>1058.5449012366364</v>
      </c>
      <c r="BG85" s="649">
        <f t="shared" si="21"/>
        <v>1029.4522579359054</v>
      </c>
      <c r="BH85" s="649">
        <f t="shared" si="21"/>
        <v>988.18969103318113</v>
      </c>
      <c r="BI85" s="649">
        <f t="shared" si="21"/>
        <v>971.48200260911915</v>
      </c>
      <c r="BJ85" s="660"/>
      <c r="BK85" s="660"/>
      <c r="BL85" s="643"/>
    </row>
    <row r="86" spans="1:64" s="180" customFormat="1">
      <c r="A86" s="158"/>
      <c r="O86" s="23"/>
      <c r="P86" s="23"/>
      <c r="Q86" s="23"/>
      <c r="R86" s="158"/>
      <c r="S86" s="23"/>
      <c r="T86" s="1128"/>
      <c r="U86" s="29"/>
      <c r="V86" s="29"/>
      <c r="W86" s="29"/>
      <c r="X86" s="158"/>
      <c r="Y86" s="29"/>
      <c r="Z86" s="23"/>
      <c r="AA86" s="88"/>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9"/>
    </row>
    <row r="87" spans="1:64" s="87" customFormat="1" ht="16.5">
      <c r="A87" s="29"/>
      <c r="B87" s="23"/>
      <c r="C87" s="23"/>
      <c r="D87" s="23"/>
      <c r="E87" s="23"/>
      <c r="F87" s="23"/>
      <c r="G87" s="23"/>
      <c r="H87" s="23"/>
      <c r="I87" s="23"/>
      <c r="J87" s="23"/>
      <c r="K87" s="23"/>
      <c r="L87" s="23"/>
      <c r="M87" s="23"/>
      <c r="N87" s="23"/>
      <c r="O87" s="23"/>
      <c r="P87" s="23"/>
      <c r="Q87" s="23"/>
      <c r="R87" s="643"/>
      <c r="S87" s="163" t="s">
        <v>35</v>
      </c>
      <c r="T87" s="1123"/>
      <c r="U87" s="29"/>
      <c r="V87" s="29"/>
      <c r="W87" s="29"/>
      <c r="X87" s="643"/>
      <c r="Y87" s="29" t="s">
        <v>853</v>
      </c>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9"/>
    </row>
    <row r="88" spans="1:64">
      <c r="S88" s="85"/>
      <c r="Y88" s="1655"/>
      <c r="Z88" s="137"/>
      <c r="AA88" s="86">
        <v>1990</v>
      </c>
      <c r="AB88" s="86">
        <f t="shared" ref="AB88:BI88" si="22">AA88+1</f>
        <v>1991</v>
      </c>
      <c r="AC88" s="86">
        <f t="shared" si="22"/>
        <v>1992</v>
      </c>
      <c r="AD88" s="86">
        <f t="shared" si="22"/>
        <v>1993</v>
      </c>
      <c r="AE88" s="86">
        <f t="shared" si="22"/>
        <v>1994</v>
      </c>
      <c r="AF88" s="86">
        <f t="shared" si="22"/>
        <v>1995</v>
      </c>
      <c r="AG88" s="86">
        <f t="shared" si="22"/>
        <v>1996</v>
      </c>
      <c r="AH88" s="86">
        <f t="shared" si="22"/>
        <v>1997</v>
      </c>
      <c r="AI88" s="86">
        <f t="shared" si="22"/>
        <v>1998</v>
      </c>
      <c r="AJ88" s="86">
        <f t="shared" si="22"/>
        <v>1999</v>
      </c>
      <c r="AK88" s="86">
        <f t="shared" si="22"/>
        <v>2000</v>
      </c>
      <c r="AL88" s="86">
        <f t="shared" si="22"/>
        <v>2001</v>
      </c>
      <c r="AM88" s="86">
        <f t="shared" si="22"/>
        <v>2002</v>
      </c>
      <c r="AN88" s="86">
        <f t="shared" si="22"/>
        <v>2003</v>
      </c>
      <c r="AO88" s="86">
        <f t="shared" si="22"/>
        <v>2004</v>
      </c>
      <c r="AP88" s="86">
        <f t="shared" si="22"/>
        <v>2005</v>
      </c>
      <c r="AQ88" s="86">
        <f t="shared" si="22"/>
        <v>2006</v>
      </c>
      <c r="AR88" s="86">
        <f t="shared" si="22"/>
        <v>2007</v>
      </c>
      <c r="AS88" s="86">
        <f t="shared" si="22"/>
        <v>2008</v>
      </c>
      <c r="AT88" s="86">
        <f t="shared" si="22"/>
        <v>2009</v>
      </c>
      <c r="AU88" s="86">
        <f t="shared" si="22"/>
        <v>2010</v>
      </c>
      <c r="AV88" s="86">
        <f t="shared" si="22"/>
        <v>2011</v>
      </c>
      <c r="AW88" s="86">
        <f t="shared" si="22"/>
        <v>2012</v>
      </c>
      <c r="AX88" s="86">
        <f t="shared" si="22"/>
        <v>2013</v>
      </c>
      <c r="AY88" s="86">
        <f t="shared" si="22"/>
        <v>2014</v>
      </c>
      <c r="AZ88" s="86">
        <f t="shared" si="22"/>
        <v>2015</v>
      </c>
      <c r="BA88" s="86">
        <f t="shared" si="22"/>
        <v>2016</v>
      </c>
      <c r="BB88" s="86">
        <f t="shared" si="22"/>
        <v>2017</v>
      </c>
      <c r="BC88" s="86">
        <f t="shared" si="22"/>
        <v>2018</v>
      </c>
      <c r="BD88" s="86">
        <f t="shared" si="22"/>
        <v>2019</v>
      </c>
      <c r="BE88" s="86">
        <f t="shared" si="22"/>
        <v>2020</v>
      </c>
      <c r="BF88" s="86">
        <f t="shared" si="22"/>
        <v>2021</v>
      </c>
      <c r="BG88" s="86">
        <f t="shared" si="22"/>
        <v>2022</v>
      </c>
      <c r="BH88" s="86">
        <f t="shared" si="22"/>
        <v>2023</v>
      </c>
      <c r="BI88" s="86">
        <f t="shared" si="22"/>
        <v>2024</v>
      </c>
      <c r="BJ88" s="86" t="s">
        <v>18</v>
      </c>
      <c r="BK88" s="86" t="s">
        <v>2</v>
      </c>
      <c r="BL88" s="165"/>
    </row>
    <row r="89" spans="1:64">
      <c r="S89" s="155" t="s">
        <v>56</v>
      </c>
      <c r="Y89" s="147" t="s">
        <v>328</v>
      </c>
      <c r="Z89" s="655"/>
      <c r="AA89" s="89"/>
      <c r="AB89" s="173">
        <f t="shared" ref="AB89:BI89" si="23">AB77/AA77-1</f>
        <v>3.8195705743588881E-3</v>
      </c>
      <c r="AC89" s="173">
        <f t="shared" si="23"/>
        <v>1.5392897522419124E-2</v>
      </c>
      <c r="AD89" s="173">
        <f t="shared" si="23"/>
        <v>-4.6184156129892462E-2</v>
      </c>
      <c r="AE89" s="173">
        <f t="shared" si="23"/>
        <v>0.10035160444568314</v>
      </c>
      <c r="AF89" s="173">
        <f t="shared" si="23"/>
        <v>-3.252125778963233E-2</v>
      </c>
      <c r="AG89" s="173">
        <f t="shared" si="23"/>
        <v>5.196407687918958E-3</v>
      </c>
      <c r="AH89" s="173">
        <f t="shared" si="23"/>
        <v>-1.3317764517195352E-2</v>
      </c>
      <c r="AI89" s="173">
        <f t="shared" si="23"/>
        <v>-3.6698734404232214E-2</v>
      </c>
      <c r="AJ89" s="173">
        <f t="shared" si="23"/>
        <v>6.3013413132856799E-2</v>
      </c>
      <c r="AK89" s="173">
        <f t="shared" si="23"/>
        <v>2.3740128839198293E-2</v>
      </c>
      <c r="AL89" s="173">
        <f t="shared" si="23"/>
        <v>-2.4211944459145984E-2</v>
      </c>
      <c r="AM89" s="173">
        <f t="shared" si="23"/>
        <v>6.9926723754542897E-2</v>
      </c>
      <c r="AN89" s="173">
        <f t="shared" si="23"/>
        <v>4.1698267308688086E-2</v>
      </c>
      <c r="AO89" s="173">
        <f t="shared" si="23"/>
        <v>-9.7285451458205552E-3</v>
      </c>
      <c r="AP89" s="173">
        <f t="shared" si="23"/>
        <v>4.9895881533470909E-2</v>
      </c>
      <c r="AQ89" s="173">
        <f t="shared" si="23"/>
        <v>-2.1362748494568762E-2</v>
      </c>
      <c r="AR89" s="173">
        <f t="shared" si="23"/>
        <v>0.12610775798964968</v>
      </c>
      <c r="AS89" s="173">
        <f t="shared" si="23"/>
        <v>-6.5566347211189702E-2</v>
      </c>
      <c r="AT89" s="173">
        <f t="shared" si="23"/>
        <v>-8.9048943998446539E-2</v>
      </c>
      <c r="AU89" s="173">
        <f t="shared" si="23"/>
        <v>6.1267485281679246E-2</v>
      </c>
      <c r="AV89" s="173">
        <f t="shared" si="23"/>
        <v>0.13580127578751644</v>
      </c>
      <c r="AW89" s="173">
        <f t="shared" si="23"/>
        <v>9.5012062955751153E-2</v>
      </c>
      <c r="AX89" s="173">
        <f t="shared" si="23"/>
        <v>2.7355330233354014E-3</v>
      </c>
      <c r="AY89" s="173">
        <f t="shared" si="23"/>
        <v>-5.2975820069794288E-2</v>
      </c>
      <c r="AZ89" s="173">
        <f t="shared" si="23"/>
        <v>-5.0005467259119363E-2</v>
      </c>
      <c r="BA89" s="173">
        <f t="shared" si="23"/>
        <v>6.8383591225175566E-2</v>
      </c>
      <c r="BB89" s="173">
        <f t="shared" si="23"/>
        <v>-2.678242951003873E-2</v>
      </c>
      <c r="BC89" s="173">
        <f t="shared" si="23"/>
        <v>-7.7012016541900818E-2</v>
      </c>
      <c r="BD89" s="173">
        <f t="shared" si="23"/>
        <v>-4.5646230247663788E-2</v>
      </c>
      <c r="BE89" s="173">
        <f t="shared" si="23"/>
        <v>-2.5495676085796504E-2</v>
      </c>
      <c r="BF89" s="173">
        <f t="shared" si="23"/>
        <v>1.3446673254586816E-2</v>
      </c>
      <c r="BG89" s="173">
        <f t="shared" si="23"/>
        <v>-2.0206169751643688E-2</v>
      </c>
      <c r="BH89" s="173">
        <f t="shared" si="23"/>
        <v>-5.7230646320875933E-2</v>
      </c>
      <c r="BI89" s="173">
        <f t="shared" si="23"/>
        <v>-7.2690512631506943E-3</v>
      </c>
      <c r="BJ89" s="637"/>
      <c r="BK89" s="637"/>
      <c r="BL89" s="643"/>
    </row>
    <row r="90" spans="1:64" s="87" customFormat="1">
      <c r="A90" s="29"/>
      <c r="B90" s="23"/>
      <c r="C90" s="23"/>
      <c r="D90" s="23"/>
      <c r="E90" s="23"/>
      <c r="F90" s="23"/>
      <c r="G90" s="23"/>
      <c r="H90" s="23"/>
      <c r="I90" s="23"/>
      <c r="J90" s="23"/>
      <c r="K90" s="23"/>
      <c r="L90" s="23"/>
      <c r="M90" s="23"/>
      <c r="N90" s="23"/>
      <c r="O90" s="23"/>
      <c r="P90" s="23"/>
      <c r="Q90" s="23"/>
      <c r="R90" s="643"/>
      <c r="S90" s="155" t="s">
        <v>57</v>
      </c>
      <c r="T90" s="1123"/>
      <c r="U90" s="29"/>
      <c r="V90" s="29"/>
      <c r="W90" s="29"/>
      <c r="X90" s="643"/>
      <c r="Y90" s="147" t="s">
        <v>613</v>
      </c>
      <c r="Z90" s="655"/>
      <c r="AA90" s="89"/>
      <c r="AB90" s="173">
        <f t="shared" ref="AB90:BH90" si="24">AB78/AA78-1</f>
        <v>-6.6472642900162748E-3</v>
      </c>
      <c r="AC90" s="173">
        <f t="shared" si="24"/>
        <v>-1.4561410014962695E-2</v>
      </c>
      <c r="AD90" s="173">
        <f t="shared" si="24"/>
        <v>5.0973883780036644E-3</v>
      </c>
      <c r="AE90" s="173">
        <f t="shared" si="24"/>
        <v>1.8355522746064556E-2</v>
      </c>
      <c r="AF90" s="173">
        <f t="shared" si="24"/>
        <v>1.883897840505222E-2</v>
      </c>
      <c r="AG90" s="173">
        <f t="shared" si="24"/>
        <v>1.3313363081070229E-2</v>
      </c>
      <c r="AH90" s="173">
        <f t="shared" si="24"/>
        <v>-1.1728577409679364E-2</v>
      </c>
      <c r="AI90" s="173">
        <f t="shared" si="24"/>
        <v>-6.1650789445294452E-2</v>
      </c>
      <c r="AJ90" s="173">
        <f t="shared" si="24"/>
        <v>1.3254586233939714E-2</v>
      </c>
      <c r="AK90" s="173">
        <f t="shared" si="24"/>
        <v>2.7392627371550793E-2</v>
      </c>
      <c r="AL90" s="173">
        <f t="shared" si="24"/>
        <v>-1.5531260909829481E-2</v>
      </c>
      <c r="AM90" s="173">
        <f t="shared" si="24"/>
        <v>1.3775940104737483E-2</v>
      </c>
      <c r="AN90" s="173">
        <f t="shared" si="24"/>
        <v>-7.4966405763132737E-4</v>
      </c>
      <c r="AO90" s="173">
        <f t="shared" si="24"/>
        <v>1.8859742504737653E-3</v>
      </c>
      <c r="AP90" s="173">
        <f t="shared" si="24"/>
        <v>-2.85604729078347E-2</v>
      </c>
      <c r="AQ90" s="173">
        <f t="shared" si="24"/>
        <v>-9.1229612912403502E-3</v>
      </c>
      <c r="AR90" s="173">
        <f t="shared" si="24"/>
        <v>-9.8018079460696628E-3</v>
      </c>
      <c r="AS90" s="173">
        <f t="shared" si="24"/>
        <v>-8.5570988997535236E-2</v>
      </c>
      <c r="AT90" s="173">
        <f t="shared" si="24"/>
        <v>-4.2048518399912416E-2</v>
      </c>
      <c r="AU90" s="173">
        <f t="shared" si="24"/>
        <v>4.6122574822105689E-2</v>
      </c>
      <c r="AV90" s="173">
        <f t="shared" si="24"/>
        <v>-7.0087801956222329E-3</v>
      </c>
      <c r="AW90" s="173">
        <f t="shared" si="24"/>
        <v>-5.8553117429929191E-3</v>
      </c>
      <c r="AX90" s="173">
        <f t="shared" si="24"/>
        <v>1.4600655526731066E-2</v>
      </c>
      <c r="AY90" s="173">
        <f t="shared" si="24"/>
        <v>-2.854557572505878E-2</v>
      </c>
      <c r="AZ90" s="173">
        <f t="shared" si="24"/>
        <v>-2.7286319188302377E-2</v>
      </c>
      <c r="BA90" s="173">
        <f t="shared" si="24"/>
        <v>-4.4407468087762969E-2</v>
      </c>
      <c r="BB90" s="173">
        <f t="shared" si="24"/>
        <v>-1.7673457054196762E-2</v>
      </c>
      <c r="BC90" s="173">
        <f t="shared" si="24"/>
        <v>-1.6842128696839986E-2</v>
      </c>
      <c r="BD90" s="173">
        <f t="shared" si="24"/>
        <v>-2.5252858457641691E-2</v>
      </c>
      <c r="BE90" s="173">
        <f t="shared" si="24"/>
        <v>-9.3827713934421575E-2</v>
      </c>
      <c r="BF90" s="173">
        <f t="shared" si="24"/>
        <v>6.0215170801938278E-2</v>
      </c>
      <c r="BG90" s="173">
        <f t="shared" si="24"/>
        <v>-6.3721758441637411E-2</v>
      </c>
      <c r="BH90" s="173">
        <f t="shared" si="24"/>
        <v>-3.4799751062990825E-2</v>
      </c>
      <c r="BI90" s="173">
        <f>BI78/BH78-1</f>
        <v>-2.7237884919704802E-2</v>
      </c>
      <c r="BJ90" s="637"/>
      <c r="BK90" s="637"/>
      <c r="BL90" s="643"/>
    </row>
    <row r="91" spans="1:64" s="87" customFormat="1">
      <c r="A91" s="29"/>
      <c r="B91" s="23"/>
      <c r="C91" s="23"/>
      <c r="D91" s="23"/>
      <c r="E91" s="23"/>
      <c r="F91" s="23"/>
      <c r="G91" s="23"/>
      <c r="H91" s="23"/>
      <c r="I91" s="23"/>
      <c r="J91" s="23"/>
      <c r="K91" s="23"/>
      <c r="L91" s="23"/>
      <c r="M91" s="23"/>
      <c r="N91" s="23"/>
      <c r="O91" s="23"/>
      <c r="P91" s="23"/>
      <c r="Q91" s="23"/>
      <c r="R91" s="643"/>
      <c r="S91" s="155" t="s">
        <v>58</v>
      </c>
      <c r="T91" s="1123"/>
      <c r="U91" s="29"/>
      <c r="V91" s="29"/>
      <c r="W91" s="29"/>
      <c r="X91" s="643"/>
      <c r="Y91" s="147" t="s">
        <v>610</v>
      </c>
      <c r="Z91" s="655"/>
      <c r="AA91" s="89"/>
      <c r="AB91" s="173">
        <f t="shared" ref="AB91:BI91" si="25">AB79/AA79-1</f>
        <v>5.8324258931362394E-2</v>
      </c>
      <c r="AC91" s="173">
        <f t="shared" si="25"/>
        <v>3.0699261727651583E-2</v>
      </c>
      <c r="AD91" s="173">
        <f t="shared" si="25"/>
        <v>1.7152513174102824E-2</v>
      </c>
      <c r="AE91" s="173">
        <f t="shared" si="25"/>
        <v>4.1192307939107664E-2</v>
      </c>
      <c r="AF91" s="173">
        <f t="shared" si="25"/>
        <v>4.0013544649061927E-2</v>
      </c>
      <c r="AG91" s="173">
        <f t="shared" si="25"/>
        <v>2.768613280220622E-2</v>
      </c>
      <c r="AH91" s="173">
        <f t="shared" si="25"/>
        <v>6.7702562708149561E-3</v>
      </c>
      <c r="AI91" s="173">
        <f t="shared" si="25"/>
        <v>-7.5613028778439562E-3</v>
      </c>
      <c r="AJ91" s="173">
        <f t="shared" si="25"/>
        <v>1.6467800063559634E-2</v>
      </c>
      <c r="AK91" s="173">
        <f t="shared" si="25"/>
        <v>-1.6663457919660063E-3</v>
      </c>
      <c r="AL91" s="173">
        <f t="shared" si="25"/>
        <v>1.6396193983685858E-2</v>
      </c>
      <c r="AM91" s="173">
        <f t="shared" si="25"/>
        <v>-1.4171800143218505E-2</v>
      </c>
      <c r="AN91" s="173">
        <f t="shared" si="25"/>
        <v>-1.5818770003906635E-2</v>
      </c>
      <c r="AO91" s="173">
        <f t="shared" si="25"/>
        <v>-2.3838375981943272E-2</v>
      </c>
      <c r="AP91" s="173">
        <f t="shared" si="25"/>
        <v>-2.2718570894039836E-2</v>
      </c>
      <c r="AQ91" s="173">
        <f t="shared" si="25"/>
        <v>-1.1405927560221185E-2</v>
      </c>
      <c r="AR91" s="173">
        <f t="shared" si="25"/>
        <v>-1.1823493687114661E-2</v>
      </c>
      <c r="AS91" s="173">
        <f t="shared" si="25"/>
        <v>-3.2918472660743658E-2</v>
      </c>
      <c r="AT91" s="173">
        <f t="shared" si="25"/>
        <v>-1.9037704060294702E-2</v>
      </c>
      <c r="AU91" s="173">
        <f t="shared" si="25"/>
        <v>5.049534275898715E-3</v>
      </c>
      <c r="AV91" s="173">
        <f t="shared" si="25"/>
        <v>-2.0232575228992911E-2</v>
      </c>
      <c r="AW91" s="173">
        <f t="shared" si="25"/>
        <v>4.1224877793217818E-3</v>
      </c>
      <c r="AX91" s="173">
        <f t="shared" si="25"/>
        <v>-1.3267270770480732E-2</v>
      </c>
      <c r="AY91" s="173">
        <f t="shared" si="25"/>
        <v>-2.3033488473313213E-2</v>
      </c>
      <c r="AZ91" s="173">
        <f t="shared" si="25"/>
        <v>-6.0128362978821848E-3</v>
      </c>
      <c r="BA91" s="173">
        <f t="shared" si="25"/>
        <v>-8.5488833573157397E-3</v>
      </c>
      <c r="BB91" s="173">
        <f t="shared" si="25"/>
        <v>-8.4886970243704951E-3</v>
      </c>
      <c r="BC91" s="173">
        <f t="shared" si="25"/>
        <v>-1.2049685754880746E-2</v>
      </c>
      <c r="BD91" s="173">
        <f t="shared" si="25"/>
        <v>-2.0212857731698897E-2</v>
      </c>
      <c r="BE91" s="173">
        <f t="shared" si="25"/>
        <v>-0.11168075758600826</v>
      </c>
      <c r="BF91" s="173">
        <f t="shared" si="25"/>
        <v>8.4232385027935841E-3</v>
      </c>
      <c r="BG91" s="173">
        <f t="shared" si="25"/>
        <v>3.7259653217706967E-2</v>
      </c>
      <c r="BH91" s="173">
        <f t="shared" si="25"/>
        <v>-5.8738019821173992E-3</v>
      </c>
      <c r="BI91" s="173">
        <f t="shared" si="25"/>
        <v>-1.5964323308814587E-2</v>
      </c>
      <c r="BJ91" s="637"/>
      <c r="BK91" s="637"/>
      <c r="BL91" s="643"/>
    </row>
    <row r="92" spans="1:64" s="87" customFormat="1">
      <c r="A92" s="29"/>
      <c r="B92" s="23"/>
      <c r="C92" s="23"/>
      <c r="D92" s="23"/>
      <c r="E92" s="23"/>
      <c r="F92" s="23"/>
      <c r="G92" s="23"/>
      <c r="H92" s="23"/>
      <c r="I92" s="23"/>
      <c r="J92" s="23"/>
      <c r="K92" s="23"/>
      <c r="L92" s="23"/>
      <c r="M92" s="23"/>
      <c r="N92" s="23"/>
      <c r="O92" s="23"/>
      <c r="P92" s="23"/>
      <c r="Q92" s="23"/>
      <c r="R92" s="643"/>
      <c r="S92" s="155" t="s">
        <v>59</v>
      </c>
      <c r="T92" s="1123"/>
      <c r="U92" s="29"/>
      <c r="V92" s="29"/>
      <c r="W92" s="29"/>
      <c r="X92" s="643"/>
      <c r="Y92" s="1656" t="s">
        <v>614</v>
      </c>
      <c r="Z92" s="655"/>
      <c r="AA92" s="89"/>
      <c r="AB92" s="173">
        <f t="shared" ref="AB92:BI92" si="26">AB80/AA80-1</f>
        <v>-1.7689391126638365E-2</v>
      </c>
      <c r="AC92" s="173">
        <f t="shared" si="26"/>
        <v>-1.677441472418062E-2</v>
      </c>
      <c r="AD92" s="173">
        <f t="shared" si="26"/>
        <v>3.1958703209797878E-2</v>
      </c>
      <c r="AE92" s="173">
        <f t="shared" si="26"/>
        <v>2.0473601748133285E-2</v>
      </c>
      <c r="AF92" s="173">
        <f t="shared" si="26"/>
        <v>3.9570995451902791E-2</v>
      </c>
      <c r="AG92" s="173">
        <f t="shared" si="26"/>
        <v>-5.4736118519357668E-2</v>
      </c>
      <c r="AH92" s="173">
        <f t="shared" si="26"/>
        <v>5.4473262656878685E-2</v>
      </c>
      <c r="AI92" s="173">
        <f t="shared" si="26"/>
        <v>5.7076383013048515E-2</v>
      </c>
      <c r="AJ92" s="173">
        <f t="shared" si="26"/>
        <v>4.3012335930980861E-2</v>
      </c>
      <c r="AK92" s="173">
        <f t="shared" si="26"/>
        <v>-1.2286161257699768E-2</v>
      </c>
      <c r="AL92" s="173">
        <f t="shared" si="26"/>
        <v>1.6473373131171032E-2</v>
      </c>
      <c r="AM92" s="173">
        <f t="shared" si="26"/>
        <v>1.8720385457643651E-2</v>
      </c>
      <c r="AN92" s="173">
        <f t="shared" si="26"/>
        <v>-3.2144106071251288E-3</v>
      </c>
      <c r="AO92" s="173">
        <f t="shared" si="26"/>
        <v>5.4272228293360314E-2</v>
      </c>
      <c r="AP92" s="173">
        <f t="shared" si="26"/>
        <v>8.4112922273023027E-3</v>
      </c>
      <c r="AQ92" s="173">
        <f t="shared" si="26"/>
        <v>-2.4131547264532816E-2</v>
      </c>
      <c r="AR92" s="173">
        <f t="shared" si="26"/>
        <v>-9.5058552756126624E-2</v>
      </c>
      <c r="AS92" s="173">
        <f t="shared" si="26"/>
        <v>5.7525936985345139E-2</v>
      </c>
      <c r="AT92" s="173">
        <f t="shared" si="26"/>
        <v>-2.4286349167517041E-2</v>
      </c>
      <c r="AU92" s="173">
        <f t="shared" si="26"/>
        <v>7.2601191721006986E-2</v>
      </c>
      <c r="AV92" s="173">
        <f t="shared" si="26"/>
        <v>2.1949300840154562E-2</v>
      </c>
      <c r="AW92" s="173">
        <f t="shared" si="26"/>
        <v>-5.2428671866033283E-2</v>
      </c>
      <c r="AX92" s="173">
        <f t="shared" si="26"/>
        <v>7.3616793586204432E-2</v>
      </c>
      <c r="AY92" s="173">
        <f t="shared" si="26"/>
        <v>-5.4181838146211359E-2</v>
      </c>
      <c r="AZ92" s="173">
        <f t="shared" si="26"/>
        <v>-1.9176986277049335E-2</v>
      </c>
      <c r="BA92" s="173">
        <f t="shared" si="26"/>
        <v>-0.38043585979433836</v>
      </c>
      <c r="BB92" s="173">
        <f t="shared" si="26"/>
        <v>6.5564939508324649E-3</v>
      </c>
      <c r="BC92" s="173">
        <f t="shared" si="26"/>
        <v>0.11466088471411928</v>
      </c>
      <c r="BD92" s="173">
        <f t="shared" si="26"/>
        <v>-6.988383014441546E-2</v>
      </c>
      <c r="BE92" s="173">
        <f t="shared" si="26"/>
        <v>-5.1299786539197201E-2</v>
      </c>
      <c r="BF92" s="173">
        <f t="shared" si="26"/>
        <v>1.2254627294967513E-2</v>
      </c>
      <c r="BG92" s="173">
        <f t="shared" si="26"/>
        <v>-8.8814923612123065E-2</v>
      </c>
      <c r="BH92" s="173">
        <f t="shared" si="26"/>
        <v>-3.539167028003809E-2</v>
      </c>
      <c r="BI92" s="173">
        <f t="shared" si="26"/>
        <v>-4.1505238566024727E-2</v>
      </c>
      <c r="BJ92" s="637"/>
      <c r="BK92" s="637"/>
      <c r="BL92" s="643"/>
    </row>
    <row r="93" spans="1:64" s="87" customFormat="1">
      <c r="A93" s="29"/>
      <c r="B93" s="23"/>
      <c r="C93" s="23"/>
      <c r="D93" s="23"/>
      <c r="E93" s="23"/>
      <c r="F93" s="23"/>
      <c r="G93" s="23"/>
      <c r="H93" s="23"/>
      <c r="I93" s="23"/>
      <c r="J93" s="23"/>
      <c r="K93" s="23"/>
      <c r="L93" s="23"/>
      <c r="M93" s="23"/>
      <c r="N93" s="23"/>
      <c r="O93" s="23"/>
      <c r="P93" s="23"/>
      <c r="Q93" s="23"/>
      <c r="R93" s="643"/>
      <c r="S93" s="155" t="s">
        <v>60</v>
      </c>
      <c r="T93" s="1123"/>
      <c r="U93" s="29"/>
      <c r="V93" s="29"/>
      <c r="W93" s="29"/>
      <c r="X93" s="643"/>
      <c r="Y93" s="147" t="s">
        <v>185</v>
      </c>
      <c r="Z93" s="655"/>
      <c r="AA93" s="89"/>
      <c r="AB93" s="173">
        <f t="shared" ref="AB93:BH93" si="27">AB81/AA81-1</f>
        <v>1.9172920283434314E-2</v>
      </c>
      <c r="AC93" s="173">
        <f t="shared" si="27"/>
        <v>4.9131281109314306E-2</v>
      </c>
      <c r="AD93" s="173">
        <f t="shared" si="27"/>
        <v>5.5308043845227139E-2</v>
      </c>
      <c r="AE93" s="173">
        <f t="shared" si="27"/>
        <v>-2.7733679257884836E-2</v>
      </c>
      <c r="AF93" s="173">
        <f t="shared" si="27"/>
        <v>5.7204364956270348E-2</v>
      </c>
      <c r="AG93" s="173">
        <f t="shared" si="27"/>
        <v>3.5651615776572942E-2</v>
      </c>
      <c r="AH93" s="173">
        <f t="shared" si="27"/>
        <v>-4.5423640017449807E-2</v>
      </c>
      <c r="AI93" s="173">
        <f t="shared" si="27"/>
        <v>7.1448048770728079E-4</v>
      </c>
      <c r="AJ93" s="173">
        <f t="shared" si="27"/>
        <v>2.73099090167781E-2</v>
      </c>
      <c r="AK93" s="173">
        <f t="shared" si="27"/>
        <v>5.3453918719323701E-2</v>
      </c>
      <c r="AL93" s="173">
        <f t="shared" si="27"/>
        <v>-5.126175307027836E-2</v>
      </c>
      <c r="AM93" s="173">
        <f t="shared" si="27"/>
        <v>4.1032559284582826E-2</v>
      </c>
      <c r="AN93" s="173">
        <f t="shared" si="27"/>
        <v>-4.8367054965626544E-2</v>
      </c>
      <c r="AO93" s="173">
        <f t="shared" si="27"/>
        <v>1.6704796608062455E-3</v>
      </c>
      <c r="AP93" s="173">
        <f t="shared" si="27"/>
        <v>3.5422440343822137E-2</v>
      </c>
      <c r="AQ93" s="173">
        <f t="shared" si="27"/>
        <v>-6.1085402365774533E-2</v>
      </c>
      <c r="AR93" s="173">
        <f t="shared" si="27"/>
        <v>-1.0574356358003523E-2</v>
      </c>
      <c r="AS93" s="173">
        <f t="shared" si="27"/>
        <v>-5.6678001275734635E-2</v>
      </c>
      <c r="AT93" s="174">
        <f t="shared" si="27"/>
        <v>-5.4981397717370761E-3</v>
      </c>
      <c r="AU93" s="173">
        <f t="shared" si="27"/>
        <v>4.7383525764755685E-2</v>
      </c>
      <c r="AV93" s="173">
        <f t="shared" si="27"/>
        <v>-2.6069345273892042E-2</v>
      </c>
      <c r="AW93" s="173">
        <f t="shared" si="27"/>
        <v>1.560216013006599E-3</v>
      </c>
      <c r="AX93" s="173">
        <f t="shared" si="27"/>
        <v>-3.7385949547116937E-2</v>
      </c>
      <c r="AY93" s="173">
        <f t="shared" si="27"/>
        <v>-3.8363950462672269E-2</v>
      </c>
      <c r="AZ93" s="173">
        <f t="shared" si="27"/>
        <v>-4.4242802710525164E-2</v>
      </c>
      <c r="BA93" s="173">
        <f t="shared" si="27"/>
        <v>5.1535372276698688E-3</v>
      </c>
      <c r="BB93" s="173">
        <f t="shared" si="27"/>
        <v>6.4020436931963465E-2</v>
      </c>
      <c r="BC93" s="173">
        <f t="shared" si="27"/>
        <v>-0.12028585847952411</v>
      </c>
      <c r="BD93" s="173">
        <f t="shared" si="27"/>
        <v>2.3418167540263157E-2</v>
      </c>
      <c r="BE93" s="173">
        <f t="shared" si="27"/>
        <v>4.5965031134956424E-2</v>
      </c>
      <c r="BF93" s="173">
        <f t="shared" si="27"/>
        <v>-7.6241239159474894E-2</v>
      </c>
      <c r="BG93" s="173">
        <f t="shared" si="27"/>
        <v>-2.9866598950959666E-2</v>
      </c>
      <c r="BH93" s="173">
        <f t="shared" si="27"/>
        <v>-6.8788572233320244E-2</v>
      </c>
      <c r="BI93" s="173">
        <f>BI81/BH81-1</f>
        <v>-1.0064869326664505E-2</v>
      </c>
      <c r="BJ93" s="637"/>
      <c r="BK93" s="637"/>
      <c r="BL93" s="643"/>
    </row>
    <row r="94" spans="1:64" s="87" customFormat="1">
      <c r="A94" s="29"/>
      <c r="B94" s="23"/>
      <c r="C94" s="23"/>
      <c r="D94" s="23"/>
      <c r="E94" s="23"/>
      <c r="F94" s="23"/>
      <c r="G94" s="23"/>
      <c r="H94" s="23"/>
      <c r="I94" s="23"/>
      <c r="J94" s="23"/>
      <c r="K94" s="23"/>
      <c r="L94" s="23"/>
      <c r="M94" s="23"/>
      <c r="N94" s="23"/>
      <c r="O94" s="23"/>
      <c r="P94" s="23"/>
      <c r="Q94" s="23"/>
      <c r="R94" s="643"/>
      <c r="S94" s="155" t="s">
        <v>478</v>
      </c>
      <c r="T94" s="1123"/>
      <c r="U94" s="29"/>
      <c r="V94" s="29"/>
      <c r="W94" s="29"/>
      <c r="X94" s="643"/>
      <c r="Y94" s="147" t="s">
        <v>322</v>
      </c>
      <c r="Z94" s="655"/>
      <c r="AA94" s="89"/>
      <c r="AB94" s="173">
        <f t="shared" ref="AB94:BH94" si="28">AB82/AA82-1</f>
        <v>2.0094749811494284E-2</v>
      </c>
      <c r="AC94" s="173">
        <f t="shared" si="28"/>
        <v>-2.2752901931200054E-4</v>
      </c>
      <c r="AD94" s="173">
        <f t="shared" si="28"/>
        <v>-1.9372870280972454E-2</v>
      </c>
      <c r="AE94" s="173">
        <f t="shared" si="28"/>
        <v>2.6105210834512116E-2</v>
      </c>
      <c r="AF94" s="173">
        <f t="shared" si="28"/>
        <v>4.5492097712291901E-3</v>
      </c>
      <c r="AG94" s="173">
        <f t="shared" si="28"/>
        <v>8.7857829453066305E-3</v>
      </c>
      <c r="AH94" s="173">
        <f t="shared" si="28"/>
        <v>-3.7066346422220398E-2</v>
      </c>
      <c r="AI94" s="173">
        <f t="shared" si="28"/>
        <v>-9.2696372273135652E-2</v>
      </c>
      <c r="AJ94" s="173">
        <f t="shared" si="28"/>
        <v>6.2751027081289212E-3</v>
      </c>
      <c r="AK94" s="173">
        <f t="shared" si="28"/>
        <v>8.84071111515361E-3</v>
      </c>
      <c r="AL94" s="173">
        <f t="shared" si="28"/>
        <v>-2.0875344228446835E-2</v>
      </c>
      <c r="AM94" s="173">
        <f t="shared" si="28"/>
        <v>-3.9513125431873131E-2</v>
      </c>
      <c r="AN94" s="173">
        <f t="shared" si="28"/>
        <v>-1.0600525477950651E-2</v>
      </c>
      <c r="AO94" s="173">
        <f t="shared" si="28"/>
        <v>-2.128931806189005E-4</v>
      </c>
      <c r="AP94" s="173">
        <f t="shared" si="28"/>
        <v>1.9768673009759485E-2</v>
      </c>
      <c r="AQ94" s="173">
        <f t="shared" si="28"/>
        <v>4.6429202076188059E-3</v>
      </c>
      <c r="AR94" s="173">
        <f t="shared" si="28"/>
        <v>-1.4114692151947494E-2</v>
      </c>
      <c r="AS94" s="173">
        <f t="shared" si="28"/>
        <v>-7.7039363830658902E-2</v>
      </c>
      <c r="AT94" s="173">
        <f t="shared" si="28"/>
        <v>-0.10416637554334851</v>
      </c>
      <c r="AU94" s="173">
        <f t="shared" si="28"/>
        <v>2.4044826940479602E-2</v>
      </c>
      <c r="AV94" s="173">
        <f t="shared" si="28"/>
        <v>-5.9433057951029378E-3</v>
      </c>
      <c r="AW94" s="173">
        <f t="shared" si="28"/>
        <v>3.8369209171584817E-3</v>
      </c>
      <c r="AX94" s="173">
        <f t="shared" si="28"/>
        <v>3.6119548529899737E-2</v>
      </c>
      <c r="AY94" s="173">
        <f t="shared" si="28"/>
        <v>-1.0871845081328879E-2</v>
      </c>
      <c r="AZ94" s="173">
        <f t="shared" si="28"/>
        <v>-2.7252780556524248E-2</v>
      </c>
      <c r="BA94" s="173">
        <f t="shared" si="28"/>
        <v>-8.2600725033149525E-3</v>
      </c>
      <c r="BB94" s="173">
        <f t="shared" si="28"/>
        <v>1.6142502324741015E-2</v>
      </c>
      <c r="BC94" s="173">
        <f t="shared" si="28"/>
        <v>-1.5048246067367876E-2</v>
      </c>
      <c r="BD94" s="173">
        <f t="shared" si="28"/>
        <v>-3.5097310803534176E-2</v>
      </c>
      <c r="BE94" s="173">
        <f t="shared" si="28"/>
        <v>-6.4901674782556706E-2</v>
      </c>
      <c r="BF94" s="173">
        <f t="shared" si="28"/>
        <v>3.4244175453374881E-2</v>
      </c>
      <c r="BG94" s="173">
        <f t="shared" si="28"/>
        <v>-6.9623391836075466E-2</v>
      </c>
      <c r="BH94" s="173">
        <f t="shared" si="28"/>
        <v>-6.2458518343295966E-2</v>
      </c>
      <c r="BI94" s="173">
        <f>BI82/BH82-1</f>
        <v>-2.9314401827294612E-2</v>
      </c>
      <c r="BJ94" s="637"/>
      <c r="BK94" s="637"/>
      <c r="BL94" s="643"/>
    </row>
    <row r="95" spans="1:64" s="87" customFormat="1">
      <c r="A95" s="29"/>
      <c r="B95" s="23"/>
      <c r="C95" s="23"/>
      <c r="D95" s="23"/>
      <c r="E95" s="23"/>
      <c r="F95" s="23"/>
      <c r="G95" s="23"/>
      <c r="H95" s="23"/>
      <c r="I95" s="23"/>
      <c r="J95" s="23"/>
      <c r="K95" s="23"/>
      <c r="L95" s="23"/>
      <c r="M95" s="23"/>
      <c r="N95" s="23"/>
      <c r="O95" s="23"/>
      <c r="P95" s="23"/>
      <c r="Q95" s="23"/>
      <c r="R95" s="643"/>
      <c r="S95" s="155" t="s">
        <v>61</v>
      </c>
      <c r="T95" s="1123"/>
      <c r="U95" s="29"/>
      <c r="V95" s="29"/>
      <c r="W95" s="29"/>
      <c r="X95" s="643"/>
      <c r="Y95" s="147" t="s">
        <v>186</v>
      </c>
      <c r="Z95" s="655"/>
      <c r="AA95" s="89"/>
      <c r="AB95" s="173">
        <f t="shared" ref="AB95:BI95" si="29">AB83/AA83-1</f>
        <v>1.0214039832923794E-2</v>
      </c>
      <c r="AC95" s="173">
        <f t="shared" si="29"/>
        <v>3.9662807000989009E-2</v>
      </c>
      <c r="AD95" s="173">
        <f t="shared" si="29"/>
        <v>-6.724899227600889E-3</v>
      </c>
      <c r="AE95" s="173">
        <f t="shared" si="29"/>
        <v>9.5212247832952901E-2</v>
      </c>
      <c r="AF95" s="173">
        <f t="shared" si="29"/>
        <v>3.0972409965899006E-2</v>
      </c>
      <c r="AG95" s="173">
        <f t="shared" si="29"/>
        <v>3.3647917799898952E-2</v>
      </c>
      <c r="AH95" s="173">
        <f t="shared" si="29"/>
        <v>3.6172279039192512E-2</v>
      </c>
      <c r="AI95" s="173">
        <f t="shared" si="29"/>
        <v>9.3045747038671411E-3</v>
      </c>
      <c r="AJ95" s="173">
        <f t="shared" si="29"/>
        <v>8.2982774715050223E-3</v>
      </c>
      <c r="AK95" s="173">
        <f t="shared" si="29"/>
        <v>3.2153223598973879E-2</v>
      </c>
      <c r="AL95" s="173">
        <f t="shared" si="29"/>
        <v>-1.505734751842458E-3</v>
      </c>
      <c r="AM95" s="173">
        <f t="shared" si="29"/>
        <v>7.6428569254640699E-3</v>
      </c>
      <c r="AN95" s="173">
        <f t="shared" si="29"/>
        <v>2.0850595519721793E-2</v>
      </c>
      <c r="AO95" s="173">
        <f t="shared" si="29"/>
        <v>-2.9885866226534774E-2</v>
      </c>
      <c r="AP95" s="173">
        <f t="shared" si="29"/>
        <v>-3.2805627075141008E-2</v>
      </c>
      <c r="AQ95" s="173">
        <f t="shared" si="29"/>
        <v>-5.1585421457985836E-2</v>
      </c>
      <c r="AR95" s="173">
        <f t="shared" si="29"/>
        <v>8.5054936142421322E-3</v>
      </c>
      <c r="AS95" s="173">
        <f t="shared" si="29"/>
        <v>6.2680166593282127E-2</v>
      </c>
      <c r="AT95" s="173">
        <f t="shared" si="29"/>
        <v>-0.10513235113527686</v>
      </c>
      <c r="AU95" s="173">
        <f t="shared" si="29"/>
        <v>-5.3877206092655117E-3</v>
      </c>
      <c r="AV95" s="173">
        <f t="shared" si="29"/>
        <v>-2.0644115597968971E-2</v>
      </c>
      <c r="AW95" s="173">
        <f t="shared" si="29"/>
        <v>5.5472156649489568E-2</v>
      </c>
      <c r="AX95" s="173">
        <f t="shared" si="29"/>
        <v>-6.8043018893314544E-3</v>
      </c>
      <c r="AY95" s="173">
        <f t="shared" si="29"/>
        <v>-3.1412530459431376E-2</v>
      </c>
      <c r="AZ95" s="173">
        <f t="shared" si="29"/>
        <v>1.6637918797614226E-2</v>
      </c>
      <c r="BA95" s="173">
        <f t="shared" si="29"/>
        <v>3.1718983456605621E-3</v>
      </c>
      <c r="BB95" s="173">
        <f t="shared" si="29"/>
        <v>1.4349439614297355E-2</v>
      </c>
      <c r="BC95" s="173">
        <f t="shared" si="29"/>
        <v>1.6867344743772161E-2</v>
      </c>
      <c r="BD95" s="173">
        <f t="shared" si="29"/>
        <v>2.2935072349502095E-2</v>
      </c>
      <c r="BE95" s="173">
        <f t="shared" si="29"/>
        <v>-3.8403795275348429E-2</v>
      </c>
      <c r="BF95" s="173">
        <f t="shared" si="29"/>
        <v>2.9669426961022038E-2</v>
      </c>
      <c r="BG95" s="173">
        <f t="shared" si="29"/>
        <v>6.0631589068906866E-3</v>
      </c>
      <c r="BH95" s="173">
        <f t="shared" si="29"/>
        <v>2.0492011989236225E-2</v>
      </c>
      <c r="BI95" s="173">
        <f t="shared" si="29"/>
        <v>-1.8594778491251907E-2</v>
      </c>
      <c r="BJ95" s="637"/>
      <c r="BK95" s="637"/>
      <c r="BL95" s="643"/>
    </row>
    <row r="96" spans="1:64" s="87" customFormat="1" ht="17.25" thickBot="1">
      <c r="A96" s="29"/>
      <c r="B96" s="23"/>
      <c r="C96" s="23"/>
      <c r="D96" s="23"/>
      <c r="E96" s="23"/>
      <c r="F96" s="23"/>
      <c r="G96" s="23"/>
      <c r="H96" s="23"/>
      <c r="I96" s="23"/>
      <c r="J96" s="23"/>
      <c r="K96" s="23"/>
      <c r="L96" s="23"/>
      <c r="M96" s="23"/>
      <c r="N96" s="23"/>
      <c r="O96" s="23"/>
      <c r="P96" s="23"/>
      <c r="Q96" s="23"/>
      <c r="R96" s="643"/>
      <c r="S96" s="204" t="s">
        <v>479</v>
      </c>
      <c r="T96" s="1123"/>
      <c r="U96" s="29"/>
      <c r="V96" s="29"/>
      <c r="W96" s="29"/>
      <c r="X96" s="643"/>
      <c r="Y96" s="700" t="s">
        <v>915</v>
      </c>
      <c r="Z96" s="656"/>
      <c r="AA96" s="90"/>
      <c r="AB96" s="657">
        <f t="shared" ref="AB96:BI96" si="30">AB84/AA84-1</f>
        <v>-3.2338856309313102E-2</v>
      </c>
      <c r="AC96" s="657">
        <f t="shared" si="30"/>
        <v>-5.156788836176851E-2</v>
      </c>
      <c r="AD96" s="657">
        <f t="shared" si="30"/>
        <v>-3.5124891009202353E-2</v>
      </c>
      <c r="AE96" s="657">
        <f t="shared" si="30"/>
        <v>-3.7065375330656125E-2</v>
      </c>
      <c r="AF96" s="657">
        <f t="shared" si="30"/>
        <v>3.151024280613357E-2</v>
      </c>
      <c r="AG96" s="657">
        <f t="shared" si="30"/>
        <v>1.7250710453549978E-2</v>
      </c>
      <c r="AH96" s="657">
        <f t="shared" si="30"/>
        <v>-2.4976272802085808E-2</v>
      </c>
      <c r="AI96" s="657">
        <f t="shared" si="30"/>
        <v>-7.2818094131770539E-2</v>
      </c>
      <c r="AJ96" s="657">
        <f t="shared" si="30"/>
        <v>6.9456436018584533E-3</v>
      </c>
      <c r="AK96" s="657">
        <f t="shared" si="30"/>
        <v>1.2045479930962166E-2</v>
      </c>
      <c r="AL96" s="657">
        <f t="shared" si="30"/>
        <v>-9.0753498173267833E-2</v>
      </c>
      <c r="AM96" s="657">
        <f t="shared" si="30"/>
        <v>-5.3146742810555314E-2</v>
      </c>
      <c r="AN96" s="657">
        <f t="shared" si="30"/>
        <v>-4.3501561067072703E-2</v>
      </c>
      <c r="AO96" s="657">
        <f t="shared" si="30"/>
        <v>-3.461000971581274E-2</v>
      </c>
      <c r="AP96" s="657">
        <f t="shared" si="30"/>
        <v>-2.1216680362794782E-2</v>
      </c>
      <c r="AQ96" s="657">
        <f t="shared" si="30"/>
        <v>-1.9719337489463085E-2</v>
      </c>
      <c r="AR96" s="657">
        <f t="shared" si="30"/>
        <v>1.3272409803875007E-3</v>
      </c>
      <c r="AS96" s="657">
        <f t="shared" si="30"/>
        <v>-0.10425696643351423</v>
      </c>
      <c r="AT96" s="657">
        <f t="shared" si="30"/>
        <v>-8.7398187356407364E-2</v>
      </c>
      <c r="AU96" s="657">
        <f t="shared" si="30"/>
        <v>-4.0858330298823131E-2</v>
      </c>
      <c r="AV96" s="657">
        <f t="shared" si="30"/>
        <v>-3.1689758321103101E-2</v>
      </c>
      <c r="AW96" s="657">
        <f t="shared" si="30"/>
        <v>8.790157268419474E-3</v>
      </c>
      <c r="AX96" s="657">
        <f t="shared" si="30"/>
        <v>-7.2801200596309679E-3</v>
      </c>
      <c r="AY96" s="657">
        <f t="shared" si="30"/>
        <v>-3.8721096563720581E-2</v>
      </c>
      <c r="AZ96" s="657">
        <f t="shared" si="30"/>
        <v>-5.1500918508971649E-2</v>
      </c>
      <c r="BA96" s="657">
        <f t="shared" si="30"/>
        <v>-2.8260685728270563E-2</v>
      </c>
      <c r="BB96" s="657">
        <f t="shared" si="30"/>
        <v>-7.5640688009236068E-2</v>
      </c>
      <c r="BC96" s="657">
        <f t="shared" si="30"/>
        <v>-1.7050134130455752E-2</v>
      </c>
      <c r="BD96" s="657">
        <f t="shared" si="30"/>
        <v>-3.1879474572487077E-2</v>
      </c>
      <c r="BE96" s="657">
        <f t="shared" si="30"/>
        <v>-3.6031056711913423E-2</v>
      </c>
      <c r="BF96" s="657">
        <f t="shared" si="30"/>
        <v>-5.1487373409226156E-2</v>
      </c>
      <c r="BG96" s="657">
        <f t="shared" si="30"/>
        <v>-4.9601900847210501E-2</v>
      </c>
      <c r="BH96" s="657">
        <f t="shared" si="30"/>
        <v>6.8950687267486099E-3</v>
      </c>
      <c r="BI96" s="657">
        <f t="shared" si="30"/>
        <v>-1.6437933669838367E-3</v>
      </c>
      <c r="BJ96" s="647"/>
      <c r="BK96" s="647"/>
      <c r="BL96" s="643"/>
    </row>
    <row r="97" spans="1:64" s="87" customFormat="1" ht="15.75" thickTop="1">
      <c r="A97" s="29"/>
      <c r="B97" s="23"/>
      <c r="C97" s="23"/>
      <c r="D97" s="23"/>
      <c r="E97" s="23"/>
      <c r="F97" s="23"/>
      <c r="G97" s="23"/>
      <c r="H97" s="23"/>
      <c r="I97" s="23"/>
      <c r="J97" s="23"/>
      <c r="K97" s="23"/>
      <c r="L97" s="23"/>
      <c r="M97" s="23"/>
      <c r="N97" s="23"/>
      <c r="O97" s="23"/>
      <c r="P97" s="23"/>
      <c r="Q97" s="23"/>
      <c r="R97" s="643"/>
      <c r="S97" s="154" t="s">
        <v>23</v>
      </c>
      <c r="T97" s="1123"/>
      <c r="U97" s="29"/>
      <c r="V97" s="29"/>
      <c r="W97" s="29"/>
      <c r="X97" s="643"/>
      <c r="Y97" s="146" t="s">
        <v>0</v>
      </c>
      <c r="Z97" s="658"/>
      <c r="AA97" s="91"/>
      <c r="AB97" s="659">
        <f t="shared" ref="AB97:BI97" si="31">AB85/AA85-1</f>
        <v>9.9682343333071799E-3</v>
      </c>
      <c r="AC97" s="659">
        <f t="shared" si="31"/>
        <v>7.2573621054530246E-3</v>
      </c>
      <c r="AD97" s="659">
        <f t="shared" si="31"/>
        <v>-5.4763677317820614E-3</v>
      </c>
      <c r="AE97" s="659">
        <f t="shared" si="31"/>
        <v>4.5544167461975649E-2</v>
      </c>
      <c r="AF97" s="659">
        <f t="shared" si="31"/>
        <v>1.014374085961256E-2</v>
      </c>
      <c r="AG97" s="659">
        <f t="shared" si="31"/>
        <v>1.0420691340439436E-2</v>
      </c>
      <c r="AH97" s="659">
        <f t="shared" si="31"/>
        <v>-6.5483393290010072E-3</v>
      </c>
      <c r="AI97" s="659">
        <f t="shared" si="31"/>
        <v>-3.2278652984474965E-2</v>
      </c>
      <c r="AJ97" s="659">
        <f t="shared" si="31"/>
        <v>3.0690464414797392E-2</v>
      </c>
      <c r="AK97" s="659">
        <f t="shared" si="31"/>
        <v>1.7942730020366948E-2</v>
      </c>
      <c r="AL97" s="659">
        <f t="shared" si="31"/>
        <v>-1.1651803141564887E-2</v>
      </c>
      <c r="AM97" s="659">
        <f t="shared" si="31"/>
        <v>2.3437581656737594E-2</v>
      </c>
      <c r="AN97" s="659">
        <f t="shared" si="31"/>
        <v>6.3254179241885033E-3</v>
      </c>
      <c r="AO97" s="659">
        <f t="shared" si="31"/>
        <v>-3.778895411529426E-3</v>
      </c>
      <c r="AP97" s="659">
        <f t="shared" si="31"/>
        <v>5.6218243687911063E-3</v>
      </c>
      <c r="AQ97" s="659">
        <f t="shared" si="31"/>
        <v>-1.7873687219453371E-2</v>
      </c>
      <c r="AR97" s="659">
        <f t="shared" si="31"/>
        <v>2.782580069230578E-2</v>
      </c>
      <c r="AS97" s="659">
        <f t="shared" si="31"/>
        <v>-5.4407883088778641E-2</v>
      </c>
      <c r="AT97" s="659">
        <f t="shared" si="31"/>
        <v>-5.5478998120406242E-2</v>
      </c>
      <c r="AU97" s="659">
        <f t="shared" si="31"/>
        <v>4.3513802695101855E-2</v>
      </c>
      <c r="AV97" s="659">
        <f t="shared" si="31"/>
        <v>4.1412702934397139E-2</v>
      </c>
      <c r="AW97" s="659">
        <f t="shared" si="31"/>
        <v>3.2300880989745151E-2</v>
      </c>
      <c r="AX97" s="702">
        <f t="shared" si="31"/>
        <v>7.4024732130908433E-3</v>
      </c>
      <c r="AY97" s="659">
        <f t="shared" si="31"/>
        <v>-3.9332041080593405E-2</v>
      </c>
      <c r="AZ97" s="659">
        <f t="shared" si="31"/>
        <v>-3.2097388573076091E-2</v>
      </c>
      <c r="BA97" s="659">
        <f t="shared" si="31"/>
        <v>-1.6458842616447922E-2</v>
      </c>
      <c r="BB97" s="659">
        <f t="shared" si="31"/>
        <v>-1.3120279374624122E-2</v>
      </c>
      <c r="BC97" s="659">
        <f t="shared" si="31"/>
        <v>-3.8707874627120331E-2</v>
      </c>
      <c r="BD97" s="659">
        <f t="shared" si="31"/>
        <v>-3.2281046840447747E-2</v>
      </c>
      <c r="BE97" s="659">
        <f t="shared" si="31"/>
        <v>-5.8419941781875706E-2</v>
      </c>
      <c r="BF97" s="659">
        <f t="shared" si="31"/>
        <v>2.0303323890533242E-2</v>
      </c>
      <c r="BG97" s="659">
        <f t="shared" si="31"/>
        <v>-2.7483617621457235E-2</v>
      </c>
      <c r="BH97" s="659">
        <f t="shared" si="31"/>
        <v>-4.0082059740640608E-2</v>
      </c>
      <c r="BI97" s="659">
        <f t="shared" si="31"/>
        <v>-1.6907369683844431E-2</v>
      </c>
      <c r="BJ97" s="660"/>
      <c r="BK97" s="660"/>
      <c r="BL97" s="643"/>
    </row>
    <row r="98" spans="1:64" s="87" customFormat="1">
      <c r="A98" s="29"/>
      <c r="B98" s="23"/>
      <c r="C98" s="23"/>
      <c r="D98" s="23"/>
      <c r="E98" s="23"/>
      <c r="F98" s="23"/>
      <c r="G98" s="23"/>
      <c r="H98" s="23"/>
      <c r="I98" s="23"/>
      <c r="J98" s="23"/>
      <c r="K98" s="23"/>
      <c r="L98" s="23"/>
      <c r="M98" s="23"/>
      <c r="N98" s="23"/>
      <c r="O98" s="23"/>
      <c r="P98" s="23"/>
      <c r="Q98" s="23"/>
      <c r="R98" s="643"/>
      <c r="S98" s="23"/>
      <c r="T98" s="1123"/>
      <c r="U98" s="29"/>
      <c r="V98" s="29"/>
      <c r="W98" s="29"/>
      <c r="X98" s="643"/>
      <c r="Y98" s="29"/>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9"/>
    </row>
    <row r="99" spans="1:64">
      <c r="S99" s="163" t="s">
        <v>472</v>
      </c>
      <c r="Y99" s="29" t="s">
        <v>916</v>
      </c>
    </row>
    <row r="100" spans="1:64">
      <c r="S100" s="85"/>
      <c r="Y100" s="1657"/>
      <c r="Z100" s="137"/>
      <c r="AA100" s="86">
        <v>1990</v>
      </c>
      <c r="AB100" s="86">
        <f t="shared" ref="AB100:BI100" si="32">AA100+1</f>
        <v>1991</v>
      </c>
      <c r="AC100" s="86">
        <f t="shared" si="32"/>
        <v>1992</v>
      </c>
      <c r="AD100" s="86">
        <f t="shared" si="32"/>
        <v>1993</v>
      </c>
      <c r="AE100" s="86">
        <f t="shared" si="32"/>
        <v>1994</v>
      </c>
      <c r="AF100" s="86">
        <f t="shared" si="32"/>
        <v>1995</v>
      </c>
      <c r="AG100" s="86">
        <f t="shared" si="32"/>
        <v>1996</v>
      </c>
      <c r="AH100" s="86">
        <f t="shared" si="32"/>
        <v>1997</v>
      </c>
      <c r="AI100" s="86">
        <f t="shared" si="32"/>
        <v>1998</v>
      </c>
      <c r="AJ100" s="86">
        <f t="shared" si="32"/>
        <v>1999</v>
      </c>
      <c r="AK100" s="86">
        <f t="shared" si="32"/>
        <v>2000</v>
      </c>
      <c r="AL100" s="86">
        <f t="shared" si="32"/>
        <v>2001</v>
      </c>
      <c r="AM100" s="86">
        <f t="shared" si="32"/>
        <v>2002</v>
      </c>
      <c r="AN100" s="86">
        <f t="shared" si="32"/>
        <v>2003</v>
      </c>
      <c r="AO100" s="86">
        <f t="shared" si="32"/>
        <v>2004</v>
      </c>
      <c r="AP100" s="86">
        <f t="shared" si="32"/>
        <v>2005</v>
      </c>
      <c r="AQ100" s="86">
        <f t="shared" si="32"/>
        <v>2006</v>
      </c>
      <c r="AR100" s="86">
        <f t="shared" si="32"/>
        <v>2007</v>
      </c>
      <c r="AS100" s="86">
        <f t="shared" si="32"/>
        <v>2008</v>
      </c>
      <c r="AT100" s="86">
        <f t="shared" si="32"/>
        <v>2009</v>
      </c>
      <c r="AU100" s="86">
        <f t="shared" si="32"/>
        <v>2010</v>
      </c>
      <c r="AV100" s="86">
        <f t="shared" si="32"/>
        <v>2011</v>
      </c>
      <c r="AW100" s="86">
        <f t="shared" si="32"/>
        <v>2012</v>
      </c>
      <c r="AX100" s="86">
        <f t="shared" si="32"/>
        <v>2013</v>
      </c>
      <c r="AY100" s="86">
        <f t="shared" si="32"/>
        <v>2014</v>
      </c>
      <c r="AZ100" s="86">
        <f t="shared" si="32"/>
        <v>2015</v>
      </c>
      <c r="BA100" s="86">
        <f t="shared" si="32"/>
        <v>2016</v>
      </c>
      <c r="BB100" s="86">
        <f t="shared" si="32"/>
        <v>2017</v>
      </c>
      <c r="BC100" s="86">
        <f t="shared" si="32"/>
        <v>2018</v>
      </c>
      <c r="BD100" s="86">
        <f t="shared" si="32"/>
        <v>2019</v>
      </c>
      <c r="BE100" s="86">
        <f t="shared" si="32"/>
        <v>2020</v>
      </c>
      <c r="BF100" s="86">
        <f t="shared" si="32"/>
        <v>2021</v>
      </c>
      <c r="BG100" s="86">
        <f t="shared" si="32"/>
        <v>2022</v>
      </c>
      <c r="BH100" s="86">
        <f t="shared" si="32"/>
        <v>2023</v>
      </c>
      <c r="BI100" s="86">
        <f t="shared" si="32"/>
        <v>2024</v>
      </c>
      <c r="BJ100" s="86" t="s">
        <v>18</v>
      </c>
      <c r="BK100" s="86" t="s">
        <v>2</v>
      </c>
      <c r="BL100" s="165"/>
    </row>
    <row r="101" spans="1:64">
      <c r="S101" s="155" t="s">
        <v>56</v>
      </c>
      <c r="Y101" s="147" t="s">
        <v>328</v>
      </c>
      <c r="Z101" s="655"/>
      <c r="AA101" s="89"/>
      <c r="AB101" s="166"/>
      <c r="AC101" s="166"/>
      <c r="AD101" s="166"/>
      <c r="AE101" s="166"/>
      <c r="AF101" s="166"/>
      <c r="AG101" s="166"/>
      <c r="AH101" s="166"/>
      <c r="AI101" s="166"/>
      <c r="AJ101" s="166"/>
      <c r="AK101" s="166"/>
      <c r="AL101" s="166"/>
      <c r="AM101" s="166"/>
      <c r="AN101" s="166"/>
      <c r="AO101" s="166"/>
      <c r="AP101" s="166"/>
      <c r="AQ101" s="166"/>
      <c r="AR101" s="166"/>
      <c r="AS101" s="166"/>
      <c r="AT101" s="166"/>
      <c r="AU101" s="166"/>
      <c r="AV101" s="166"/>
      <c r="AW101" s="166"/>
      <c r="AX101" s="166"/>
      <c r="AY101" s="173">
        <f t="shared" ref="AY101:BI101" si="33">AY77/$AX77-1</f>
        <v>-5.2975820069794288E-2</v>
      </c>
      <c r="AZ101" s="173">
        <f t="shared" si="33"/>
        <v>-0.10033220669288856</v>
      </c>
      <c r="BA101" s="173">
        <f t="shared" si="33"/>
        <v>-3.8809692076919311E-2</v>
      </c>
      <c r="BB101" s="173">
        <f t="shared" si="33"/>
        <v>-6.4552703744601647E-2</v>
      </c>
      <c r="BC101" s="173">
        <f t="shared" si="33"/>
        <v>-0.13659338639789875</v>
      </c>
      <c r="BD101" s="173">
        <f t="shared" si="33"/>
        <v>-0.17600464347973599</v>
      </c>
      <c r="BE101" s="173">
        <f t="shared" si="33"/>
        <v>-0.19701296218577702</v>
      </c>
      <c r="BF101" s="173">
        <f t="shared" si="33"/>
        <v>-0.18621545786062066</v>
      </c>
      <c r="BG101" s="173">
        <f t="shared" si="33"/>
        <v>-0.20265892646035255</v>
      </c>
      <c r="BH101" s="173">
        <f t="shared" si="33"/>
        <v>-0.24829127143720775</v>
      </c>
      <c r="BI101" s="173">
        <f t="shared" si="33"/>
        <v>-0.25375548072008847</v>
      </c>
      <c r="BJ101" s="637"/>
      <c r="BK101" s="637"/>
      <c r="BL101" s="643"/>
    </row>
    <row r="102" spans="1:64" s="87" customFormat="1">
      <c r="A102" s="29"/>
      <c r="B102" s="23"/>
      <c r="C102" s="23"/>
      <c r="D102" s="23"/>
      <c r="E102" s="23"/>
      <c r="F102" s="23"/>
      <c r="G102" s="23"/>
      <c r="H102" s="23"/>
      <c r="I102" s="23"/>
      <c r="J102" s="23"/>
      <c r="K102" s="23"/>
      <c r="L102" s="23"/>
      <c r="M102" s="23"/>
      <c r="N102" s="23"/>
      <c r="O102" s="23"/>
      <c r="P102" s="23"/>
      <c r="Q102" s="23"/>
      <c r="R102" s="643"/>
      <c r="S102" s="155" t="s">
        <v>57</v>
      </c>
      <c r="T102" s="1123"/>
      <c r="U102" s="29"/>
      <c r="V102" s="29"/>
      <c r="W102" s="29"/>
      <c r="X102" s="643"/>
      <c r="Y102" s="147" t="s">
        <v>613</v>
      </c>
      <c r="Z102" s="655"/>
      <c r="AA102" s="89"/>
      <c r="AB102" s="166"/>
      <c r="AC102" s="166"/>
      <c r="AD102" s="166"/>
      <c r="AE102" s="166"/>
      <c r="AF102" s="166"/>
      <c r="AG102" s="166"/>
      <c r="AH102" s="166"/>
      <c r="AI102" s="166"/>
      <c r="AJ102" s="166"/>
      <c r="AK102" s="166"/>
      <c r="AL102" s="166"/>
      <c r="AM102" s="166"/>
      <c r="AN102" s="166"/>
      <c r="AO102" s="166"/>
      <c r="AP102" s="166"/>
      <c r="AQ102" s="166"/>
      <c r="AR102" s="166"/>
      <c r="AS102" s="166"/>
      <c r="AT102" s="166"/>
      <c r="AU102" s="166"/>
      <c r="AV102" s="166"/>
      <c r="AW102" s="166"/>
      <c r="AX102" s="166"/>
      <c r="AY102" s="173">
        <f t="shared" ref="AY102:BI102" si="34">AY78/$AX78-1</f>
        <v>-2.854557572505878E-2</v>
      </c>
      <c r="AZ102" s="173">
        <f t="shared" si="34"/>
        <v>-5.5052991222713454E-2</v>
      </c>
      <c r="BA102" s="173">
        <f t="shared" si="34"/>
        <v>-9.7015695359617848E-2</v>
      </c>
      <c r="BB102" s="173">
        <f t="shared" si="34"/>
        <v>-0.11297454968829324</v>
      </c>
      <c r="BC102" s="173">
        <f t="shared" si="34"/>
        <v>-0.12791394647981547</v>
      </c>
      <c r="BD102" s="173">
        <f t="shared" si="34"/>
        <v>-0.14993661215224408</v>
      </c>
      <c r="BE102" s="173">
        <f t="shared" si="34"/>
        <v>-0.22969611653334854</v>
      </c>
      <c r="BF102" s="173">
        <f t="shared" si="34"/>
        <v>-0.18331213662100765</v>
      </c>
      <c r="BG102" s="173">
        <f t="shared" si="34"/>
        <v>-0.23535292337346081</v>
      </c>
      <c r="BH102" s="173">
        <f t="shared" si="34"/>
        <v>-0.26196245129110807</v>
      </c>
      <c r="BI102" s="173">
        <f t="shared" si="34"/>
        <v>-0.2820650331092619</v>
      </c>
      <c r="BJ102" s="637"/>
      <c r="BK102" s="637"/>
      <c r="BL102" s="643"/>
    </row>
    <row r="103" spans="1:64" s="87" customFormat="1">
      <c r="A103" s="29"/>
      <c r="B103" s="23"/>
      <c r="C103" s="23"/>
      <c r="D103" s="23"/>
      <c r="E103" s="23"/>
      <c r="F103" s="23"/>
      <c r="G103" s="23"/>
      <c r="H103" s="23"/>
      <c r="I103" s="23"/>
      <c r="J103" s="23"/>
      <c r="K103" s="23"/>
      <c r="L103" s="23"/>
      <c r="M103" s="23"/>
      <c r="N103" s="23"/>
      <c r="O103" s="23"/>
      <c r="P103" s="23"/>
      <c r="Q103" s="23"/>
      <c r="R103" s="643"/>
      <c r="S103" s="155" t="s">
        <v>58</v>
      </c>
      <c r="T103" s="1123"/>
      <c r="U103" s="29"/>
      <c r="V103" s="29"/>
      <c r="W103" s="29"/>
      <c r="X103" s="643"/>
      <c r="Y103" s="147" t="s">
        <v>610</v>
      </c>
      <c r="Z103" s="655"/>
      <c r="AA103" s="89"/>
      <c r="AB103" s="166"/>
      <c r="AC103" s="166"/>
      <c r="AD103" s="166"/>
      <c r="AE103" s="166"/>
      <c r="AF103" s="166"/>
      <c r="AG103" s="166"/>
      <c r="AH103" s="166"/>
      <c r="AI103" s="166"/>
      <c r="AJ103" s="166"/>
      <c r="AK103" s="166"/>
      <c r="AL103" s="166"/>
      <c r="AM103" s="166"/>
      <c r="AN103" s="166"/>
      <c r="AO103" s="166"/>
      <c r="AP103" s="166"/>
      <c r="AQ103" s="166"/>
      <c r="AR103" s="166"/>
      <c r="AS103" s="166"/>
      <c r="AT103" s="166"/>
      <c r="AU103" s="166"/>
      <c r="AV103" s="166"/>
      <c r="AW103" s="166"/>
      <c r="AX103" s="166"/>
      <c r="AY103" s="173">
        <f t="shared" ref="AY103:BH103" si="35">AY79/$AX79-1</f>
        <v>-2.3033488473313213E-2</v>
      </c>
      <c r="AZ103" s="173">
        <f t="shared" si="35"/>
        <v>-2.8907828175636197E-2</v>
      </c>
      <c r="BA103" s="173">
        <f t="shared" si="35"/>
        <v>-3.7209581881765041E-2</v>
      </c>
      <c r="BB103" s="173">
        <f t="shared" si="35"/>
        <v>-4.5382418039137784E-2</v>
      </c>
      <c r="BC103" s="173">
        <f t="shared" si="35"/>
        <v>-5.6885259917850317E-2</v>
      </c>
      <c r="BD103" s="173">
        <f t="shared" si="35"/>
        <v>-7.5948303983799037E-2</v>
      </c>
      <c r="BE103" s="173">
        <f t="shared" si="35"/>
        <v>-0.17914709744352408</v>
      </c>
      <c r="BF103" s="173">
        <f t="shared" si="35"/>
        <v>-0.17223285766958052</v>
      </c>
      <c r="BG103" s="173">
        <f t="shared" si="35"/>
        <v>-0.14139054100133686</v>
      </c>
      <c r="BH103" s="173">
        <f t="shared" si="35"/>
        <v>-0.14643384294346795</v>
      </c>
      <c r="BI103" s="173">
        <f t="shared" ref="BI103:BI109" si="36">BI79/$AX79-1</f>
        <v>-0.1600604490401808</v>
      </c>
      <c r="BJ103" s="637"/>
      <c r="BK103" s="637"/>
      <c r="BL103" s="643"/>
    </row>
    <row r="104" spans="1:64" s="87" customFormat="1">
      <c r="A104" s="29"/>
      <c r="B104" s="23"/>
      <c r="C104" s="23"/>
      <c r="D104" s="23"/>
      <c r="E104" s="23"/>
      <c r="F104" s="23"/>
      <c r="G104" s="23"/>
      <c r="H104" s="23"/>
      <c r="I104" s="23"/>
      <c r="J104" s="23"/>
      <c r="K104" s="23"/>
      <c r="L104" s="23"/>
      <c r="M104" s="23"/>
      <c r="N104" s="23"/>
      <c r="O104" s="23"/>
      <c r="P104" s="23"/>
      <c r="Q104" s="23"/>
      <c r="R104" s="643"/>
      <c r="S104" s="155" t="s">
        <v>59</v>
      </c>
      <c r="T104" s="1123"/>
      <c r="U104" s="29"/>
      <c r="V104" s="29"/>
      <c r="W104" s="29"/>
      <c r="X104" s="643"/>
      <c r="Y104" s="1656" t="s">
        <v>614</v>
      </c>
      <c r="Z104" s="655"/>
      <c r="AA104" s="89"/>
      <c r="AB104" s="166"/>
      <c r="AC104" s="166"/>
      <c r="AD104" s="166"/>
      <c r="AE104" s="166"/>
      <c r="AF104" s="166"/>
      <c r="AG104" s="166"/>
      <c r="AH104" s="166"/>
      <c r="AI104" s="166"/>
      <c r="AJ104" s="166"/>
      <c r="AK104" s="166"/>
      <c r="AL104" s="166"/>
      <c r="AM104" s="166"/>
      <c r="AN104" s="166"/>
      <c r="AO104" s="166"/>
      <c r="AP104" s="166"/>
      <c r="AQ104" s="166"/>
      <c r="AR104" s="166"/>
      <c r="AS104" s="166"/>
      <c r="AT104" s="166"/>
      <c r="AU104" s="166"/>
      <c r="AV104" s="166"/>
      <c r="AW104" s="166"/>
      <c r="AX104" s="166"/>
      <c r="AY104" s="173">
        <f t="shared" ref="AY104:BH104" si="37">AY80/$AX80-1</f>
        <v>-5.4181838146211359E-2</v>
      </c>
      <c r="AZ104" s="173">
        <f t="shared" si="37"/>
        <v>-7.2319780056665506E-2</v>
      </c>
      <c r="BA104" s="173">
        <f t="shared" si="37"/>
        <v>-0.42524260214500897</v>
      </c>
      <c r="BB104" s="173">
        <f t="shared" si="37"/>
        <v>-0.42147420874277652</v>
      </c>
      <c r="BC104" s="173">
        <f t="shared" si="37"/>
        <v>-0.35513992968728736</v>
      </c>
      <c r="BD104" s="173">
        <f t="shared" si="37"/>
        <v>-0.40020522130793679</v>
      </c>
      <c r="BE104" s="173">
        <f t="shared" si="37"/>
        <v>-0.43097456542216472</v>
      </c>
      <c r="BF104" s="173">
        <f t="shared" si="37"/>
        <v>-0.4240013708000564</v>
      </c>
      <c r="BG104" s="173">
        <f t="shared" si="37"/>
        <v>-0.47515864505313699</v>
      </c>
      <c r="BH104" s="173">
        <f t="shared" si="37"/>
        <v>-0.49373365723674478</v>
      </c>
      <c r="BI104" s="173">
        <f t="shared" si="36"/>
        <v>-0.51474636257108264</v>
      </c>
      <c r="BJ104" s="637"/>
      <c r="BK104" s="637"/>
      <c r="BL104" s="643"/>
    </row>
    <row r="105" spans="1:64" s="87" customFormat="1">
      <c r="A105" s="29"/>
      <c r="B105" s="23"/>
      <c r="C105" s="23"/>
      <c r="D105" s="23"/>
      <c r="E105" s="23"/>
      <c r="F105" s="23"/>
      <c r="G105" s="23"/>
      <c r="H105" s="23"/>
      <c r="I105" s="23"/>
      <c r="J105" s="23"/>
      <c r="K105" s="23"/>
      <c r="L105" s="23"/>
      <c r="M105" s="23"/>
      <c r="N105" s="23"/>
      <c r="O105" s="23"/>
      <c r="P105" s="23"/>
      <c r="Q105" s="23"/>
      <c r="R105" s="643"/>
      <c r="S105" s="155" t="s">
        <v>60</v>
      </c>
      <c r="T105" s="1123"/>
      <c r="U105" s="29"/>
      <c r="V105" s="29"/>
      <c r="W105" s="29"/>
      <c r="X105" s="643"/>
      <c r="Y105" s="147" t="s">
        <v>185</v>
      </c>
      <c r="Z105" s="655"/>
      <c r="AA105" s="89"/>
      <c r="AB105" s="166"/>
      <c r="AC105" s="166"/>
      <c r="AD105" s="166"/>
      <c r="AE105" s="166"/>
      <c r="AF105" s="166"/>
      <c r="AG105" s="166"/>
      <c r="AH105" s="166"/>
      <c r="AI105" s="166"/>
      <c r="AJ105" s="166"/>
      <c r="AK105" s="166"/>
      <c r="AL105" s="166"/>
      <c r="AM105" s="166"/>
      <c r="AN105" s="166"/>
      <c r="AO105" s="166"/>
      <c r="AP105" s="166"/>
      <c r="AQ105" s="166"/>
      <c r="AR105" s="166"/>
      <c r="AS105" s="166"/>
      <c r="AT105" s="166"/>
      <c r="AU105" s="166"/>
      <c r="AV105" s="166"/>
      <c r="AW105" s="166"/>
      <c r="AX105" s="166"/>
      <c r="AY105" s="173">
        <f t="shared" ref="AY105:BH105" si="38">AY81/$AX81-1</f>
        <v>-3.8363950462672269E-2</v>
      </c>
      <c r="AZ105" s="173">
        <f t="shared" si="38"/>
        <v>-8.0909424481681036E-2</v>
      </c>
      <c r="BA105" s="173">
        <f t="shared" si="38"/>
        <v>-7.6172856985146864E-2</v>
      </c>
      <c r="BB105" s="173">
        <f t="shared" si="38"/>
        <v>-1.702903963972846E-2</v>
      </c>
      <c r="BC105" s="173">
        <f t="shared" si="38"/>
        <v>-0.13526654546710604</v>
      </c>
      <c r="BD105" s="173">
        <f t="shared" si="38"/>
        <v>-0.11501607255118418</v>
      </c>
      <c r="BE105" s="173">
        <f t="shared" si="38"/>
        <v>-7.4337758772063278E-2</v>
      </c>
      <c r="BF105" s="173">
        <f t="shared" si="38"/>
        <v>-0.14491139508641782</v>
      </c>
      <c r="BG105" s="173">
        <f t="shared" si="38"/>
        <v>-0.17044998351690743</v>
      </c>
      <c r="BH105" s="173">
        <f t="shared" si="38"/>
        <v>-0.22751354474690666</v>
      </c>
      <c r="BI105" s="173">
        <f t="shared" si="36"/>
        <v>-0.23528851997564726</v>
      </c>
      <c r="BJ105" s="637"/>
      <c r="BK105" s="637"/>
      <c r="BL105" s="643"/>
    </row>
    <row r="106" spans="1:64" s="87" customFormat="1">
      <c r="A106" s="29"/>
      <c r="B106" s="23"/>
      <c r="C106" s="23"/>
      <c r="D106" s="23"/>
      <c r="E106" s="23"/>
      <c r="F106" s="23"/>
      <c r="G106" s="23"/>
      <c r="H106" s="23"/>
      <c r="I106" s="23"/>
      <c r="J106" s="23"/>
      <c r="K106" s="23"/>
      <c r="L106" s="23"/>
      <c r="M106" s="23"/>
      <c r="N106" s="23"/>
      <c r="O106" s="23"/>
      <c r="P106" s="23"/>
      <c r="Q106" s="23"/>
      <c r="R106" s="643"/>
      <c r="S106" s="155" t="s">
        <v>478</v>
      </c>
      <c r="T106" s="1123"/>
      <c r="U106" s="29"/>
      <c r="V106" s="29"/>
      <c r="W106" s="29"/>
      <c r="X106" s="643"/>
      <c r="Y106" s="147" t="s">
        <v>322</v>
      </c>
      <c r="Z106" s="655"/>
      <c r="AA106" s="89"/>
      <c r="AB106" s="166"/>
      <c r="AC106" s="166"/>
      <c r="AD106" s="166"/>
      <c r="AE106" s="166"/>
      <c r="AF106" s="166"/>
      <c r="AG106" s="166"/>
      <c r="AH106" s="166"/>
      <c r="AI106" s="166"/>
      <c r="AJ106" s="166"/>
      <c r="AK106" s="166"/>
      <c r="AL106" s="166"/>
      <c r="AM106" s="166"/>
      <c r="AN106" s="166"/>
      <c r="AO106" s="166"/>
      <c r="AP106" s="166"/>
      <c r="AQ106" s="166"/>
      <c r="AR106" s="166"/>
      <c r="AS106" s="166"/>
      <c r="AT106" s="166"/>
      <c r="AU106" s="166"/>
      <c r="AV106" s="166"/>
      <c r="AW106" s="166"/>
      <c r="AX106" s="166"/>
      <c r="AY106" s="173">
        <f t="shared" ref="AY106:BH106" si="39">AY82/$AX82-1</f>
        <v>-1.0871845081328879E-2</v>
      </c>
      <c r="AZ106" s="173">
        <f t="shared" si="39"/>
        <v>-3.7828337629607245E-2</v>
      </c>
      <c r="BA106" s="173">
        <f t="shared" si="39"/>
        <v>-4.5775945321421707E-2</v>
      </c>
      <c r="BB106" s="173">
        <f t="shared" si="39"/>
        <v>-3.0372381300449058E-2</v>
      </c>
      <c r="BC106" s="173">
        <f t="shared" si="39"/>
        <v>-4.4963576300355856E-2</v>
      </c>
      <c r="BD106" s="173">
        <f t="shared" si="39"/>
        <v>-7.8482786491637979E-2</v>
      </c>
      <c r="BE106" s="173">
        <f t="shared" si="39"/>
        <v>-0.13829079698928559</v>
      </c>
      <c r="BF106" s="173">
        <f t="shared" si="39"/>
        <v>-0.10878227585159894</v>
      </c>
      <c r="BG106" s="173">
        <f t="shared" si="39"/>
        <v>-0.17083187667123845</v>
      </c>
      <c r="BH106" s="173">
        <f t="shared" si="39"/>
        <v>-0.22262048911184429</v>
      </c>
      <c r="BI106" s="173">
        <f t="shared" si="36"/>
        <v>-0.24540890446632535</v>
      </c>
      <c r="BJ106" s="637"/>
      <c r="BK106" s="637"/>
      <c r="BL106" s="643"/>
    </row>
    <row r="107" spans="1:64" s="87" customFormat="1">
      <c r="A107" s="29"/>
      <c r="B107" s="23"/>
      <c r="C107" s="23"/>
      <c r="D107" s="23"/>
      <c r="E107" s="23"/>
      <c r="F107" s="23"/>
      <c r="G107" s="23"/>
      <c r="H107" s="23"/>
      <c r="I107" s="23"/>
      <c r="J107" s="23"/>
      <c r="K107" s="23"/>
      <c r="L107" s="23"/>
      <c r="M107" s="23"/>
      <c r="N107" s="23"/>
      <c r="O107" s="23"/>
      <c r="P107" s="23"/>
      <c r="Q107" s="23"/>
      <c r="R107" s="643"/>
      <c r="S107" s="155" t="s">
        <v>61</v>
      </c>
      <c r="T107" s="1123"/>
      <c r="U107" s="29"/>
      <c r="V107" s="29"/>
      <c r="W107" s="29"/>
      <c r="X107" s="643"/>
      <c r="Y107" s="147" t="s">
        <v>186</v>
      </c>
      <c r="Z107" s="655"/>
      <c r="AA107" s="89"/>
      <c r="AB107" s="166"/>
      <c r="AC107" s="166"/>
      <c r="AD107" s="166"/>
      <c r="AE107" s="166"/>
      <c r="AF107" s="166"/>
      <c r="AG107" s="166"/>
      <c r="AH107" s="166"/>
      <c r="AI107" s="166"/>
      <c r="AJ107" s="166"/>
      <c r="AK107" s="166"/>
      <c r="AL107" s="166"/>
      <c r="AM107" s="166"/>
      <c r="AN107" s="166"/>
      <c r="AO107" s="166"/>
      <c r="AP107" s="166"/>
      <c r="AQ107" s="166"/>
      <c r="AR107" s="166"/>
      <c r="AS107" s="166"/>
      <c r="AT107" s="166"/>
      <c r="AU107" s="166"/>
      <c r="AV107" s="166"/>
      <c r="AW107" s="166"/>
      <c r="AX107" s="166"/>
      <c r="AY107" s="173">
        <f t="shared" ref="AY107:BH107" si="40">AY83/$AX83-1</f>
        <v>-3.1412530459431376E-2</v>
      </c>
      <c r="AZ107" s="173">
        <f t="shared" si="40"/>
        <v>-1.5297250792828621E-2</v>
      </c>
      <c r="BA107" s="173">
        <f t="shared" si="40"/>
        <v>-1.2173873771650912E-2</v>
      </c>
      <c r="BB107" s="173">
        <f t="shared" si="40"/>
        <v>2.0008775760880226E-3</v>
      </c>
      <c r="BC107" s="173">
        <f t="shared" si="40"/>
        <v>1.8901971811726259E-2</v>
      </c>
      <c r="BD107" s="173">
        <f t="shared" si="40"/>
        <v>4.2270562252278321E-2</v>
      </c>
      <c r="BE107" s="173">
        <f t="shared" si="40"/>
        <v>2.2434169580196617E-3</v>
      </c>
      <c r="BF107" s="173">
        <f t="shared" si="40"/>
        <v>3.1979404814620693E-2</v>
      </c>
      <c r="BG107" s="173">
        <f t="shared" si="40"/>
        <v>3.823645993465008E-2</v>
      </c>
      <c r="BH107" s="173">
        <f t="shared" si="40"/>
        <v>5.9512013919293061E-2</v>
      </c>
      <c r="BI107" s="173">
        <f t="shared" si="36"/>
        <v>3.9810622711643706E-2</v>
      </c>
      <c r="BJ107" s="637"/>
      <c r="BK107" s="637"/>
      <c r="BL107" s="643"/>
    </row>
    <row r="108" spans="1:64" s="87" customFormat="1" ht="17.25" thickBot="1">
      <c r="A108" s="29"/>
      <c r="B108" s="23"/>
      <c r="C108" s="23"/>
      <c r="D108" s="23"/>
      <c r="E108" s="23"/>
      <c r="F108" s="23"/>
      <c r="G108" s="23"/>
      <c r="H108" s="23"/>
      <c r="I108" s="23"/>
      <c r="J108" s="23"/>
      <c r="K108" s="23"/>
      <c r="L108" s="23"/>
      <c r="M108" s="23"/>
      <c r="N108" s="23"/>
      <c r="O108" s="23"/>
      <c r="P108" s="23"/>
      <c r="Q108" s="23"/>
      <c r="R108" s="643"/>
      <c r="S108" s="204" t="s">
        <v>479</v>
      </c>
      <c r="T108" s="1123"/>
      <c r="U108" s="29"/>
      <c r="V108" s="29"/>
      <c r="W108" s="29"/>
      <c r="X108" s="643"/>
      <c r="Y108" s="700" t="s">
        <v>915</v>
      </c>
      <c r="Z108" s="656"/>
      <c r="AA108" s="90"/>
      <c r="AB108" s="663"/>
      <c r="AC108" s="663"/>
      <c r="AD108" s="663"/>
      <c r="AE108" s="663"/>
      <c r="AF108" s="663"/>
      <c r="AG108" s="663"/>
      <c r="AH108" s="663"/>
      <c r="AI108" s="663"/>
      <c r="AJ108" s="663"/>
      <c r="AK108" s="663"/>
      <c r="AL108" s="663"/>
      <c r="AM108" s="663"/>
      <c r="AN108" s="663"/>
      <c r="AO108" s="663"/>
      <c r="AP108" s="663"/>
      <c r="AQ108" s="663"/>
      <c r="AR108" s="663"/>
      <c r="AS108" s="663"/>
      <c r="AT108" s="663"/>
      <c r="AU108" s="663"/>
      <c r="AV108" s="663"/>
      <c r="AW108" s="663"/>
      <c r="AX108" s="663"/>
      <c r="AY108" s="657">
        <f t="shared" ref="AY108:BH108" si="41">AY84/$AX84-1</f>
        <v>-3.8721096563720581E-2</v>
      </c>
      <c r="AZ108" s="657">
        <f t="shared" si="41"/>
        <v>-8.8227843033985898E-2</v>
      </c>
      <c r="BA108" s="657">
        <f t="shared" si="41"/>
        <v>-0.11399514941778977</v>
      </c>
      <c r="BB108" s="657">
        <f t="shared" si="41"/>
        <v>-0.18101316589534855</v>
      </c>
      <c r="BC108" s="657">
        <f t="shared" si="41"/>
        <v>-0.19497700126791018</v>
      </c>
      <c r="BD108" s="657">
        <f t="shared" si="41"/>
        <v>-0.22064071148625708</v>
      </c>
      <c r="BE108" s="657">
        <f t="shared" si="41"/>
        <v>-0.24872185020965232</v>
      </c>
      <c r="BF108" s="657">
        <f t="shared" si="41"/>
        <v>-0.28740318884210048</v>
      </c>
      <c r="BG108" s="657">
        <f t="shared" si="41"/>
        <v>-0.32274934521319298</v>
      </c>
      <c r="BH108" s="657">
        <f t="shared" si="41"/>
        <v>-0.31807965540320238</v>
      </c>
      <c r="BI108" s="657">
        <f t="shared" si="36"/>
        <v>-0.31920059154246205</v>
      </c>
      <c r="BJ108" s="647"/>
      <c r="BK108" s="647"/>
      <c r="BL108" s="643"/>
    </row>
    <row r="109" spans="1:64" s="87" customFormat="1" ht="15.75" thickTop="1">
      <c r="A109" s="29"/>
      <c r="B109" s="23"/>
      <c r="C109" s="23"/>
      <c r="D109" s="23"/>
      <c r="E109" s="23"/>
      <c r="F109" s="23"/>
      <c r="G109" s="23"/>
      <c r="H109" s="23"/>
      <c r="I109" s="23"/>
      <c r="J109" s="23"/>
      <c r="K109" s="23"/>
      <c r="L109" s="23"/>
      <c r="M109" s="23"/>
      <c r="N109" s="23"/>
      <c r="O109" s="23"/>
      <c r="P109" s="23"/>
      <c r="Q109" s="23"/>
      <c r="R109" s="643"/>
      <c r="S109" s="154" t="s">
        <v>23</v>
      </c>
      <c r="T109" s="1123"/>
      <c r="U109" s="29"/>
      <c r="V109" s="29"/>
      <c r="W109" s="29"/>
      <c r="X109" s="643"/>
      <c r="Y109" s="146" t="s">
        <v>0</v>
      </c>
      <c r="Z109" s="658"/>
      <c r="AA109" s="91"/>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659">
        <f t="shared" ref="AY109:BH109" si="42">AY85/$AX85-1</f>
        <v>-3.9332041080593405E-2</v>
      </c>
      <c r="AZ109" s="659">
        <f t="shared" si="42"/>
        <v>-7.0166973847733516E-2</v>
      </c>
      <c r="BA109" s="659">
        <f t="shared" si="42"/>
        <v>-8.5470949284749076E-2</v>
      </c>
      <c r="BB109" s="659">
        <f t="shared" si="42"/>
        <v>-9.7469825926343012E-2</v>
      </c>
      <c r="BC109" s="659">
        <f t="shared" si="42"/>
        <v>-0.13240485075157915</v>
      </c>
      <c r="BD109" s="659">
        <f t="shared" si="42"/>
        <v>-0.16041173040301271</v>
      </c>
      <c r="BE109" s="659">
        <f t="shared" si="42"/>
        <v>-0.20946042823361455</v>
      </c>
      <c r="BF109" s="659">
        <f t="shared" si="42"/>
        <v>-0.19340984725975818</v>
      </c>
      <c r="BG109" s="659">
        <f t="shared" si="42"/>
        <v>-0.21557786259490386</v>
      </c>
      <c r="BH109" s="659">
        <f t="shared" si="42"/>
        <v>-0.2470191175682559</v>
      </c>
      <c r="BI109" s="659">
        <f t="shared" si="36"/>
        <v>-0.25975004371239674</v>
      </c>
      <c r="BJ109" s="660"/>
      <c r="BK109" s="660"/>
      <c r="BL109" s="643"/>
    </row>
    <row r="110" spans="1:64" s="87" customFormat="1">
      <c r="A110" s="29"/>
      <c r="B110" s="23"/>
      <c r="C110" s="23"/>
      <c r="D110" s="23"/>
      <c r="E110" s="23"/>
      <c r="F110" s="23"/>
      <c r="G110" s="23"/>
      <c r="H110" s="23"/>
      <c r="I110" s="23"/>
      <c r="J110" s="23"/>
      <c r="K110" s="23"/>
      <c r="L110" s="23"/>
      <c r="M110" s="23"/>
      <c r="N110" s="23"/>
      <c r="O110" s="23"/>
      <c r="P110" s="23"/>
      <c r="Q110" s="23"/>
      <c r="R110" s="643"/>
      <c r="S110" s="23"/>
      <c r="T110" s="1123"/>
      <c r="U110" s="29"/>
      <c r="V110" s="29"/>
      <c r="W110" s="29"/>
      <c r="X110" s="643"/>
      <c r="Y110" s="29"/>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9"/>
    </row>
    <row r="113" spans="1:64" s="87" customFormat="1">
      <c r="A113" s="29"/>
      <c r="B113" s="23"/>
      <c r="C113" s="23"/>
      <c r="D113" s="23"/>
      <c r="E113" s="23"/>
      <c r="F113" s="23"/>
      <c r="G113" s="23"/>
      <c r="H113" s="23"/>
      <c r="I113" s="23"/>
      <c r="J113" s="23"/>
      <c r="K113" s="23"/>
      <c r="L113" s="23"/>
      <c r="M113" s="23"/>
      <c r="N113" s="23"/>
      <c r="O113" s="23"/>
      <c r="P113" s="23"/>
      <c r="Q113" s="23"/>
      <c r="R113" s="643"/>
      <c r="S113" s="23"/>
      <c r="T113" s="1123"/>
      <c r="U113" s="29"/>
      <c r="V113" s="29"/>
      <c r="W113" s="29"/>
      <c r="X113" s="643"/>
      <c r="Y113" s="29"/>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9"/>
    </row>
    <row r="114" spans="1:64" s="87" customFormat="1">
      <c r="A114" s="29"/>
      <c r="B114" s="23"/>
      <c r="C114" s="23"/>
      <c r="D114" s="23"/>
      <c r="E114" s="23"/>
      <c r="F114" s="23"/>
      <c r="G114" s="23"/>
      <c r="H114" s="23"/>
      <c r="I114" s="23"/>
      <c r="J114" s="23"/>
      <c r="K114" s="23"/>
      <c r="L114" s="23"/>
      <c r="M114" s="23"/>
      <c r="N114" s="23"/>
      <c r="O114" s="23"/>
      <c r="P114" s="23"/>
      <c r="Q114" s="23"/>
      <c r="R114" s="643"/>
      <c r="S114" s="23"/>
      <c r="T114" s="1123"/>
      <c r="U114" s="29"/>
      <c r="V114" s="29"/>
      <c r="W114" s="29"/>
      <c r="X114" s="643"/>
      <c r="Y114" s="29"/>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9"/>
    </row>
    <row r="115" spans="1:64" s="87" customFormat="1">
      <c r="A115" s="29"/>
      <c r="B115" s="23"/>
      <c r="C115" s="23"/>
      <c r="D115" s="23"/>
      <c r="E115" s="23"/>
      <c r="F115" s="23"/>
      <c r="G115" s="23"/>
      <c r="H115" s="23"/>
      <c r="I115" s="23"/>
      <c r="J115" s="23"/>
      <c r="K115" s="23"/>
      <c r="L115" s="23"/>
      <c r="M115" s="23"/>
      <c r="N115" s="23"/>
      <c r="O115" s="23"/>
      <c r="P115" s="23"/>
      <c r="Q115" s="23"/>
      <c r="R115" s="643"/>
      <c r="S115" s="23"/>
      <c r="T115" s="1123"/>
      <c r="U115" s="29"/>
      <c r="V115" s="29"/>
      <c r="W115" s="29"/>
      <c r="X115" s="643"/>
      <c r="Y115" s="29"/>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9"/>
    </row>
    <row r="116" spans="1:64" s="87" customFormat="1">
      <c r="A116" s="29"/>
      <c r="B116" s="23"/>
      <c r="C116" s="23"/>
      <c r="D116" s="23"/>
      <c r="E116" s="23"/>
      <c r="F116" s="23"/>
      <c r="G116" s="23"/>
      <c r="H116" s="23"/>
      <c r="I116" s="23"/>
      <c r="J116" s="23"/>
      <c r="K116" s="23"/>
      <c r="L116" s="23"/>
      <c r="M116" s="23"/>
      <c r="N116" s="23"/>
      <c r="O116" s="23"/>
      <c r="P116" s="23"/>
      <c r="Q116" s="23"/>
      <c r="R116" s="643"/>
      <c r="S116" s="23"/>
      <c r="T116" s="1123"/>
      <c r="U116" s="29"/>
      <c r="V116" s="29"/>
      <c r="W116" s="29"/>
      <c r="X116" s="643"/>
      <c r="Y116" s="29"/>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9"/>
    </row>
    <row r="117" spans="1:64" s="87" customFormat="1">
      <c r="A117" s="29"/>
      <c r="B117" s="23"/>
      <c r="C117" s="23"/>
      <c r="D117" s="23"/>
      <c r="E117" s="23"/>
      <c r="F117" s="23"/>
      <c r="G117" s="23"/>
      <c r="H117" s="23"/>
      <c r="I117" s="23"/>
      <c r="J117" s="23"/>
      <c r="K117" s="23"/>
      <c r="L117" s="23"/>
      <c r="M117" s="23"/>
      <c r="N117" s="23"/>
      <c r="O117" s="23"/>
      <c r="P117" s="23"/>
      <c r="Q117" s="23"/>
      <c r="R117" s="643"/>
      <c r="S117" s="23"/>
      <c r="T117" s="1123"/>
      <c r="U117" s="29"/>
      <c r="V117" s="29"/>
      <c r="W117" s="29"/>
      <c r="X117" s="643"/>
      <c r="Y117" s="29"/>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9"/>
    </row>
    <row r="118" spans="1:64" s="87" customFormat="1">
      <c r="A118" s="29"/>
      <c r="B118" s="23"/>
      <c r="C118" s="23"/>
      <c r="D118" s="23"/>
      <c r="E118" s="23"/>
      <c r="F118" s="23"/>
      <c r="G118" s="23"/>
      <c r="H118" s="23"/>
      <c r="I118" s="23"/>
      <c r="J118" s="23"/>
      <c r="K118" s="23"/>
      <c r="L118" s="23"/>
      <c r="M118" s="23"/>
      <c r="N118" s="23"/>
      <c r="O118" s="23"/>
      <c r="P118" s="23"/>
      <c r="Q118" s="23"/>
      <c r="R118" s="643"/>
      <c r="S118" s="23"/>
      <c r="T118" s="1123"/>
      <c r="U118" s="29"/>
      <c r="V118" s="29"/>
      <c r="W118" s="29"/>
      <c r="X118" s="643"/>
      <c r="Y118" s="29"/>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9"/>
    </row>
    <row r="119" spans="1:64" s="87" customFormat="1">
      <c r="A119" s="29"/>
      <c r="B119" s="23"/>
      <c r="C119" s="23"/>
      <c r="D119" s="23"/>
      <c r="E119" s="23"/>
      <c r="F119" s="23"/>
      <c r="G119" s="23"/>
      <c r="H119" s="23"/>
      <c r="I119" s="23"/>
      <c r="J119" s="23"/>
      <c r="K119" s="23"/>
      <c r="L119" s="23"/>
      <c r="M119" s="23"/>
      <c r="N119" s="23"/>
      <c r="O119" s="23"/>
      <c r="P119" s="23"/>
      <c r="Q119" s="23"/>
      <c r="R119" s="643"/>
      <c r="S119" s="23"/>
      <c r="T119" s="1123"/>
      <c r="U119" s="29"/>
      <c r="V119" s="29"/>
      <c r="W119" s="29"/>
      <c r="X119" s="643"/>
      <c r="Y119" s="29"/>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9"/>
    </row>
    <row r="120" spans="1:64" s="87" customFormat="1">
      <c r="A120" s="29"/>
      <c r="B120" s="23"/>
      <c r="C120" s="23"/>
      <c r="D120" s="23"/>
      <c r="E120" s="23"/>
      <c r="F120" s="23"/>
      <c r="G120" s="23"/>
      <c r="H120" s="23"/>
      <c r="I120" s="23"/>
      <c r="J120" s="23"/>
      <c r="K120" s="23"/>
      <c r="L120" s="23"/>
      <c r="M120" s="23"/>
      <c r="N120" s="23"/>
      <c r="O120" s="23"/>
      <c r="P120" s="23"/>
      <c r="Q120" s="23"/>
      <c r="R120" s="643"/>
      <c r="S120" s="23"/>
      <c r="T120" s="1123"/>
      <c r="U120" s="29"/>
      <c r="V120" s="29"/>
      <c r="W120" s="29"/>
      <c r="X120" s="643"/>
      <c r="Y120" s="29"/>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9"/>
    </row>
    <row r="121" spans="1:64" s="87" customFormat="1">
      <c r="A121" s="29"/>
      <c r="B121" s="23"/>
      <c r="C121" s="23"/>
      <c r="D121" s="23"/>
      <c r="E121" s="23"/>
      <c r="F121" s="23"/>
      <c r="G121" s="23"/>
      <c r="H121" s="23"/>
      <c r="I121" s="23"/>
      <c r="J121" s="23"/>
      <c r="K121" s="23"/>
      <c r="L121" s="23"/>
      <c r="M121" s="23"/>
      <c r="N121" s="23"/>
      <c r="O121" s="23"/>
      <c r="P121" s="23"/>
      <c r="Q121" s="23"/>
      <c r="R121" s="643"/>
      <c r="S121" s="23"/>
      <c r="T121" s="1123"/>
      <c r="U121" s="29"/>
      <c r="V121" s="29"/>
      <c r="W121" s="29"/>
      <c r="X121" s="643"/>
      <c r="Y121" s="29"/>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9"/>
    </row>
  </sheetData>
  <mergeCells count="83">
    <mergeCell ref="R56:S56"/>
    <mergeCell ref="R29:S29"/>
    <mergeCell ref="R30:S30"/>
    <mergeCell ref="R33:S33"/>
    <mergeCell ref="R34:S34"/>
    <mergeCell ref="Q35:S35"/>
    <mergeCell ref="R46:S46"/>
    <mergeCell ref="R51:S51"/>
    <mergeCell ref="R52:S52"/>
    <mergeCell ref="R53:S53"/>
    <mergeCell ref="R54:S54"/>
    <mergeCell ref="U1:Y1"/>
    <mergeCell ref="O1:S1"/>
    <mergeCell ref="W32:Y32"/>
    <mergeCell ref="X54:Y54"/>
    <mergeCell ref="X45:Y45"/>
    <mergeCell ref="Q36:S36"/>
    <mergeCell ref="R20:S20"/>
    <mergeCell ref="R21:S21"/>
    <mergeCell ref="R22:S22"/>
    <mergeCell ref="R26:S26"/>
    <mergeCell ref="R27:S27"/>
    <mergeCell ref="R28:S28"/>
    <mergeCell ref="R17:S17"/>
    <mergeCell ref="X21:Y21"/>
    <mergeCell ref="X22:Y22"/>
    <mergeCell ref="X26:Y26"/>
    <mergeCell ref="Q69:S69"/>
    <mergeCell ref="Q70:S70"/>
    <mergeCell ref="X67:Y67"/>
    <mergeCell ref="X68:Y68"/>
    <mergeCell ref="X56:Y56"/>
    <mergeCell ref="X57:Y57"/>
    <mergeCell ref="W69:Y69"/>
    <mergeCell ref="W70:Y70"/>
    <mergeCell ref="R57:S57"/>
    <mergeCell ref="Q62:S62"/>
    <mergeCell ref="W64:Y64"/>
    <mergeCell ref="W63:Y63"/>
    <mergeCell ref="Q63:S63"/>
    <mergeCell ref="Q64:S64"/>
    <mergeCell ref="R67:S67"/>
    <mergeCell ref="R68:S68"/>
    <mergeCell ref="X51:Y51"/>
    <mergeCell ref="X52:Y52"/>
    <mergeCell ref="X53:Y53"/>
    <mergeCell ref="W62:Y62"/>
    <mergeCell ref="R9:S9"/>
    <mergeCell ref="R10:S10"/>
    <mergeCell ref="R11:S11"/>
    <mergeCell ref="R12:S12"/>
    <mergeCell ref="R16:S16"/>
    <mergeCell ref="X11:Y11"/>
    <mergeCell ref="X12:Y12"/>
    <mergeCell ref="X16:Y16"/>
    <mergeCell ref="X33:Y33"/>
    <mergeCell ref="X27:Y27"/>
    <mergeCell ref="X28:Y28"/>
    <mergeCell ref="X29:Y29"/>
    <mergeCell ref="X42:Y42"/>
    <mergeCell ref="X43:Y43"/>
    <mergeCell ref="X46:Y46"/>
    <mergeCell ref="R42:S42"/>
    <mergeCell ref="W35:Y35"/>
    <mergeCell ref="W36:Y36"/>
    <mergeCell ref="W37:Y37"/>
    <mergeCell ref="W38:Y38"/>
    <mergeCell ref="R43:S43"/>
    <mergeCell ref="R45:S45"/>
    <mergeCell ref="Q38:S38"/>
    <mergeCell ref="Q39:S39"/>
    <mergeCell ref="W39:Y39"/>
    <mergeCell ref="R8:S8"/>
    <mergeCell ref="X8:Y8"/>
    <mergeCell ref="X9:Y9"/>
    <mergeCell ref="X10:Y10"/>
    <mergeCell ref="Q37:S37"/>
    <mergeCell ref="R18:S18"/>
    <mergeCell ref="X34:Y34"/>
    <mergeCell ref="X30:Y30"/>
    <mergeCell ref="X17:Y17"/>
    <mergeCell ref="X18:Y18"/>
    <mergeCell ref="X20:Y20"/>
  </mergeCells>
  <phoneticPr fontId="10"/>
  <pageMargins left="2.0866141732283467" right="0.70866141732283472" top="1.1417322834645669" bottom="0.35433070866141736" header="0.31496062992125984" footer="0.31496062992125984"/>
  <pageSetup paperSize="9" scale="39" fitToWidth="0" orientation="portrait" r:id="rId1"/>
  <headerFooter alignWithMargins="0"/>
  <ignoredErrors>
    <ignoredError sqref="AA50:BI50 AA66:BI6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N190"/>
  <sheetViews>
    <sheetView zoomScaleNormal="100" workbookViewId="0">
      <pane xSplit="20" ySplit="4" topLeftCell="U5" activePane="bottomRight" state="frozen"/>
      <selection pane="topRight"/>
      <selection pane="bottomLeft"/>
      <selection pane="bottomRight"/>
    </sheetView>
  </sheetViews>
  <sheetFormatPr defaultColWidth="9" defaultRowHeight="15"/>
  <cols>
    <col min="1" max="1" width="1.625" style="29" customWidth="1"/>
    <col min="2" max="15" width="1.625" style="23" hidden="1" customWidth="1"/>
    <col min="16" max="16" width="1.625" style="29" customWidth="1"/>
    <col min="17" max="19" width="1.625" style="23" customWidth="1"/>
    <col min="20" max="20" width="47.75" style="23" customWidth="1"/>
    <col min="21" max="21" width="1.625" style="1123" customWidth="1"/>
    <col min="22" max="24" width="1.625" style="29" customWidth="1"/>
    <col min="25" max="25" width="53.875" style="29" customWidth="1"/>
    <col min="26" max="26" width="10.625" style="23" hidden="1" customWidth="1"/>
    <col min="27" max="61" width="11.125" style="23" customWidth="1"/>
    <col min="62" max="63" width="11.125" style="23" hidden="1" customWidth="1"/>
    <col min="64" max="64" width="10.625" style="29" customWidth="1"/>
    <col min="65" max="65" width="7.875" style="23" customWidth="1"/>
    <col min="66" max="75" width="9" style="23"/>
    <col min="76" max="76" width="10.875" style="23" customWidth="1"/>
    <col min="77" max="90" width="9" style="23"/>
    <col min="91" max="91" width="11.125" style="23" customWidth="1"/>
    <col min="92" max="16384" width="9" style="23"/>
  </cols>
  <sheetData>
    <row r="1" spans="1:92" ht="71.25" customHeight="1">
      <c r="Q1" s="2563" t="s">
        <v>480</v>
      </c>
      <c r="R1" s="2621"/>
      <c r="S1" s="2621"/>
      <c r="T1" s="2621"/>
      <c r="V1" s="2563" t="s">
        <v>1010</v>
      </c>
      <c r="W1" s="2625"/>
      <c r="X1" s="2625"/>
      <c r="Y1" s="2625"/>
      <c r="Z1" s="360"/>
    </row>
    <row r="2" spans="1:92" ht="14.25" customHeight="1">
      <c r="Q2" s="32" t="str">
        <f>'0.Contents'!B2</f>
        <v>＜報告値＞</v>
      </c>
      <c r="V2" s="1556" t="str">
        <f>'0.Contents'!$D$2</f>
        <v>&lt;Reported Value&gt;</v>
      </c>
    </row>
    <row r="3" spans="1:92" ht="18.75" customHeight="1" thickBot="1">
      <c r="Q3" s="23" t="s">
        <v>475</v>
      </c>
      <c r="V3" s="29" t="s">
        <v>909</v>
      </c>
    </row>
    <row r="4" spans="1:92" ht="15.75" thickBot="1">
      <c r="Q4" s="361"/>
      <c r="R4" s="362"/>
      <c r="S4" s="362"/>
      <c r="T4" s="872"/>
      <c r="U4" s="1129"/>
      <c r="V4" s="361"/>
      <c r="W4" s="362"/>
      <c r="X4" s="362"/>
      <c r="Y4" s="872"/>
      <c r="Z4" s="912"/>
      <c r="AA4" s="304">
        <v>1990</v>
      </c>
      <c r="AB4" s="304">
        <f>AA4+1</f>
        <v>1991</v>
      </c>
      <c r="AC4" s="304">
        <f t="shared" ref="AC4:BE4" si="0">AB4+1</f>
        <v>1992</v>
      </c>
      <c r="AD4" s="304">
        <f t="shared" si="0"/>
        <v>1993</v>
      </c>
      <c r="AE4" s="304">
        <f t="shared" si="0"/>
        <v>1994</v>
      </c>
      <c r="AF4" s="304">
        <f t="shared" si="0"/>
        <v>1995</v>
      </c>
      <c r="AG4" s="304">
        <f t="shared" si="0"/>
        <v>1996</v>
      </c>
      <c r="AH4" s="304">
        <f t="shared" si="0"/>
        <v>1997</v>
      </c>
      <c r="AI4" s="304">
        <f t="shared" si="0"/>
        <v>1998</v>
      </c>
      <c r="AJ4" s="304">
        <f t="shared" si="0"/>
        <v>1999</v>
      </c>
      <c r="AK4" s="304">
        <f t="shared" si="0"/>
        <v>2000</v>
      </c>
      <c r="AL4" s="304">
        <f t="shared" si="0"/>
        <v>2001</v>
      </c>
      <c r="AM4" s="304">
        <f t="shared" si="0"/>
        <v>2002</v>
      </c>
      <c r="AN4" s="304">
        <f t="shared" si="0"/>
        <v>2003</v>
      </c>
      <c r="AO4" s="304">
        <f t="shared" si="0"/>
        <v>2004</v>
      </c>
      <c r="AP4" s="304">
        <f t="shared" si="0"/>
        <v>2005</v>
      </c>
      <c r="AQ4" s="304">
        <f t="shared" si="0"/>
        <v>2006</v>
      </c>
      <c r="AR4" s="304">
        <f t="shared" si="0"/>
        <v>2007</v>
      </c>
      <c r="AS4" s="304">
        <f t="shared" si="0"/>
        <v>2008</v>
      </c>
      <c r="AT4" s="304">
        <f t="shared" si="0"/>
        <v>2009</v>
      </c>
      <c r="AU4" s="304">
        <f t="shared" si="0"/>
        <v>2010</v>
      </c>
      <c r="AV4" s="304">
        <f t="shared" si="0"/>
        <v>2011</v>
      </c>
      <c r="AW4" s="304">
        <f t="shared" si="0"/>
        <v>2012</v>
      </c>
      <c r="AX4" s="304">
        <f t="shared" si="0"/>
        <v>2013</v>
      </c>
      <c r="AY4" s="304">
        <f t="shared" si="0"/>
        <v>2014</v>
      </c>
      <c r="AZ4" s="304">
        <f t="shared" si="0"/>
        <v>2015</v>
      </c>
      <c r="BA4" s="304">
        <f t="shared" si="0"/>
        <v>2016</v>
      </c>
      <c r="BB4" s="304">
        <f t="shared" si="0"/>
        <v>2017</v>
      </c>
      <c r="BC4" s="304">
        <f t="shared" si="0"/>
        <v>2018</v>
      </c>
      <c r="BD4" s="304">
        <f t="shared" si="0"/>
        <v>2019</v>
      </c>
      <c r="BE4" s="305">
        <f t="shared" si="0"/>
        <v>2020</v>
      </c>
      <c r="BF4" s="304">
        <f t="shared" ref="BF4:BI4" si="1">BE4+1</f>
        <v>2021</v>
      </c>
      <c r="BG4" s="304">
        <f t="shared" si="1"/>
        <v>2022</v>
      </c>
      <c r="BH4" s="304">
        <f t="shared" si="1"/>
        <v>2023</v>
      </c>
      <c r="BI4" s="304">
        <f t="shared" si="1"/>
        <v>2024</v>
      </c>
      <c r="BJ4" s="363" t="s">
        <v>18</v>
      </c>
      <c r="BK4" s="364" t="s">
        <v>2</v>
      </c>
      <c r="BL4" s="272"/>
    </row>
    <row r="5" spans="1:92" ht="17.25">
      <c r="Q5" s="367" t="s">
        <v>565</v>
      </c>
      <c r="R5" s="365"/>
      <c r="S5" s="365"/>
      <c r="T5" s="865"/>
      <c r="V5" s="1624" t="s">
        <v>910</v>
      </c>
      <c r="W5" s="1625"/>
      <c r="X5" s="1625"/>
      <c r="Y5" s="1626"/>
      <c r="Z5" s="913"/>
      <c r="AA5" s="368">
        <f t="shared" ref="AA5:BG5" si="2">SUM(AA6,AA14,AA77,AA56,AA101)</f>
        <v>1067561.9544378438</v>
      </c>
      <c r="AB5" s="368">
        <f t="shared" si="2"/>
        <v>1077811.3134951484</v>
      </c>
      <c r="AC5" s="368">
        <f t="shared" si="2"/>
        <v>1085822.1633882239</v>
      </c>
      <c r="AD5" s="368">
        <f t="shared" si="2"/>
        <v>1081001.6873980737</v>
      </c>
      <c r="AE5" s="368">
        <f t="shared" si="2"/>
        <v>1130903.9713782831</v>
      </c>
      <c r="AF5" s="368">
        <f t="shared" si="2"/>
        <v>1142141.2286336389</v>
      </c>
      <c r="AG5" s="368">
        <f t="shared" si="2"/>
        <v>1153549.6793706228</v>
      </c>
      <c r="AH5" s="368">
        <f t="shared" si="2"/>
        <v>1147096.7966268647</v>
      </c>
      <c r="AI5" s="368">
        <f t="shared" si="2"/>
        <v>1113157.8091833084</v>
      </c>
      <c r="AJ5" s="368">
        <f t="shared" si="2"/>
        <v>1149478.7329300642</v>
      </c>
      <c r="AK5" s="368">
        <f t="shared" si="2"/>
        <v>1170300.242834518</v>
      </c>
      <c r="AL5" s="368">
        <f t="shared" si="2"/>
        <v>1157361.1552556516</v>
      </c>
      <c r="AM5" s="368">
        <f t="shared" si="2"/>
        <v>1188992.4797455734</v>
      </c>
      <c r="AN5" s="368">
        <f t="shared" si="2"/>
        <v>1197298.2498674174</v>
      </c>
      <c r="AO5" s="368">
        <f t="shared" si="2"/>
        <v>1193442.4477155812</v>
      </c>
      <c r="AP5" s="368">
        <f t="shared" si="2"/>
        <v>1200521.1451346583</v>
      </c>
      <c r="AQ5" s="368">
        <f t="shared" si="2"/>
        <v>1178675.6193085627</v>
      </c>
      <c r="AR5" s="368">
        <f t="shared" si="2"/>
        <v>1214465.8442662507</v>
      </c>
      <c r="AS5" s="368">
        <f t="shared" si="2"/>
        <v>1146918.2616628697</v>
      </c>
      <c r="AT5" s="368">
        <f t="shared" si="2"/>
        <v>1087272.069202096</v>
      </c>
      <c r="AU5" s="368">
        <f t="shared" si="2"/>
        <v>1136944.4120055528</v>
      </c>
      <c r="AV5" s="368">
        <f t="shared" si="2"/>
        <v>1188004.6866890553</v>
      </c>
      <c r="AW5" s="368">
        <f t="shared" si="2"/>
        <v>1227262.5996148484</v>
      </c>
      <c r="AX5" s="368">
        <f t="shared" si="2"/>
        <v>1235372.9068825389</v>
      </c>
      <c r="AY5" s="368">
        <f t="shared" si="2"/>
        <v>1185180.4579719142</v>
      </c>
      <c r="AZ5" s="368">
        <f t="shared" si="2"/>
        <v>1145804.5035909081</v>
      </c>
      <c r="BA5" s="369">
        <f t="shared" si="2"/>
        <v>1126115.9491694693</v>
      </c>
      <c r="BB5" s="368">
        <f t="shared" si="2"/>
        <v>1109467.2223821261</v>
      </c>
      <c r="BC5" s="370">
        <f t="shared" si="2"/>
        <v>1063970.2733272135</v>
      </c>
      <c r="BD5" s="368">
        <f t="shared" si="2"/>
        <v>1028379.1447987513</v>
      </c>
      <c r="BE5" s="369">
        <f t="shared" si="2"/>
        <v>968032.14123779989</v>
      </c>
      <c r="BF5" s="369">
        <f t="shared" si="2"/>
        <v>987029.10709870025</v>
      </c>
      <c r="BG5" s="368">
        <f t="shared" si="2"/>
        <v>960959.87464090704</v>
      </c>
      <c r="BH5" s="369">
        <f t="shared" ref="BH5:BI5" si="3">SUM(BH6,BH14,BH77,BH56,BH101)</f>
        <v>921722.43674118386</v>
      </c>
      <c r="BI5" s="369">
        <f t="shared" si="3"/>
        <v>906627.01153978286</v>
      </c>
      <c r="BJ5" s="368"/>
      <c r="BK5" s="371"/>
      <c r="BL5" s="372"/>
      <c r="BM5" s="373"/>
      <c r="CK5" s="29"/>
      <c r="CL5" s="29"/>
      <c r="CM5" s="29"/>
      <c r="CN5" s="29"/>
    </row>
    <row r="6" spans="1:92">
      <c r="Q6" s="374"/>
      <c r="R6" s="375" t="s">
        <v>36</v>
      </c>
      <c r="S6" s="376"/>
      <c r="T6" s="874"/>
      <c r="V6" s="1627"/>
      <c r="W6" s="375" t="s">
        <v>329</v>
      </c>
      <c r="X6" s="376"/>
      <c r="Y6" s="1628"/>
      <c r="Z6" s="914"/>
      <c r="AA6" s="378">
        <f>SUM(AA7,AA13)</f>
        <v>96634.732007325452</v>
      </c>
      <c r="AB6" s="378">
        <f t="shared" ref="AB6:AX6" si="4">SUM(AB7,AB13)</f>
        <v>95474.984548778069</v>
      </c>
      <c r="AC6" s="378">
        <f t="shared" si="4"/>
        <v>94125.363990069251</v>
      </c>
      <c r="AD6" s="378">
        <f t="shared" si="4"/>
        <v>94334.070971185109</v>
      </c>
      <c r="AE6" s="378">
        <f t="shared" si="4"/>
        <v>94069.103699333937</v>
      </c>
      <c r="AF6" s="378">
        <f t="shared" si="4"/>
        <v>92550.022624968464</v>
      </c>
      <c r="AG6" s="378">
        <f t="shared" si="4"/>
        <v>92834.179124956048</v>
      </c>
      <c r="AH6" s="378">
        <f t="shared" si="4"/>
        <v>94970.820696970855</v>
      </c>
      <c r="AI6" s="378">
        <f t="shared" si="4"/>
        <v>87741.926319509002</v>
      </c>
      <c r="AJ6" s="378">
        <f t="shared" si="4"/>
        <v>91261.738112561521</v>
      </c>
      <c r="AK6" s="378">
        <f t="shared" si="4"/>
        <v>90368.528440548005</v>
      </c>
      <c r="AL6" s="378">
        <f t="shared" si="4"/>
        <v>87885.239496698428</v>
      </c>
      <c r="AM6" s="378">
        <f t="shared" si="4"/>
        <v>94288.648306290153</v>
      </c>
      <c r="AN6" s="378">
        <f t="shared" si="4"/>
        <v>95778.670330320441</v>
      </c>
      <c r="AO6" s="378">
        <f t="shared" si="4"/>
        <v>96133.858893929442</v>
      </c>
      <c r="AP6" s="378">
        <f t="shared" si="4"/>
        <v>99073.09430776615</v>
      </c>
      <c r="AQ6" s="378">
        <f t="shared" si="4"/>
        <v>98194.212687654421</v>
      </c>
      <c r="AR6" s="378">
        <f t="shared" si="4"/>
        <v>104089.42060880721</v>
      </c>
      <c r="AS6" s="378">
        <f t="shared" si="4"/>
        <v>100129.96003541302</v>
      </c>
      <c r="AT6" s="378">
        <f t="shared" si="4"/>
        <v>98947.612127910077</v>
      </c>
      <c r="AU6" s="378">
        <f t="shared" si="4"/>
        <v>99897.448039279552</v>
      </c>
      <c r="AV6" s="378">
        <f t="shared" si="4"/>
        <v>101774.34275897978</v>
      </c>
      <c r="AW6" s="378">
        <f t="shared" si="4"/>
        <v>104726.53506566311</v>
      </c>
      <c r="AX6" s="378">
        <f t="shared" si="4"/>
        <v>103598.08678444762</v>
      </c>
      <c r="AY6" s="378">
        <f t="shared" ref="AY6:BE6" si="5">SUM(AY7,AY13)</f>
        <v>97764.823292351444</v>
      </c>
      <c r="AZ6" s="378">
        <f t="shared" si="5"/>
        <v>94275.912877019466</v>
      </c>
      <c r="BA6" s="379">
        <f t="shared" si="5"/>
        <v>98252.835579046572</v>
      </c>
      <c r="BB6" s="378">
        <f t="shared" si="5"/>
        <v>92354.447748517356</v>
      </c>
      <c r="BC6" s="380">
        <f t="shared" si="5"/>
        <v>90140.503761930871</v>
      </c>
      <c r="BD6" s="378">
        <f t="shared" si="5"/>
        <v>86625.668409926046</v>
      </c>
      <c r="BE6" s="379">
        <f t="shared" si="5"/>
        <v>79768.560218555183</v>
      </c>
      <c r="BF6" s="379">
        <f t="shared" ref="BF6:BG6" si="6">SUM(BF7,BF13)</f>
        <v>82265.271011921926</v>
      </c>
      <c r="BG6" s="378">
        <f t="shared" si="6"/>
        <v>81783.386404519813</v>
      </c>
      <c r="BH6" s="379">
        <f t="shared" ref="BH6:BI6" si="7">SUM(BH7,BH13)</f>
        <v>79717.837417517701</v>
      </c>
      <c r="BI6" s="379">
        <f t="shared" si="7"/>
        <v>76833.405392546905</v>
      </c>
      <c r="BJ6" s="378"/>
      <c r="BK6" s="381"/>
      <c r="BL6" s="382"/>
    </row>
    <row r="7" spans="1:92">
      <c r="Q7" s="374"/>
      <c r="R7" s="383"/>
      <c r="S7" s="384" t="s">
        <v>481</v>
      </c>
      <c r="T7" s="874"/>
      <c r="V7" s="1627"/>
      <c r="W7" s="383"/>
      <c r="X7" s="375" t="s">
        <v>608</v>
      </c>
      <c r="Y7" s="1629"/>
      <c r="Z7" s="914"/>
      <c r="AA7" s="378">
        <f>SUM(AA8:AA12)</f>
        <v>96228.36948418773</v>
      </c>
      <c r="AB7" s="378">
        <f t="shared" ref="AB7:BA7" si="8">SUM(AB8:AB12)</f>
        <v>95410.779517421848</v>
      </c>
      <c r="AC7" s="378">
        <f t="shared" si="8"/>
        <v>94329.933777017941</v>
      </c>
      <c r="AD7" s="378">
        <f t="shared" si="8"/>
        <v>94435.407461189403</v>
      </c>
      <c r="AE7" s="378">
        <f t="shared" si="8"/>
        <v>94571.836251985573</v>
      </c>
      <c r="AF7" s="378">
        <f t="shared" si="8"/>
        <v>93217.769644311324</v>
      </c>
      <c r="AG7" s="378">
        <f t="shared" si="8"/>
        <v>93508.925446644134</v>
      </c>
      <c r="AH7" s="378">
        <f t="shared" si="8"/>
        <v>95872.260436261015</v>
      </c>
      <c r="AI7" s="378">
        <f t="shared" si="8"/>
        <v>91585.536189983031</v>
      </c>
      <c r="AJ7" s="378">
        <f t="shared" si="8"/>
        <v>95230.20265079457</v>
      </c>
      <c r="AK7" s="378">
        <f t="shared" si="8"/>
        <v>95266.379243643139</v>
      </c>
      <c r="AL7" s="378">
        <f t="shared" si="8"/>
        <v>93018.051407422812</v>
      </c>
      <c r="AM7" s="378">
        <f t="shared" si="8"/>
        <v>95538.316379953671</v>
      </c>
      <c r="AN7" s="378">
        <f t="shared" si="8"/>
        <v>96848.868101008906</v>
      </c>
      <c r="AO7" s="378">
        <f t="shared" si="8"/>
        <v>96968.689023196843</v>
      </c>
      <c r="AP7" s="378">
        <f t="shared" si="8"/>
        <v>102438.71148975917</v>
      </c>
      <c r="AQ7" s="378">
        <f t="shared" si="8"/>
        <v>100677.817627005</v>
      </c>
      <c r="AR7" s="378">
        <f t="shared" si="8"/>
        <v>105649.13029638938</v>
      </c>
      <c r="AS7" s="378">
        <f t="shared" si="8"/>
        <v>103516.90277359103</v>
      </c>
      <c r="AT7" s="378">
        <f t="shared" si="8"/>
        <v>100725.95843517937</v>
      </c>
      <c r="AU7" s="378">
        <f t="shared" si="8"/>
        <v>104103.21800401999</v>
      </c>
      <c r="AV7" s="378">
        <f t="shared" si="8"/>
        <v>105165.21513510185</v>
      </c>
      <c r="AW7" s="378">
        <f t="shared" si="8"/>
        <v>107074.77510194828</v>
      </c>
      <c r="AX7" s="378">
        <f t="shared" si="8"/>
        <v>106202.99349761168</v>
      </c>
      <c r="AY7" s="378">
        <f>SUM(AY8:AY12)</f>
        <v>99661.00348549406</v>
      </c>
      <c r="AZ7" s="378">
        <f t="shared" si="8"/>
        <v>96905.371274693767</v>
      </c>
      <c r="BA7" s="379">
        <f t="shared" si="8"/>
        <v>101477.89782828014</v>
      </c>
      <c r="BB7" s="378">
        <f t="shared" ref="BB7:BF7" si="9">SUM(BB8:BB12)</f>
        <v>95758.844348586048</v>
      </c>
      <c r="BC7" s="380">
        <f t="shared" si="9"/>
        <v>93859.388163830386</v>
      </c>
      <c r="BD7" s="378">
        <f t="shared" si="9"/>
        <v>89467.958073277288</v>
      </c>
      <c r="BE7" s="379">
        <f t="shared" si="9"/>
        <v>82033.64229119735</v>
      </c>
      <c r="BF7" s="379">
        <f t="shared" si="9"/>
        <v>87119.753862486512</v>
      </c>
      <c r="BG7" s="378">
        <f>SUM(BG8:BG12)</f>
        <v>84147.306171978795</v>
      </c>
      <c r="BH7" s="379">
        <f t="shared" ref="BH7:BI7" si="10">SUM(BH8:BH12)</f>
        <v>81173.35782969775</v>
      </c>
      <c r="BI7" s="379">
        <f t="shared" si="10"/>
        <v>79103.814943912483</v>
      </c>
      <c r="BJ7" s="378"/>
      <c r="BK7" s="381"/>
      <c r="BL7" s="382"/>
    </row>
    <row r="8" spans="1:92">
      <c r="Q8" s="374"/>
      <c r="R8" s="386"/>
      <c r="S8" s="386"/>
      <c r="T8" s="1384" t="s">
        <v>773</v>
      </c>
      <c r="V8" s="1630"/>
      <c r="W8" s="55"/>
      <c r="X8" s="55"/>
      <c r="Y8" s="1637" t="s">
        <v>191</v>
      </c>
      <c r="Z8" s="391"/>
      <c r="AA8" s="388">
        <v>27758.488272542196</v>
      </c>
      <c r="AB8" s="388">
        <v>25805.744445581884</v>
      </c>
      <c r="AC8" s="388">
        <v>23042.978784672465</v>
      </c>
      <c r="AD8" s="388">
        <v>22954.564882651648</v>
      </c>
      <c r="AE8" s="388">
        <v>19618.596880033489</v>
      </c>
      <c r="AF8" s="388">
        <v>18824.219414388303</v>
      </c>
      <c r="AG8" s="388">
        <v>18316.543420547157</v>
      </c>
      <c r="AH8" s="388">
        <v>17170.41999089895</v>
      </c>
      <c r="AI8" s="388">
        <v>15308.959471672895</v>
      </c>
      <c r="AJ8" s="388">
        <v>16355.580866934411</v>
      </c>
      <c r="AK8" s="388">
        <v>17169.73332343626</v>
      </c>
      <c r="AL8" s="388">
        <v>16494.534926494012</v>
      </c>
      <c r="AM8" s="388">
        <v>16305.653699744948</v>
      </c>
      <c r="AN8" s="388">
        <v>15870.725724577391</v>
      </c>
      <c r="AO8" s="388">
        <v>16167.105659871791</v>
      </c>
      <c r="AP8" s="388">
        <v>18780.746499463847</v>
      </c>
      <c r="AQ8" s="388">
        <v>19366.769863954702</v>
      </c>
      <c r="AR8" s="388">
        <v>19342.205745863575</v>
      </c>
      <c r="AS8" s="388">
        <v>19043.261021102378</v>
      </c>
      <c r="AT8" s="388">
        <v>18788.120816517687</v>
      </c>
      <c r="AU8" s="388">
        <v>19474.517157267044</v>
      </c>
      <c r="AV8" s="388">
        <v>18234.816855383269</v>
      </c>
      <c r="AW8" s="388">
        <v>17674.825911486456</v>
      </c>
      <c r="AX8" s="388">
        <v>15837.472782493976</v>
      </c>
      <c r="AY8" s="388">
        <v>15596.233397794025</v>
      </c>
      <c r="AZ8" s="388">
        <v>15119.26835986313</v>
      </c>
      <c r="BA8" s="389">
        <v>15440.548054318268</v>
      </c>
      <c r="BB8" s="388">
        <v>15181.864828162135</v>
      </c>
      <c r="BC8" s="390">
        <v>16897.691558420822</v>
      </c>
      <c r="BD8" s="388">
        <v>16364.277993666019</v>
      </c>
      <c r="BE8" s="389">
        <v>14665.039019795102</v>
      </c>
      <c r="BF8" s="389">
        <v>16224.617392475904</v>
      </c>
      <c r="BG8" s="388">
        <v>15837.853523166508</v>
      </c>
      <c r="BH8" s="389">
        <v>13986.761718913545</v>
      </c>
      <c r="BI8" s="389">
        <v>14350.937530449424</v>
      </c>
      <c r="BJ8" s="388"/>
      <c r="BK8" s="392"/>
      <c r="BL8" s="393"/>
      <c r="BM8" s="42"/>
      <c r="BN8" s="42"/>
      <c r="BO8" s="42"/>
      <c r="BP8" s="42"/>
    </row>
    <row r="9" spans="1:92">
      <c r="Q9" s="374"/>
      <c r="R9" s="386"/>
      <c r="S9" s="386"/>
      <c r="T9" s="464" t="s">
        <v>483</v>
      </c>
      <c r="V9" s="1630"/>
      <c r="W9" s="55"/>
      <c r="X9" s="55"/>
      <c r="Y9" s="1631" t="s">
        <v>159</v>
      </c>
      <c r="Z9" s="398"/>
      <c r="AA9" s="395">
        <v>36109.034968037464</v>
      </c>
      <c r="AB9" s="395">
        <v>36692.998542772242</v>
      </c>
      <c r="AC9" s="395">
        <v>37398.206931279477</v>
      </c>
      <c r="AD9" s="395">
        <v>39632.156455920027</v>
      </c>
      <c r="AE9" s="395">
        <v>39596.958209295102</v>
      </c>
      <c r="AF9" s="395">
        <v>39958.602316922319</v>
      </c>
      <c r="AG9" s="395">
        <v>41372.68664958213</v>
      </c>
      <c r="AH9" s="395">
        <v>44267.239362791763</v>
      </c>
      <c r="AI9" s="395">
        <v>44079.689037783362</v>
      </c>
      <c r="AJ9" s="395">
        <v>44973.458834617435</v>
      </c>
      <c r="AK9" s="395">
        <v>45128.27571030095</v>
      </c>
      <c r="AL9" s="395">
        <v>44246.004916828664</v>
      </c>
      <c r="AM9" s="395">
        <v>43240.794296553649</v>
      </c>
      <c r="AN9" s="395">
        <v>43510.726754061463</v>
      </c>
      <c r="AO9" s="395">
        <v>44289.257887017229</v>
      </c>
      <c r="AP9" s="395">
        <v>45849.177414161197</v>
      </c>
      <c r="AQ9" s="395">
        <v>45327.055484123681</v>
      </c>
      <c r="AR9" s="395">
        <v>45061.88281948572</v>
      </c>
      <c r="AS9" s="395">
        <v>42811.245899075802</v>
      </c>
      <c r="AT9" s="395">
        <v>42312.785360612099</v>
      </c>
      <c r="AU9" s="395">
        <v>43185.285935775959</v>
      </c>
      <c r="AV9" s="395">
        <v>40157.098630787019</v>
      </c>
      <c r="AW9" s="395">
        <v>39563.534028906186</v>
      </c>
      <c r="AX9" s="395">
        <v>38834.595660752035</v>
      </c>
      <c r="AY9" s="395">
        <v>37446.044937112907</v>
      </c>
      <c r="AZ9" s="395">
        <v>38305.28358242254</v>
      </c>
      <c r="BA9" s="396">
        <v>35153.13070949899</v>
      </c>
      <c r="BB9" s="395">
        <v>34340.224712780619</v>
      </c>
      <c r="BC9" s="397">
        <v>35084.235051894429</v>
      </c>
      <c r="BD9" s="395">
        <v>33628.325278356446</v>
      </c>
      <c r="BE9" s="396">
        <v>27449.436444249826</v>
      </c>
      <c r="BF9" s="396">
        <v>28816.497797824246</v>
      </c>
      <c r="BG9" s="395">
        <v>28894.267957867065</v>
      </c>
      <c r="BH9" s="396">
        <v>28264.777629756758</v>
      </c>
      <c r="BI9" s="396">
        <v>27343.755515150002</v>
      </c>
      <c r="BJ9" s="395"/>
      <c r="BK9" s="399"/>
      <c r="BL9" s="393"/>
      <c r="BM9" s="42"/>
      <c r="BN9" s="42"/>
      <c r="BO9" s="42"/>
      <c r="BP9" s="42"/>
    </row>
    <row r="10" spans="1:92">
      <c r="Q10" s="374"/>
      <c r="R10" s="386"/>
      <c r="S10" s="386"/>
      <c r="T10" s="464" t="s">
        <v>71</v>
      </c>
      <c r="V10" s="1630"/>
      <c r="W10" s="55"/>
      <c r="X10" s="55"/>
      <c r="Y10" s="1631" t="s">
        <v>192</v>
      </c>
      <c r="Z10" s="398"/>
      <c r="AA10" s="395">
        <v>1489.2309293954156</v>
      </c>
      <c r="AB10" s="395">
        <v>1467.0637763148716</v>
      </c>
      <c r="AC10" s="395">
        <v>1648.6524596936972</v>
      </c>
      <c r="AD10" s="395">
        <v>1559.4820783386153</v>
      </c>
      <c r="AE10" s="395">
        <v>1277.0048031778736</v>
      </c>
      <c r="AF10" s="395">
        <v>1318.2944118948606</v>
      </c>
      <c r="AG10" s="395">
        <v>1117.8071032099595</v>
      </c>
      <c r="AH10" s="395">
        <v>1221.0685016937771</v>
      </c>
      <c r="AI10" s="395">
        <v>1189.1027152796091</v>
      </c>
      <c r="AJ10" s="395">
        <v>1243.3103892397073</v>
      </c>
      <c r="AK10" s="395">
        <v>1118.7620977096612</v>
      </c>
      <c r="AL10" s="395">
        <v>1083.3377427514938</v>
      </c>
      <c r="AM10" s="395">
        <v>1324.9459896431551</v>
      </c>
      <c r="AN10" s="395">
        <v>935.39118945021494</v>
      </c>
      <c r="AO10" s="395">
        <v>1452.2370340798359</v>
      </c>
      <c r="AP10" s="395">
        <v>1629.072086603757</v>
      </c>
      <c r="AQ10" s="395">
        <v>1163.5026806204378</v>
      </c>
      <c r="AR10" s="395">
        <v>2413.5870309914571</v>
      </c>
      <c r="AS10" s="395">
        <v>2511.2178397821931</v>
      </c>
      <c r="AT10" s="395">
        <v>2587.3473526533776</v>
      </c>
      <c r="AU10" s="395">
        <v>2902.7184005188346</v>
      </c>
      <c r="AV10" s="395">
        <v>3112.9924207999816</v>
      </c>
      <c r="AW10" s="395">
        <v>4122.9043621472965</v>
      </c>
      <c r="AX10" s="395">
        <v>3080.34578932452</v>
      </c>
      <c r="AY10" s="395">
        <v>3192.4032885944407</v>
      </c>
      <c r="AZ10" s="395">
        <v>2956.9551425893696</v>
      </c>
      <c r="BA10" s="396">
        <v>3445.3723908883426</v>
      </c>
      <c r="BB10" s="395">
        <v>2571.0600743863351</v>
      </c>
      <c r="BC10" s="397">
        <v>2202.5583885102283</v>
      </c>
      <c r="BD10" s="395">
        <v>1440.6690980952546</v>
      </c>
      <c r="BE10" s="396">
        <v>1510.6025909877096</v>
      </c>
      <c r="BF10" s="396">
        <v>1408.0329606066341</v>
      </c>
      <c r="BG10" s="395">
        <v>1175.9048645557771</v>
      </c>
      <c r="BH10" s="396">
        <v>1246.1178863473372</v>
      </c>
      <c r="BI10" s="396">
        <v>1216.3295919706554</v>
      </c>
      <c r="BJ10" s="395"/>
      <c r="BK10" s="399"/>
      <c r="BL10" s="393"/>
      <c r="BM10" s="42"/>
      <c r="BN10" s="42"/>
      <c r="BO10" s="42"/>
      <c r="BP10" s="42"/>
    </row>
    <row r="11" spans="1:92">
      <c r="Q11" s="374"/>
      <c r="R11" s="386"/>
      <c r="S11" s="386"/>
      <c r="T11" s="464" t="s">
        <v>72</v>
      </c>
      <c r="V11" s="1630"/>
      <c r="W11" s="55"/>
      <c r="X11" s="55"/>
      <c r="Y11" s="1632" t="s">
        <v>593</v>
      </c>
      <c r="Z11" s="398"/>
      <c r="AA11" s="395">
        <v>30871.61531421266</v>
      </c>
      <c r="AB11" s="395">
        <v>31444.972752752856</v>
      </c>
      <c r="AC11" s="395">
        <v>32240.095601372304</v>
      </c>
      <c r="AD11" s="395">
        <v>30289.204044279119</v>
      </c>
      <c r="AE11" s="395">
        <v>34079.276359479118</v>
      </c>
      <c r="AF11" s="395">
        <v>33116.653501105844</v>
      </c>
      <c r="AG11" s="395">
        <v>32701.888273304889</v>
      </c>
      <c r="AH11" s="395">
        <v>33213.532580876519</v>
      </c>
      <c r="AI11" s="395">
        <v>31007.784965247163</v>
      </c>
      <c r="AJ11" s="395">
        <v>32657.852560003015</v>
      </c>
      <c r="AK11" s="395">
        <v>31849.608112196263</v>
      </c>
      <c r="AL11" s="395">
        <v>31194.173821348631</v>
      </c>
      <c r="AM11" s="395">
        <v>34666.922394011926</v>
      </c>
      <c r="AN11" s="395">
        <v>36532.024432919847</v>
      </c>
      <c r="AO11" s="395">
        <v>35060.088442227978</v>
      </c>
      <c r="AP11" s="395">
        <v>36179.715489530368</v>
      </c>
      <c r="AQ11" s="395">
        <v>34820.489598306187</v>
      </c>
      <c r="AR11" s="395">
        <v>38831.454700048635</v>
      </c>
      <c r="AS11" s="395">
        <v>39151.178013630662</v>
      </c>
      <c r="AT11" s="395">
        <v>37037.704905396211</v>
      </c>
      <c r="AU11" s="395">
        <v>38540.696510458154</v>
      </c>
      <c r="AV11" s="395">
        <v>43660.307228131591</v>
      </c>
      <c r="AW11" s="395">
        <v>45713.510799408345</v>
      </c>
      <c r="AX11" s="395">
        <v>48450.579265041146</v>
      </c>
      <c r="AY11" s="395">
        <v>43426.321861992692</v>
      </c>
      <c r="AZ11" s="395">
        <v>40523.86418981872</v>
      </c>
      <c r="BA11" s="396">
        <v>47438.846673708373</v>
      </c>
      <c r="BB11" s="395">
        <v>43665.694734821598</v>
      </c>
      <c r="BC11" s="397">
        <v>39674.903168654768</v>
      </c>
      <c r="BD11" s="395">
        <v>38034.685703854353</v>
      </c>
      <c r="BE11" s="396">
        <v>38408.564237151069</v>
      </c>
      <c r="BF11" s="396">
        <v>40670.605711579716</v>
      </c>
      <c r="BG11" s="395">
        <v>38239.279826389451</v>
      </c>
      <c r="BH11" s="396">
        <v>37675.700594680115</v>
      </c>
      <c r="BI11" s="396">
        <v>36192.792307372612</v>
      </c>
      <c r="BJ11" s="395"/>
      <c r="BK11" s="399"/>
      <c r="BL11" s="393"/>
      <c r="BM11" s="42"/>
      <c r="BN11" s="42"/>
      <c r="BO11" s="42"/>
      <c r="BP11" s="42"/>
    </row>
    <row r="12" spans="1:92">
      <c r="Q12" s="374"/>
      <c r="R12" s="386"/>
      <c r="S12" s="386"/>
      <c r="T12" s="1385" t="s">
        <v>774</v>
      </c>
      <c r="V12" s="1630"/>
      <c r="W12" s="55"/>
      <c r="X12" s="55"/>
      <c r="Y12" s="1658" t="s">
        <v>592</v>
      </c>
      <c r="Z12" s="915"/>
      <c r="AA12" s="2552" t="s">
        <v>1165</v>
      </c>
      <c r="AB12" s="2552" t="s">
        <v>1165</v>
      </c>
      <c r="AC12" s="2552" t="s">
        <v>1165</v>
      </c>
      <c r="AD12" s="2552" t="s">
        <v>1165</v>
      </c>
      <c r="AE12" s="2552" t="s">
        <v>1165</v>
      </c>
      <c r="AF12" s="2552" t="s">
        <v>1165</v>
      </c>
      <c r="AG12" s="2552" t="s">
        <v>1165</v>
      </c>
      <c r="AH12" s="2552" t="s">
        <v>1165</v>
      </c>
      <c r="AI12" s="2552" t="s">
        <v>1165</v>
      </c>
      <c r="AJ12" s="2552" t="s">
        <v>1165</v>
      </c>
      <c r="AK12" s="2552" t="s">
        <v>1165</v>
      </c>
      <c r="AL12" s="2552" t="s">
        <v>1165</v>
      </c>
      <c r="AM12" s="2552" t="s">
        <v>1165</v>
      </c>
      <c r="AN12" s="2552" t="s">
        <v>1165</v>
      </c>
      <c r="AO12" s="2552" t="s">
        <v>1165</v>
      </c>
      <c r="AP12" s="2552" t="s">
        <v>1165</v>
      </c>
      <c r="AQ12" s="2552" t="s">
        <v>1165</v>
      </c>
      <c r="AR12" s="2552" t="s">
        <v>1165</v>
      </c>
      <c r="AS12" s="2552" t="s">
        <v>1165</v>
      </c>
      <c r="AT12" s="2552" t="s">
        <v>1165</v>
      </c>
      <c r="AU12" s="2552" t="s">
        <v>1165</v>
      </c>
      <c r="AV12" s="2552" t="s">
        <v>1165</v>
      </c>
      <c r="AW12" s="2552" t="s">
        <v>1165</v>
      </c>
      <c r="AX12" s="2552" t="s">
        <v>1165</v>
      </c>
      <c r="AY12" s="2552" t="s">
        <v>1165</v>
      </c>
      <c r="AZ12" s="2552" t="s">
        <v>1165</v>
      </c>
      <c r="BA12" s="2553">
        <v>-1.3382214092416689E-7</v>
      </c>
      <c r="BB12" s="2552">
        <v>-1.5646303381799953E-6</v>
      </c>
      <c r="BC12" s="2554">
        <v>-3.649860218501999E-6</v>
      </c>
      <c r="BD12" s="2552">
        <v>-6.9477869146794546E-7</v>
      </c>
      <c r="BE12" s="2553">
        <v>-9.863513241725741E-7</v>
      </c>
      <c r="BF12" s="2553" t="s">
        <v>1165</v>
      </c>
      <c r="BG12" s="2552" t="s">
        <v>1165</v>
      </c>
      <c r="BH12" s="2553" t="s">
        <v>1165</v>
      </c>
      <c r="BI12" s="2553">
        <v>-1.0302146620233543E-6</v>
      </c>
      <c r="BJ12" s="425"/>
      <c r="BK12" s="401"/>
      <c r="BL12" s="393"/>
      <c r="BM12" s="42"/>
      <c r="BN12" s="42"/>
      <c r="BO12" s="42"/>
      <c r="BP12" s="42"/>
    </row>
    <row r="13" spans="1:92">
      <c r="Q13" s="374"/>
      <c r="R13" s="386"/>
      <c r="S13" s="2628" t="s">
        <v>484</v>
      </c>
      <c r="T13" s="2629"/>
      <c r="V13" s="1630"/>
      <c r="W13" s="55"/>
      <c r="X13" s="2632" t="s">
        <v>803</v>
      </c>
      <c r="Y13" s="2633"/>
      <c r="Z13" s="916"/>
      <c r="AA13" s="402">
        <v>406.36252313772059</v>
      </c>
      <c r="AB13" s="2405">
        <v>64.205031356227778</v>
      </c>
      <c r="AC13" s="402">
        <v>-204.56978694868587</v>
      </c>
      <c r="AD13" s="402">
        <v>-101.33649000429068</v>
      </c>
      <c r="AE13" s="402">
        <v>-502.73255265163004</v>
      </c>
      <c r="AF13" s="402">
        <v>-667.7470193428527</v>
      </c>
      <c r="AG13" s="402">
        <v>-674.74632168808057</v>
      </c>
      <c r="AH13" s="402">
        <v>-901.43973929015692</v>
      </c>
      <c r="AI13" s="402">
        <v>-3843.6098704740316</v>
      </c>
      <c r="AJ13" s="402">
        <v>-3968.4645382330527</v>
      </c>
      <c r="AK13" s="402">
        <v>-4897.8508030951316</v>
      </c>
      <c r="AL13" s="402">
        <v>-5132.8119107243765</v>
      </c>
      <c r="AM13" s="402">
        <v>-1249.6680736635237</v>
      </c>
      <c r="AN13" s="402">
        <v>-1070.1977706884636</v>
      </c>
      <c r="AO13" s="402">
        <v>-834.83012926740696</v>
      </c>
      <c r="AP13" s="402">
        <v>-3365.6171819930232</v>
      </c>
      <c r="AQ13" s="402">
        <v>-2483.6049393505864</v>
      </c>
      <c r="AR13" s="402">
        <v>-1559.7096875821721</v>
      </c>
      <c r="AS13" s="402">
        <v>-3386.9427381780083</v>
      </c>
      <c r="AT13" s="402">
        <v>-1778.3463072692921</v>
      </c>
      <c r="AU13" s="402">
        <v>-4205.7699647404406</v>
      </c>
      <c r="AV13" s="402">
        <v>-3390.8723761220813</v>
      </c>
      <c r="AW13" s="402">
        <v>-2348.2400362851795</v>
      </c>
      <c r="AX13" s="402">
        <v>-2604.9067131640672</v>
      </c>
      <c r="AY13" s="402">
        <v>-1896.1801931426228</v>
      </c>
      <c r="AZ13" s="402">
        <v>-2629.4583976743056</v>
      </c>
      <c r="BA13" s="403">
        <v>-3225.0622492335615</v>
      </c>
      <c r="BB13" s="402">
        <v>-3404.3966000686919</v>
      </c>
      <c r="BC13" s="404">
        <v>-3718.8844018995142</v>
      </c>
      <c r="BD13" s="402">
        <v>-2842.2896633512373</v>
      </c>
      <c r="BE13" s="403">
        <v>-2265.0820726421716</v>
      </c>
      <c r="BF13" s="403">
        <v>-4854.4828505645855</v>
      </c>
      <c r="BG13" s="402">
        <v>-2363.91976745898</v>
      </c>
      <c r="BH13" s="403">
        <v>-1455.5204121800439</v>
      </c>
      <c r="BI13" s="403">
        <v>-2270.4095513655748</v>
      </c>
      <c r="BJ13" s="402"/>
      <c r="BK13" s="405"/>
      <c r="BL13" s="393"/>
      <c r="BM13" s="42"/>
      <c r="BN13" s="42"/>
      <c r="BO13" s="42"/>
      <c r="BP13" s="42"/>
    </row>
    <row r="14" spans="1:92">
      <c r="Q14" s="374"/>
      <c r="R14" s="406" t="s">
        <v>617</v>
      </c>
      <c r="S14" s="407"/>
      <c r="T14" s="866"/>
      <c r="V14" s="1630"/>
      <c r="W14" s="1633" t="s">
        <v>161</v>
      </c>
      <c r="X14" s="1634"/>
      <c r="Y14" s="1635"/>
      <c r="Z14" s="917"/>
      <c r="AA14" s="408">
        <f>SUM(AA15,AA26)</f>
        <v>505344.77875367022</v>
      </c>
      <c r="AB14" s="408">
        <f t="shared" ref="AB14:BA14" si="11">SUM(AB15,AB26)</f>
        <v>498548.54159100063</v>
      </c>
      <c r="AC14" s="408">
        <f t="shared" si="11"/>
        <v>490445.18483099202</v>
      </c>
      <c r="AD14" s="408">
        <f t="shared" si="11"/>
        <v>477799.78981181956</v>
      </c>
      <c r="AE14" s="408">
        <f t="shared" si="11"/>
        <v>495340.32369970938</v>
      </c>
      <c r="AF14" s="408">
        <f t="shared" si="11"/>
        <v>491794.37043926818</v>
      </c>
      <c r="AG14" s="408">
        <f t="shared" si="11"/>
        <v>495902.67206911277</v>
      </c>
      <c r="AH14" s="408">
        <f t="shared" si="11"/>
        <v>485784.77721797366</v>
      </c>
      <c r="AI14" s="408">
        <f t="shared" si="11"/>
        <v>455544.42967236124</v>
      </c>
      <c r="AJ14" s="408">
        <f t="shared" si="11"/>
        <v>466463.5248098647</v>
      </c>
      <c r="AK14" s="408">
        <f t="shared" si="11"/>
        <v>479152.8215557154</v>
      </c>
      <c r="AL14" s="408">
        <f t="shared" si="11"/>
        <v>467018.29223651328</v>
      </c>
      <c r="AM14" s="408">
        <f t="shared" si="11"/>
        <v>475504.82848535199</v>
      </c>
      <c r="AN14" s="408">
        <f t="shared" si="11"/>
        <v>477430.25487803447</v>
      </c>
      <c r="AO14" s="408">
        <f t="shared" si="11"/>
        <v>472789.16577944136</v>
      </c>
      <c r="AP14" s="408">
        <f t="shared" si="11"/>
        <v>470203.66391156981</v>
      </c>
      <c r="AQ14" s="408">
        <f t="shared" si="11"/>
        <v>463855.71082697384</v>
      </c>
      <c r="AR14" s="408">
        <f t="shared" si="11"/>
        <v>475017.51848921669</v>
      </c>
      <c r="AS14" s="408">
        <f t="shared" si="11"/>
        <v>430807.1076804644</v>
      </c>
      <c r="AT14" s="408">
        <f t="shared" si="11"/>
        <v>404799.0739683343</v>
      </c>
      <c r="AU14" s="408">
        <f t="shared" si="11"/>
        <v>432457.76339131931</v>
      </c>
      <c r="AV14" s="408">
        <f t="shared" si="11"/>
        <v>448189.45738482586</v>
      </c>
      <c r="AW14" s="408">
        <f t="shared" si="11"/>
        <v>459220.25813565956</v>
      </c>
      <c r="AX14" s="408">
        <f t="shared" si="11"/>
        <v>463594.04822629935</v>
      </c>
      <c r="AY14" s="408">
        <f t="shared" si="11"/>
        <v>445762.0695563099</v>
      </c>
      <c r="AZ14" s="408">
        <f t="shared" si="11"/>
        <v>430694.15172571497</v>
      </c>
      <c r="BA14" s="409">
        <f t="shared" si="11"/>
        <v>419960.11768228048</v>
      </c>
      <c r="BB14" s="408">
        <f t="shared" ref="BB14:BF14" si="12">SUM(BB15,BB26)</f>
        <v>412071.07496385236</v>
      </c>
      <c r="BC14" s="410">
        <f t="shared" si="12"/>
        <v>403322.03250329691</v>
      </c>
      <c r="BD14" s="408">
        <f t="shared" si="12"/>
        <v>388093.42783801496</v>
      </c>
      <c r="BE14" s="409">
        <f t="shared" si="12"/>
        <v>356211.40172601404</v>
      </c>
      <c r="BF14" s="409">
        <f t="shared" si="12"/>
        <v>373324.47580268403</v>
      </c>
      <c r="BG14" s="408">
        <f>SUM(BG15,BG26)</f>
        <v>352646.08220934228</v>
      </c>
      <c r="BH14" s="409">
        <f t="shared" ref="BH14:BI14" si="13">SUM(BH15,BH26)</f>
        <v>342639.43611473439</v>
      </c>
      <c r="BI14" s="409">
        <f t="shared" si="13"/>
        <v>334148.2520049403</v>
      </c>
      <c r="BJ14" s="408"/>
      <c r="BK14" s="412"/>
      <c r="BL14" s="382"/>
    </row>
    <row r="15" spans="1:92">
      <c r="Q15" s="374"/>
      <c r="R15" s="413"/>
      <c r="S15" s="2630" t="s">
        <v>37</v>
      </c>
      <c r="T15" s="2631"/>
      <c r="V15" s="1630"/>
      <c r="W15" s="1636"/>
      <c r="X15" s="2630" t="s">
        <v>193</v>
      </c>
      <c r="Y15" s="2631"/>
      <c r="Z15" s="917"/>
      <c r="AA15" s="408">
        <v>39645.867191367601</v>
      </c>
      <c r="AB15" s="408">
        <v>39371.105827668362</v>
      </c>
      <c r="AC15" s="408">
        <v>39375.194651274054</v>
      </c>
      <c r="AD15" s="408">
        <v>38173.34946682828</v>
      </c>
      <c r="AE15" s="408">
        <v>37940.444653339997</v>
      </c>
      <c r="AF15" s="408">
        <v>37073.951502923235</v>
      </c>
      <c r="AG15" s="408">
        <v>37233.21302774753</v>
      </c>
      <c r="AH15" s="408">
        <v>36085.194519247154</v>
      </c>
      <c r="AI15" s="408">
        <v>35275.163118278419</v>
      </c>
      <c r="AJ15" s="408">
        <v>34494.198287374493</v>
      </c>
      <c r="AK15" s="408">
        <v>33973.775836825575</v>
      </c>
      <c r="AL15" s="408">
        <v>34110.276107277525</v>
      </c>
      <c r="AM15" s="408">
        <v>33099.817315415436</v>
      </c>
      <c r="AN15" s="408">
        <v>32740.364209573709</v>
      </c>
      <c r="AO15" s="408">
        <v>32598.553915845725</v>
      </c>
      <c r="AP15" s="408">
        <v>31532.186990253853</v>
      </c>
      <c r="AQ15" s="408">
        <v>30007.129850659559</v>
      </c>
      <c r="AR15" s="408">
        <v>30057.496726679685</v>
      </c>
      <c r="AS15" s="408">
        <v>25229.752780123239</v>
      </c>
      <c r="AT15" s="408">
        <v>27861.0847872214</v>
      </c>
      <c r="AU15" s="408">
        <v>27194.102457801957</v>
      </c>
      <c r="AV15" s="408">
        <v>29403.911038803533</v>
      </c>
      <c r="AW15" s="408">
        <v>28811.663198130012</v>
      </c>
      <c r="AX15" s="408">
        <v>25725.741816597507</v>
      </c>
      <c r="AY15" s="408">
        <v>25339.030952038396</v>
      </c>
      <c r="AZ15" s="408">
        <v>26876.452367642276</v>
      </c>
      <c r="BA15" s="408">
        <v>27665.227997371294</v>
      </c>
      <c r="BB15" s="408">
        <v>26907.045272114112</v>
      </c>
      <c r="BC15" s="410">
        <v>24850.762693111297</v>
      </c>
      <c r="BD15" s="408">
        <v>25822.405708685732</v>
      </c>
      <c r="BE15" s="409">
        <v>27208.042065889153</v>
      </c>
      <c r="BF15" s="409">
        <v>25992.521045024696</v>
      </c>
      <c r="BG15" s="408">
        <v>25353.237120014652</v>
      </c>
      <c r="BH15" s="409">
        <v>24163.279877142941</v>
      </c>
      <c r="BI15" s="409">
        <v>23847.015837594558</v>
      </c>
      <c r="BJ15" s="408"/>
      <c r="BK15" s="412"/>
      <c r="BL15" s="382"/>
    </row>
    <row r="16" spans="1:92" ht="14.25" customHeight="1">
      <c r="A16" s="2141"/>
      <c r="B16" s="29"/>
      <c r="C16" s="29"/>
      <c r="D16" s="29"/>
      <c r="E16" s="29"/>
      <c r="F16" s="29"/>
      <c r="G16" s="29"/>
      <c r="H16" s="29"/>
      <c r="I16" s="29"/>
      <c r="J16" s="29"/>
      <c r="K16" s="29"/>
      <c r="L16" s="29"/>
      <c r="M16" s="29"/>
      <c r="N16" s="29"/>
      <c r="O16" s="29"/>
      <c r="Q16" s="374"/>
      <c r="R16" s="413"/>
      <c r="S16" s="414" t="s">
        <v>38</v>
      </c>
      <c r="T16" s="891"/>
      <c r="V16" s="1630"/>
      <c r="W16" s="1636"/>
      <c r="X16" s="414" t="s">
        <v>1005</v>
      </c>
      <c r="Y16" s="891"/>
      <c r="Z16" s="391"/>
      <c r="AA16" s="415">
        <v>22140.377706404077</v>
      </c>
      <c r="AB16" s="415">
        <v>22638.393877419141</v>
      </c>
      <c r="AC16" s="415">
        <v>22726.980566785962</v>
      </c>
      <c r="AD16" s="415">
        <v>22087.816768603381</v>
      </c>
      <c r="AE16" s="415">
        <v>21086.408737824466</v>
      </c>
      <c r="AF16" s="415">
        <v>20802.244549121067</v>
      </c>
      <c r="AG16" s="415">
        <v>21674.853114371817</v>
      </c>
      <c r="AH16" s="415">
        <v>21404.263459278922</v>
      </c>
      <c r="AI16" s="415">
        <v>21275.152460382986</v>
      </c>
      <c r="AJ16" s="415">
        <v>20842.720132836112</v>
      </c>
      <c r="AK16" s="415">
        <v>20870.992666861905</v>
      </c>
      <c r="AL16" s="415">
        <v>21723.744097199244</v>
      </c>
      <c r="AM16" s="415">
        <v>20999.52276996306</v>
      </c>
      <c r="AN16" s="415">
        <v>21038.191472880149</v>
      </c>
      <c r="AO16" s="415">
        <v>21392.190658596817</v>
      </c>
      <c r="AP16" s="415">
        <v>20770.720168534757</v>
      </c>
      <c r="AQ16" s="415">
        <v>19744.16205277542</v>
      </c>
      <c r="AR16" s="415">
        <v>20045.890472174899</v>
      </c>
      <c r="AS16" s="415">
        <v>17423.348946064576</v>
      </c>
      <c r="AT16" s="415">
        <v>20259.285196662702</v>
      </c>
      <c r="AU16" s="415">
        <v>19060.575969240155</v>
      </c>
      <c r="AV16" s="415">
        <v>18217.561452789079</v>
      </c>
      <c r="AW16" s="415">
        <v>18059.123393062499</v>
      </c>
      <c r="AX16" s="415">
        <v>16582.888041978527</v>
      </c>
      <c r="AY16" s="415">
        <v>16300.930400848305</v>
      </c>
      <c r="AZ16" s="415">
        <v>17882.141209597426</v>
      </c>
      <c r="BA16" s="416">
        <v>18727.357194469954</v>
      </c>
      <c r="BB16" s="415">
        <v>17831.194952140726</v>
      </c>
      <c r="BC16" s="417">
        <v>16277.773574101107</v>
      </c>
      <c r="BD16" s="415">
        <v>18003.304678808105</v>
      </c>
      <c r="BE16" s="416">
        <v>18751.879551184546</v>
      </c>
      <c r="BF16" s="416">
        <v>16819.912009708773</v>
      </c>
      <c r="BG16" s="415">
        <v>16912.082048817341</v>
      </c>
      <c r="BH16" s="416">
        <v>16255.351120870086</v>
      </c>
      <c r="BI16" s="416">
        <v>16011.118593117997</v>
      </c>
      <c r="BJ16" s="493"/>
      <c r="BK16" s="418"/>
      <c r="BL16" s="393"/>
    </row>
    <row r="17" spans="1:64">
      <c r="A17" s="2141"/>
      <c r="O17" s="29"/>
      <c r="Q17" s="374"/>
      <c r="R17" s="413"/>
      <c r="S17" s="414"/>
      <c r="T17" s="461" t="s">
        <v>73</v>
      </c>
      <c r="V17" s="1630"/>
      <c r="W17" s="1636"/>
      <c r="X17" s="414"/>
      <c r="Y17" s="1659" t="s">
        <v>202</v>
      </c>
      <c r="Z17" s="460"/>
      <c r="AA17" s="419">
        <v>12171.581100354406</v>
      </c>
      <c r="AB17" s="419">
        <v>12349.521061661975</v>
      </c>
      <c r="AC17" s="419">
        <v>12642.863530469687</v>
      </c>
      <c r="AD17" s="419">
        <v>12574.014165535245</v>
      </c>
      <c r="AE17" s="419">
        <v>12967.624606577885</v>
      </c>
      <c r="AF17" s="419">
        <v>12946.705626297255</v>
      </c>
      <c r="AG17" s="419">
        <v>13544.580235616088</v>
      </c>
      <c r="AH17" s="419">
        <v>13356.148775598333</v>
      </c>
      <c r="AI17" s="419">
        <v>13192.269280310238</v>
      </c>
      <c r="AJ17" s="419">
        <v>13497.566067184722</v>
      </c>
      <c r="AK17" s="419">
        <v>13596.703125026581</v>
      </c>
      <c r="AL17" s="419">
        <v>14091.063020506253</v>
      </c>
      <c r="AM17" s="419">
        <v>13849.85403217454</v>
      </c>
      <c r="AN17" s="419">
        <v>13313.039880205029</v>
      </c>
      <c r="AO17" s="419">
        <v>13904.319983667536</v>
      </c>
      <c r="AP17" s="419">
        <v>13504.209035149959</v>
      </c>
      <c r="AQ17" s="419">
        <v>12425.407302202108</v>
      </c>
      <c r="AR17" s="419">
        <v>12698.03943278722</v>
      </c>
      <c r="AS17" s="419">
        <v>11413.387418200378</v>
      </c>
      <c r="AT17" s="419">
        <v>13160.793748296845</v>
      </c>
      <c r="AU17" s="419">
        <v>12760.189288201758</v>
      </c>
      <c r="AV17" s="419">
        <v>12133.994350493995</v>
      </c>
      <c r="AW17" s="419">
        <v>12324.723273103577</v>
      </c>
      <c r="AX17" s="419">
        <v>11316.029044742441</v>
      </c>
      <c r="AY17" s="419">
        <v>11037.206294338243</v>
      </c>
      <c r="AZ17" s="419">
        <v>12281.948226570517</v>
      </c>
      <c r="BA17" s="420">
        <v>12858.803596372087</v>
      </c>
      <c r="BB17" s="419">
        <v>12494.413031765116</v>
      </c>
      <c r="BC17" s="421">
        <v>11479.783398781025</v>
      </c>
      <c r="BD17" s="387">
        <v>13100.202788680816</v>
      </c>
      <c r="BE17" s="422">
        <v>13771.57406907997</v>
      </c>
      <c r="BF17" s="422">
        <v>12386.030479927673</v>
      </c>
      <c r="BG17" s="387">
        <v>12432.664138514032</v>
      </c>
      <c r="BH17" s="422">
        <v>12005.960307766789</v>
      </c>
      <c r="BI17" s="422">
        <v>11837.003700077321</v>
      </c>
      <c r="BJ17" s="388"/>
      <c r="BK17" s="392"/>
      <c r="BL17" s="343"/>
    </row>
    <row r="18" spans="1:64">
      <c r="A18" s="2141"/>
      <c r="O18" s="29"/>
      <c r="Q18" s="374"/>
      <c r="R18" s="413"/>
      <c r="S18" s="414"/>
      <c r="T18" s="464" t="s">
        <v>74</v>
      </c>
      <c r="V18" s="1630"/>
      <c r="W18" s="1636"/>
      <c r="X18" s="414"/>
      <c r="Y18" s="1660" t="s">
        <v>203</v>
      </c>
      <c r="Z18" s="463"/>
      <c r="AA18" s="394">
        <v>1231.7231928351193</v>
      </c>
      <c r="AB18" s="394">
        <v>1311.6288179598473</v>
      </c>
      <c r="AC18" s="394">
        <v>1280.7358294866924</v>
      </c>
      <c r="AD18" s="394">
        <v>1272.1585856570875</v>
      </c>
      <c r="AE18" s="394">
        <v>1193.1666831954733</v>
      </c>
      <c r="AF18" s="394">
        <v>1170.4986843408881</v>
      </c>
      <c r="AG18" s="394">
        <v>1286.8127130283681</v>
      </c>
      <c r="AH18" s="394">
        <v>1233.7122982547919</v>
      </c>
      <c r="AI18" s="394">
        <v>1222.9177426952813</v>
      </c>
      <c r="AJ18" s="394">
        <v>1195.6505536160232</v>
      </c>
      <c r="AK18" s="394">
        <v>1050.6926820809877</v>
      </c>
      <c r="AL18" s="394">
        <v>993.21484758723125</v>
      </c>
      <c r="AM18" s="394">
        <v>1022.1384200668385</v>
      </c>
      <c r="AN18" s="394">
        <v>972.14264703822744</v>
      </c>
      <c r="AO18" s="394">
        <v>894.78090962308067</v>
      </c>
      <c r="AP18" s="394">
        <v>737.77237565190069</v>
      </c>
      <c r="AQ18" s="394">
        <v>708.15202447073182</v>
      </c>
      <c r="AR18" s="394">
        <v>734.69829350762154</v>
      </c>
      <c r="AS18" s="394">
        <v>657.33573430531692</v>
      </c>
      <c r="AT18" s="394">
        <v>881.69981450277714</v>
      </c>
      <c r="AU18" s="394">
        <v>842.06025620125217</v>
      </c>
      <c r="AV18" s="394">
        <v>767.21180600128423</v>
      </c>
      <c r="AW18" s="394">
        <v>635.5286509658265</v>
      </c>
      <c r="AX18" s="394">
        <v>599.92117429332052</v>
      </c>
      <c r="AY18" s="394">
        <v>564.53575929615886</v>
      </c>
      <c r="AZ18" s="394">
        <v>603.41326107740201</v>
      </c>
      <c r="BA18" s="423">
        <v>702.73617324032921</v>
      </c>
      <c r="BB18" s="394">
        <v>639.79798128696632</v>
      </c>
      <c r="BC18" s="424">
        <v>567.49175785660884</v>
      </c>
      <c r="BD18" s="395">
        <v>560.99897835799277</v>
      </c>
      <c r="BE18" s="396">
        <v>574.78038480254122</v>
      </c>
      <c r="BF18" s="396">
        <v>582.06271097112187</v>
      </c>
      <c r="BG18" s="395">
        <v>556.12929769559969</v>
      </c>
      <c r="BH18" s="396">
        <v>546.3359624641156</v>
      </c>
      <c r="BI18" s="396">
        <v>545.62820144415809</v>
      </c>
      <c r="BJ18" s="395"/>
      <c r="BK18" s="399"/>
      <c r="BL18" s="343"/>
    </row>
    <row r="19" spans="1:64">
      <c r="A19" s="2141"/>
      <c r="O19" s="29"/>
      <c r="Q19" s="374"/>
      <c r="R19" s="413"/>
      <c r="S19" s="414"/>
      <c r="T19" s="464" t="s">
        <v>75</v>
      </c>
      <c r="V19" s="1630"/>
      <c r="W19" s="1636"/>
      <c r="X19" s="414"/>
      <c r="Y19" s="1660" t="s">
        <v>204</v>
      </c>
      <c r="Z19" s="463"/>
      <c r="AA19" s="394">
        <v>7729.11469780076</v>
      </c>
      <c r="AB19" s="394">
        <v>7898.8399272578281</v>
      </c>
      <c r="AC19" s="394">
        <v>7598.873589273484</v>
      </c>
      <c r="AD19" s="394">
        <v>7163.8349805412454</v>
      </c>
      <c r="AE19" s="394">
        <v>5921.5199212391753</v>
      </c>
      <c r="AF19" s="394">
        <v>5685.7834037258172</v>
      </c>
      <c r="AG19" s="394">
        <v>5899.3035375987029</v>
      </c>
      <c r="AH19" s="394">
        <v>5915.3103264184601</v>
      </c>
      <c r="AI19" s="394">
        <v>5782.772151565021</v>
      </c>
      <c r="AJ19" s="394">
        <v>5122.4911971493584</v>
      </c>
      <c r="AK19" s="394">
        <v>5328.8559981160706</v>
      </c>
      <c r="AL19" s="394">
        <v>5860.2030391201733</v>
      </c>
      <c r="AM19" s="394">
        <v>5400.793586855877</v>
      </c>
      <c r="AN19" s="394">
        <v>5854.5760932356561</v>
      </c>
      <c r="AO19" s="394">
        <v>5773.8388287774233</v>
      </c>
      <c r="AP19" s="394">
        <v>5598.7630838775913</v>
      </c>
      <c r="AQ19" s="394">
        <v>5677.255478605638</v>
      </c>
      <c r="AR19" s="394">
        <v>5609.5078752717327</v>
      </c>
      <c r="AS19" s="394">
        <v>4502.4540515907511</v>
      </c>
      <c r="AT19" s="394">
        <v>5339.3292390107736</v>
      </c>
      <c r="AU19" s="394">
        <v>4547.9082495480716</v>
      </c>
      <c r="AV19" s="394">
        <v>4425.1734005537583</v>
      </c>
      <c r="AW19" s="394">
        <v>4225.8847350019505</v>
      </c>
      <c r="AX19" s="394">
        <v>3790.830098442033</v>
      </c>
      <c r="AY19" s="394">
        <v>3802.4742936650596</v>
      </c>
      <c r="AZ19" s="394">
        <v>4065.9383771307448</v>
      </c>
      <c r="BA19" s="423">
        <v>4039.1756675156385</v>
      </c>
      <c r="BB19" s="394">
        <v>3538.7967897630874</v>
      </c>
      <c r="BC19" s="424">
        <v>3234.100327847465</v>
      </c>
      <c r="BD19" s="395">
        <v>3410.7244572627988</v>
      </c>
      <c r="BE19" s="396">
        <v>3353.3871035836628</v>
      </c>
      <c r="BF19" s="396">
        <v>2765.0042809113647</v>
      </c>
      <c r="BG19" s="395">
        <v>2775.8406855306193</v>
      </c>
      <c r="BH19" s="396">
        <v>2571.2378820743634</v>
      </c>
      <c r="BI19" s="396">
        <v>2475.347749966907</v>
      </c>
      <c r="BJ19" s="395"/>
      <c r="BK19" s="399"/>
      <c r="BL19" s="343"/>
    </row>
    <row r="20" spans="1:64">
      <c r="A20" s="2141"/>
      <c r="O20" s="29"/>
      <c r="Q20" s="374"/>
      <c r="R20" s="413"/>
      <c r="S20" s="297"/>
      <c r="T20" s="401" t="s">
        <v>76</v>
      </c>
      <c r="V20" s="1630"/>
      <c r="W20" s="1636"/>
      <c r="X20" s="297"/>
      <c r="Y20" s="1661" t="s">
        <v>205</v>
      </c>
      <c r="Z20" s="400"/>
      <c r="AA20" s="425">
        <v>1007.9587154137919</v>
      </c>
      <c r="AB20" s="425">
        <v>1078.4040705394916</v>
      </c>
      <c r="AC20" s="425">
        <v>1204.5076175561005</v>
      </c>
      <c r="AD20" s="425">
        <v>1077.8090368698024</v>
      </c>
      <c r="AE20" s="425">
        <v>1004.0975268119278</v>
      </c>
      <c r="AF20" s="425">
        <v>999.25683475710264</v>
      </c>
      <c r="AG20" s="425">
        <v>944.15662812865855</v>
      </c>
      <c r="AH20" s="425">
        <v>899.0920590073398</v>
      </c>
      <c r="AI20" s="425">
        <v>1077.1932858124487</v>
      </c>
      <c r="AJ20" s="425">
        <v>1027.0123148860018</v>
      </c>
      <c r="AK20" s="425">
        <v>894.74086163827292</v>
      </c>
      <c r="AL20" s="425">
        <v>779.26318998558918</v>
      </c>
      <c r="AM20" s="425">
        <v>726.73673086580322</v>
      </c>
      <c r="AN20" s="425">
        <v>898.43285240123816</v>
      </c>
      <c r="AO20" s="425">
        <v>819.25093652877399</v>
      </c>
      <c r="AP20" s="425">
        <v>929.9756738553009</v>
      </c>
      <c r="AQ20" s="425">
        <v>933.34724749693351</v>
      </c>
      <c r="AR20" s="425">
        <v>1003.6448706083187</v>
      </c>
      <c r="AS20" s="425">
        <v>850.17174196813323</v>
      </c>
      <c r="AT20" s="425">
        <v>877.46239485230774</v>
      </c>
      <c r="AU20" s="425">
        <v>910.41817528907325</v>
      </c>
      <c r="AV20" s="425">
        <v>891.1818957400485</v>
      </c>
      <c r="AW20" s="425">
        <v>872.98673399114637</v>
      </c>
      <c r="AX20" s="425">
        <v>876.10772450073159</v>
      </c>
      <c r="AY20" s="425">
        <v>896.71405354883871</v>
      </c>
      <c r="AZ20" s="425">
        <v>930.84134481876606</v>
      </c>
      <c r="BA20" s="426">
        <v>1126.6417573418998</v>
      </c>
      <c r="BB20" s="425">
        <v>1158.1871493255594</v>
      </c>
      <c r="BC20" s="427">
        <v>996.39808961601057</v>
      </c>
      <c r="BD20" s="425">
        <v>931.37845450649036</v>
      </c>
      <c r="BE20" s="426">
        <v>1052.1379937183724</v>
      </c>
      <c r="BF20" s="426">
        <v>1086.8145378986155</v>
      </c>
      <c r="BG20" s="425">
        <v>1147.4479270770873</v>
      </c>
      <c r="BH20" s="426">
        <v>1131.8169685648156</v>
      </c>
      <c r="BI20" s="426">
        <v>1153.1389416296081</v>
      </c>
      <c r="BJ20" s="425"/>
      <c r="BK20" s="401"/>
      <c r="BL20" s="343"/>
    </row>
    <row r="21" spans="1:64" ht="14.25" customHeight="1">
      <c r="A21" s="2141"/>
      <c r="B21" s="29"/>
      <c r="C21" s="29"/>
      <c r="D21" s="29"/>
      <c r="E21" s="29"/>
      <c r="F21" s="29"/>
      <c r="G21" s="29"/>
      <c r="H21" s="29"/>
      <c r="I21" s="29"/>
      <c r="J21" s="29"/>
      <c r="K21" s="29"/>
      <c r="L21" s="29"/>
      <c r="M21" s="29"/>
      <c r="N21" s="29"/>
      <c r="O21" s="29"/>
      <c r="Q21" s="374"/>
      <c r="R21" s="413"/>
      <c r="S21" s="275" t="s">
        <v>39</v>
      </c>
      <c r="T21" s="892"/>
      <c r="V21" s="1630"/>
      <c r="W21" s="1636"/>
      <c r="X21" s="275" t="s">
        <v>360</v>
      </c>
      <c r="Y21" s="892"/>
      <c r="Z21" s="398"/>
      <c r="AA21" s="415">
        <v>5618.0775850917053</v>
      </c>
      <c r="AB21" s="415">
        <v>5102.9749582813829</v>
      </c>
      <c r="AC21" s="415">
        <v>4898.6376257325037</v>
      </c>
      <c r="AD21" s="415">
        <v>4589.2820236023563</v>
      </c>
      <c r="AE21" s="415">
        <v>4589.5222126575763</v>
      </c>
      <c r="AF21" s="415">
        <v>4212.5484956491882</v>
      </c>
      <c r="AG21" s="415">
        <v>4018.3789193094831</v>
      </c>
      <c r="AH21" s="415">
        <v>3761.300196543466</v>
      </c>
      <c r="AI21" s="415">
        <v>3529.8740771184762</v>
      </c>
      <c r="AJ21" s="415">
        <v>3347.6460019997544</v>
      </c>
      <c r="AK21" s="415">
        <v>3149.1825670821786</v>
      </c>
      <c r="AL21" s="415">
        <v>2952.0815315757154</v>
      </c>
      <c r="AM21" s="415">
        <v>2807.3650912879225</v>
      </c>
      <c r="AN21" s="415">
        <v>2658.5631538542079</v>
      </c>
      <c r="AO21" s="415">
        <v>2567.0021234159117</v>
      </c>
      <c r="AP21" s="415">
        <v>2416.8843119364578</v>
      </c>
      <c r="AQ21" s="415">
        <v>2174.1631010301803</v>
      </c>
      <c r="AR21" s="415">
        <v>1866.4027797952026</v>
      </c>
      <c r="AS21" s="415">
        <v>1704.5248134717958</v>
      </c>
      <c r="AT21" s="415">
        <v>1667.4331010950943</v>
      </c>
      <c r="AU21" s="415">
        <v>1608.9432909541138</v>
      </c>
      <c r="AV21" s="415">
        <v>1866.3301553803024</v>
      </c>
      <c r="AW21" s="415">
        <v>1937.627852557418</v>
      </c>
      <c r="AX21" s="415">
        <v>1635.1903194972422</v>
      </c>
      <c r="AY21" s="415">
        <v>1552.868199892526</v>
      </c>
      <c r="AZ21" s="415">
        <v>1483.4585854764041</v>
      </c>
      <c r="BA21" s="416">
        <v>1459.5283684550068</v>
      </c>
      <c r="BB21" s="415">
        <v>1398.4068050652672</v>
      </c>
      <c r="BC21" s="417">
        <v>1344.3331779394937</v>
      </c>
      <c r="BD21" s="415">
        <v>1349.7030227164969</v>
      </c>
      <c r="BE21" s="416">
        <v>1326.1183509289347</v>
      </c>
      <c r="BF21" s="416">
        <v>1240.2801004079968</v>
      </c>
      <c r="BG21" s="415">
        <v>1221.9084616826735</v>
      </c>
      <c r="BH21" s="416">
        <v>1237.8602818286865</v>
      </c>
      <c r="BI21" s="416">
        <v>1237.1329751986668</v>
      </c>
      <c r="BJ21" s="415"/>
      <c r="BK21" s="428"/>
      <c r="BL21" s="393"/>
    </row>
    <row r="22" spans="1:64" ht="14.25" customHeight="1">
      <c r="A22" s="2141"/>
      <c r="B22" s="29"/>
      <c r="C22" s="29"/>
      <c r="D22" s="29"/>
      <c r="E22" s="29"/>
      <c r="F22" s="29"/>
      <c r="G22" s="29"/>
      <c r="H22" s="29"/>
      <c r="I22" s="29"/>
      <c r="J22" s="29"/>
      <c r="K22" s="29"/>
      <c r="L22" s="29"/>
      <c r="M22" s="29"/>
      <c r="N22" s="29"/>
      <c r="O22" s="29"/>
      <c r="Q22" s="374"/>
      <c r="R22" s="413"/>
      <c r="S22" s="414" t="s">
        <v>40</v>
      </c>
      <c r="T22" s="893"/>
      <c r="V22" s="1630"/>
      <c r="W22" s="1636"/>
      <c r="X22" s="414" t="s">
        <v>361</v>
      </c>
      <c r="Y22" s="893"/>
      <c r="Z22" s="400"/>
      <c r="AA22" s="415">
        <v>11887.411899871811</v>
      </c>
      <c r="AB22" s="415">
        <v>11629.736991967839</v>
      </c>
      <c r="AC22" s="415">
        <v>11749.576458755579</v>
      </c>
      <c r="AD22" s="415">
        <v>11496.250674622552</v>
      </c>
      <c r="AE22" s="415">
        <v>12264.513702857963</v>
      </c>
      <c r="AF22" s="415">
        <v>12059.158458152988</v>
      </c>
      <c r="AG22" s="415">
        <v>11539.980994066231</v>
      </c>
      <c r="AH22" s="415">
        <v>10919.630863424767</v>
      </c>
      <c r="AI22" s="415">
        <v>10470.136580776954</v>
      </c>
      <c r="AJ22" s="415">
        <v>10303.832152538635</v>
      </c>
      <c r="AK22" s="415">
        <v>9953.60060288149</v>
      </c>
      <c r="AL22" s="415">
        <v>9434.4504785025565</v>
      </c>
      <c r="AM22" s="415">
        <v>9292.9294541644595</v>
      </c>
      <c r="AN22" s="415">
        <v>9043.6095828393481</v>
      </c>
      <c r="AO22" s="415">
        <v>8639.3611338329956</v>
      </c>
      <c r="AP22" s="415">
        <v>8344.5825097826328</v>
      </c>
      <c r="AQ22" s="415">
        <v>8088.8046968539666</v>
      </c>
      <c r="AR22" s="415">
        <v>8145.2034747095886</v>
      </c>
      <c r="AS22" s="415">
        <v>6101.8790205868709</v>
      </c>
      <c r="AT22" s="415">
        <v>5934.366489463604</v>
      </c>
      <c r="AU22" s="415">
        <v>6524.5831976076843</v>
      </c>
      <c r="AV22" s="415">
        <v>9320.0194306341473</v>
      </c>
      <c r="AW22" s="415">
        <v>8814.9119525100959</v>
      </c>
      <c r="AX22" s="415">
        <v>7507.6634551217358</v>
      </c>
      <c r="AY22" s="415">
        <v>7485.2323512975627</v>
      </c>
      <c r="AZ22" s="415">
        <v>7510.8525725684422</v>
      </c>
      <c r="BA22" s="416">
        <v>7478.3424344463383</v>
      </c>
      <c r="BB22" s="415">
        <v>7677.4435149081173</v>
      </c>
      <c r="BC22" s="417">
        <v>7228.6559410706968</v>
      </c>
      <c r="BD22" s="415">
        <v>6469.3980071611404</v>
      </c>
      <c r="BE22" s="416">
        <v>7130.0441637756694</v>
      </c>
      <c r="BF22" s="416">
        <v>7932.3289349079278</v>
      </c>
      <c r="BG22" s="415">
        <v>7219.2466095146392</v>
      </c>
      <c r="BH22" s="416">
        <v>6670.0684744441687</v>
      </c>
      <c r="BI22" s="416">
        <v>6598.7642692778963</v>
      </c>
      <c r="BJ22" s="1210"/>
      <c r="BK22" s="429"/>
      <c r="BL22" s="393"/>
    </row>
    <row r="23" spans="1:64" ht="28.5" customHeight="1">
      <c r="A23" s="2141"/>
      <c r="O23" s="29"/>
      <c r="Q23" s="374"/>
      <c r="R23" s="413"/>
      <c r="S23" s="430"/>
      <c r="T23" s="461" t="s">
        <v>77</v>
      </c>
      <c r="V23" s="1630"/>
      <c r="W23" s="1636"/>
      <c r="X23" s="430"/>
      <c r="Y23" s="1662" t="s">
        <v>206</v>
      </c>
      <c r="Z23" s="460"/>
      <c r="AA23" s="419">
        <v>6878.2828766118464</v>
      </c>
      <c r="AB23" s="419">
        <v>6738.193751183062</v>
      </c>
      <c r="AC23" s="419">
        <v>6840.0787841691272</v>
      </c>
      <c r="AD23" s="419">
        <v>6793.8023877626229</v>
      </c>
      <c r="AE23" s="419">
        <v>7239.2879192783339</v>
      </c>
      <c r="AF23" s="419">
        <v>7174.2380299695815</v>
      </c>
      <c r="AG23" s="419">
        <v>6830.4145580475688</v>
      </c>
      <c r="AH23" s="419">
        <v>6424.4353254585003</v>
      </c>
      <c r="AI23" s="419">
        <v>6115.7490172446351</v>
      </c>
      <c r="AJ23" s="419">
        <v>5941.5243695141826</v>
      </c>
      <c r="AK23" s="419">
        <v>5658.1267975369356</v>
      </c>
      <c r="AL23" s="419">
        <v>5363.6593614701233</v>
      </c>
      <c r="AM23" s="419">
        <v>5192.5368089509984</v>
      </c>
      <c r="AN23" s="419">
        <v>5007.9699310988753</v>
      </c>
      <c r="AO23" s="419">
        <v>4799.2302736956963</v>
      </c>
      <c r="AP23" s="419">
        <v>4587.8147670879034</v>
      </c>
      <c r="AQ23" s="419">
        <v>4465.4781219417528</v>
      </c>
      <c r="AR23" s="419">
        <v>4455.7968319856609</v>
      </c>
      <c r="AS23" s="419">
        <v>3242.590139354611</v>
      </c>
      <c r="AT23" s="419">
        <v>3415.5660853290988</v>
      </c>
      <c r="AU23" s="419">
        <v>3814.7108745724145</v>
      </c>
      <c r="AV23" s="419">
        <v>4855.8227941395107</v>
      </c>
      <c r="AW23" s="419">
        <v>4895.6382041600418</v>
      </c>
      <c r="AX23" s="419">
        <v>4556.6218378935073</v>
      </c>
      <c r="AY23" s="419">
        <v>4342.5443408761403</v>
      </c>
      <c r="AZ23" s="419">
        <v>4300.7526079402287</v>
      </c>
      <c r="BA23" s="420">
        <v>4256.2241067197592</v>
      </c>
      <c r="BB23" s="419">
        <v>4509.7054410759674</v>
      </c>
      <c r="BC23" s="421">
        <v>4283.3664790322982</v>
      </c>
      <c r="BD23" s="388">
        <v>3942.824404548232</v>
      </c>
      <c r="BE23" s="389">
        <v>4321.8811981463969</v>
      </c>
      <c r="BF23" s="389">
        <v>4798.8517179981382</v>
      </c>
      <c r="BG23" s="388">
        <v>4154.9124910637802</v>
      </c>
      <c r="BH23" s="389">
        <v>4128.8151563924048</v>
      </c>
      <c r="BI23" s="389">
        <v>3984.246324973742</v>
      </c>
      <c r="BJ23" s="388"/>
      <c r="BK23" s="392"/>
      <c r="BL23" s="343"/>
    </row>
    <row r="24" spans="1:64" ht="28.5" customHeight="1">
      <c r="A24" s="2141"/>
      <c r="O24" s="29"/>
      <c r="Q24" s="374"/>
      <c r="R24" s="413"/>
      <c r="S24" s="430"/>
      <c r="T24" s="464" t="s">
        <v>78</v>
      </c>
      <c r="V24" s="1630"/>
      <c r="W24" s="1636"/>
      <c r="X24" s="430"/>
      <c r="Y24" s="1663" t="s">
        <v>207</v>
      </c>
      <c r="Z24" s="463"/>
      <c r="AA24" s="394">
        <v>3540.0088440633131</v>
      </c>
      <c r="AB24" s="394">
        <v>3431.3019748918955</v>
      </c>
      <c r="AC24" s="394">
        <v>3425.0763792598445</v>
      </c>
      <c r="AD24" s="394">
        <v>3259.5576580308816</v>
      </c>
      <c r="AE24" s="394">
        <v>3454.2038517239384</v>
      </c>
      <c r="AF24" s="394">
        <v>3335.6732770992576</v>
      </c>
      <c r="AG24" s="394">
        <v>3197.8222787973209</v>
      </c>
      <c r="AH24" s="394">
        <v>3034.6304535249396</v>
      </c>
      <c r="AI24" s="394">
        <v>2928.6076073470376</v>
      </c>
      <c r="AJ24" s="394">
        <v>2917.8780439984344</v>
      </c>
      <c r="AK24" s="394">
        <v>2853.6610810945062</v>
      </c>
      <c r="AL24" s="394">
        <v>2696.3005476811404</v>
      </c>
      <c r="AM24" s="394">
        <v>2706.3890425732438</v>
      </c>
      <c r="AN24" s="394">
        <v>2649.98803642743</v>
      </c>
      <c r="AO24" s="394">
        <v>2508.4444970133904</v>
      </c>
      <c r="AP24" s="394">
        <v>2440.4309468309534</v>
      </c>
      <c r="AQ24" s="394">
        <v>2354.5571862723232</v>
      </c>
      <c r="AR24" s="394">
        <v>2391.7296371121461</v>
      </c>
      <c r="AS24" s="394">
        <v>1662.0516866853854</v>
      </c>
      <c r="AT24" s="394">
        <v>1230.4444346807472</v>
      </c>
      <c r="AU24" s="394">
        <v>1394.3336504391857</v>
      </c>
      <c r="AV24" s="394">
        <v>2711.8154821693556</v>
      </c>
      <c r="AW24" s="394">
        <v>2128.4698804931686</v>
      </c>
      <c r="AX24" s="394">
        <v>1512.0375115597333</v>
      </c>
      <c r="AY24" s="394">
        <v>1699.1705030621777</v>
      </c>
      <c r="AZ24" s="394">
        <v>1706.6617726923014</v>
      </c>
      <c r="BA24" s="423">
        <v>1854.6002501189514</v>
      </c>
      <c r="BB24" s="394">
        <v>1756.5259315660005</v>
      </c>
      <c r="BC24" s="424">
        <v>1580.4882278145485</v>
      </c>
      <c r="BD24" s="395">
        <v>1366.3912534318847</v>
      </c>
      <c r="BE24" s="396">
        <v>1598.3330757630215</v>
      </c>
      <c r="BF24" s="396">
        <v>1738.5813028210125</v>
      </c>
      <c r="BG24" s="395">
        <v>1837.2297356937941</v>
      </c>
      <c r="BH24" s="396">
        <v>1432.2201832188118</v>
      </c>
      <c r="BI24" s="396">
        <v>1354.657426320663</v>
      </c>
      <c r="BJ24" s="395"/>
      <c r="BK24" s="399"/>
      <c r="BL24" s="343"/>
    </row>
    <row r="25" spans="1:64">
      <c r="A25" s="2141"/>
      <c r="O25" s="29"/>
      <c r="Q25" s="374"/>
      <c r="R25" s="413"/>
      <c r="S25" s="430"/>
      <c r="T25" s="464" t="s">
        <v>79</v>
      </c>
      <c r="V25" s="1630"/>
      <c r="W25" s="1636"/>
      <c r="X25" s="430"/>
      <c r="Y25" s="1660" t="s">
        <v>208</v>
      </c>
      <c r="Z25" s="463"/>
      <c r="AA25" s="394">
        <v>1469.1201791966532</v>
      </c>
      <c r="AB25" s="394">
        <v>1460.2412658928793</v>
      </c>
      <c r="AC25" s="394">
        <v>1484.4212953266101</v>
      </c>
      <c r="AD25" s="394">
        <v>1442.8906288290484</v>
      </c>
      <c r="AE25" s="394">
        <v>1571.0219318556917</v>
      </c>
      <c r="AF25" s="394">
        <v>1549.2471510841485</v>
      </c>
      <c r="AG25" s="394">
        <v>1511.7441572213463</v>
      </c>
      <c r="AH25" s="394">
        <v>1460.5650844413267</v>
      </c>
      <c r="AI25" s="394">
        <v>1425.7799561852819</v>
      </c>
      <c r="AJ25" s="394">
        <v>1444.4297390260228</v>
      </c>
      <c r="AK25" s="394">
        <v>1441.8127242500509</v>
      </c>
      <c r="AL25" s="394">
        <v>1374.4905693512985</v>
      </c>
      <c r="AM25" s="394">
        <v>1394.0036026402177</v>
      </c>
      <c r="AN25" s="394">
        <v>1385.6516153130447</v>
      </c>
      <c r="AO25" s="394">
        <v>1331.6863631239128</v>
      </c>
      <c r="AP25" s="394">
        <v>1316.336795863778</v>
      </c>
      <c r="AQ25" s="394">
        <v>1268.769388639889</v>
      </c>
      <c r="AR25" s="394">
        <v>1297.6770056117841</v>
      </c>
      <c r="AS25" s="394">
        <v>1197.2371945468733</v>
      </c>
      <c r="AT25" s="394">
        <v>1288.3559694537576</v>
      </c>
      <c r="AU25" s="394">
        <v>1315.5386725960818</v>
      </c>
      <c r="AV25" s="394">
        <v>1752.381154325283</v>
      </c>
      <c r="AW25" s="394">
        <v>1790.8038678568878</v>
      </c>
      <c r="AX25" s="394">
        <v>1439.0041056684968</v>
      </c>
      <c r="AY25" s="394">
        <v>1443.5175073592436</v>
      </c>
      <c r="AZ25" s="394">
        <v>1503.4381919359121</v>
      </c>
      <c r="BA25" s="423">
        <v>1367.518077607629</v>
      </c>
      <c r="BB25" s="394">
        <v>1411.2121422661501</v>
      </c>
      <c r="BC25" s="424">
        <v>1364.8012342238499</v>
      </c>
      <c r="BD25" s="425">
        <v>1160.1823491810233</v>
      </c>
      <c r="BE25" s="426">
        <v>1209.8298898662522</v>
      </c>
      <c r="BF25" s="426">
        <v>1394.8959140887744</v>
      </c>
      <c r="BG25" s="425">
        <v>1227.104382757065</v>
      </c>
      <c r="BH25" s="426">
        <v>1109.0331348329535</v>
      </c>
      <c r="BI25" s="426">
        <v>1259.8605179834899</v>
      </c>
      <c r="BJ25" s="425"/>
      <c r="BK25" s="401"/>
      <c r="BL25" s="343"/>
    </row>
    <row r="26" spans="1:64">
      <c r="Q26" s="374"/>
      <c r="R26" s="413"/>
      <c r="S26" s="2630" t="s">
        <v>41</v>
      </c>
      <c r="T26" s="2631"/>
      <c r="V26" s="1630"/>
      <c r="W26" s="1636"/>
      <c r="X26" s="1633" t="s">
        <v>163</v>
      </c>
      <c r="Y26" s="1664"/>
      <c r="Z26" s="917"/>
      <c r="AA26" s="408">
        <f>SUM(AA27,AA30,AA31,AA32,AA35,AA36,AA37,AA38,AA48)</f>
        <v>465698.91156230262</v>
      </c>
      <c r="AB26" s="408">
        <f t="shared" ref="AB26:BE26" si="14">SUM(AB27,AB30,AB31,AB32,AB35,AB36,AB37,AB38,AB48)</f>
        <v>459177.43576333224</v>
      </c>
      <c r="AC26" s="408">
        <f t="shared" si="14"/>
        <v>451069.99017971795</v>
      </c>
      <c r="AD26" s="408">
        <f t="shared" si="14"/>
        <v>439626.44034499128</v>
      </c>
      <c r="AE26" s="408">
        <f t="shared" si="14"/>
        <v>457399.8790463694</v>
      </c>
      <c r="AF26" s="408">
        <f t="shared" si="14"/>
        <v>454720.41893634497</v>
      </c>
      <c r="AG26" s="408">
        <f t="shared" si="14"/>
        <v>458669.45904136525</v>
      </c>
      <c r="AH26" s="408">
        <f t="shared" si="14"/>
        <v>449699.5826987265</v>
      </c>
      <c r="AI26" s="408">
        <f t="shared" si="14"/>
        <v>420269.2665540828</v>
      </c>
      <c r="AJ26" s="408">
        <f t="shared" si="14"/>
        <v>431969.32652249018</v>
      </c>
      <c r="AK26" s="408">
        <f t="shared" si="14"/>
        <v>445179.04571888986</v>
      </c>
      <c r="AL26" s="408">
        <f t="shared" si="14"/>
        <v>432908.01612923574</v>
      </c>
      <c r="AM26" s="408">
        <f t="shared" si="14"/>
        <v>442405.01116993657</v>
      </c>
      <c r="AN26" s="408">
        <f t="shared" si="14"/>
        <v>444689.89066846075</v>
      </c>
      <c r="AO26" s="408">
        <f t="shared" si="14"/>
        <v>440190.61186359561</v>
      </c>
      <c r="AP26" s="408">
        <f t="shared" si="14"/>
        <v>438671.47692131595</v>
      </c>
      <c r="AQ26" s="408">
        <f t="shared" si="14"/>
        <v>433848.58097631426</v>
      </c>
      <c r="AR26" s="408">
        <f t="shared" si="14"/>
        <v>444960.02176253701</v>
      </c>
      <c r="AS26" s="408">
        <f t="shared" si="14"/>
        <v>405577.35490034113</v>
      </c>
      <c r="AT26" s="408">
        <f t="shared" si="14"/>
        <v>376937.98918111291</v>
      </c>
      <c r="AU26" s="408">
        <f t="shared" si="14"/>
        <v>405263.66093351739</v>
      </c>
      <c r="AV26" s="408">
        <f t="shared" si="14"/>
        <v>418785.54634602234</v>
      </c>
      <c r="AW26" s="408">
        <f t="shared" si="14"/>
        <v>430408.59493752953</v>
      </c>
      <c r="AX26" s="408">
        <f t="shared" si="14"/>
        <v>437868.30640970182</v>
      </c>
      <c r="AY26" s="408">
        <f t="shared" si="14"/>
        <v>420423.03860427148</v>
      </c>
      <c r="AZ26" s="408">
        <f t="shared" si="14"/>
        <v>403817.69935807271</v>
      </c>
      <c r="BA26" s="409">
        <f t="shared" si="14"/>
        <v>392294.8896849092</v>
      </c>
      <c r="BB26" s="408">
        <f t="shared" si="14"/>
        <v>385164.02969173825</v>
      </c>
      <c r="BC26" s="410">
        <f t="shared" si="14"/>
        <v>378471.26981018559</v>
      </c>
      <c r="BD26" s="408">
        <f t="shared" si="14"/>
        <v>362271.02212932921</v>
      </c>
      <c r="BE26" s="409">
        <f t="shared" si="14"/>
        <v>329003.35966012487</v>
      </c>
      <c r="BF26" s="409">
        <f t="shared" ref="BF26:BG26" si="15">SUM(BF27,BF30,BF31,BF32,BF35,BF36,BF37,BF38,BF48)</f>
        <v>347331.95475765935</v>
      </c>
      <c r="BG26" s="408">
        <f t="shared" si="15"/>
        <v>327292.8450893276</v>
      </c>
      <c r="BH26" s="409">
        <f t="shared" ref="BH26:BI26" si="16">SUM(BH27,BH30,BH31,BH32,BH35,BH36,BH37,BH38,BH48)</f>
        <v>318476.15623759147</v>
      </c>
      <c r="BI26" s="409">
        <f t="shared" si="16"/>
        <v>310301.23616734572</v>
      </c>
      <c r="BJ26" s="408"/>
      <c r="BK26" s="412"/>
      <c r="BL26" s="382"/>
    </row>
    <row r="27" spans="1:64" ht="14.25" customHeight="1">
      <c r="Q27" s="374"/>
      <c r="R27" s="413"/>
      <c r="S27" s="334" t="s">
        <v>485</v>
      </c>
      <c r="T27" s="894"/>
      <c r="V27" s="1630"/>
      <c r="W27" s="1636"/>
      <c r="X27" s="334" t="s">
        <v>194</v>
      </c>
      <c r="Y27" s="894"/>
      <c r="Z27" s="391"/>
      <c r="AA27" s="415">
        <v>14188.024193765834</v>
      </c>
      <c r="AB27" s="415">
        <v>14702.71477361219</v>
      </c>
      <c r="AC27" s="415">
        <v>15354.968169474741</v>
      </c>
      <c r="AD27" s="415">
        <v>15586.330920441149</v>
      </c>
      <c r="AE27" s="415">
        <v>16663.272731671779</v>
      </c>
      <c r="AF27" s="415">
        <v>17319.887526203311</v>
      </c>
      <c r="AG27" s="415">
        <v>17220.416380878338</v>
      </c>
      <c r="AH27" s="415">
        <v>17345.962476840214</v>
      </c>
      <c r="AI27" s="415">
        <v>17912.008909832708</v>
      </c>
      <c r="AJ27" s="415">
        <v>18590.372204393479</v>
      </c>
      <c r="AK27" s="415">
        <v>18907.718715830404</v>
      </c>
      <c r="AL27" s="415">
        <v>19313.56714674387</v>
      </c>
      <c r="AM27" s="415">
        <v>20420.034514041072</v>
      </c>
      <c r="AN27" s="415">
        <v>20624.832273684759</v>
      </c>
      <c r="AO27" s="415">
        <v>21163.045586570424</v>
      </c>
      <c r="AP27" s="415">
        <v>21500.033820948789</v>
      </c>
      <c r="AQ27" s="415">
        <v>21031.246681202298</v>
      </c>
      <c r="AR27" s="415">
        <v>21516.653799916661</v>
      </c>
      <c r="AS27" s="415">
        <v>22516.141949008852</v>
      </c>
      <c r="AT27" s="415">
        <v>19714.21773802282</v>
      </c>
      <c r="AU27" s="415">
        <v>21486.774458518557</v>
      </c>
      <c r="AV27" s="415">
        <v>23465.760835144101</v>
      </c>
      <c r="AW27" s="415">
        <v>23812.788874350314</v>
      </c>
      <c r="AX27" s="415">
        <v>24959.058295521831</v>
      </c>
      <c r="AY27" s="415">
        <v>22940.943374690753</v>
      </c>
      <c r="AZ27" s="415">
        <v>22201.27061400118</v>
      </c>
      <c r="BA27" s="416">
        <v>21542.146904229783</v>
      </c>
      <c r="BB27" s="415">
        <v>20098.369341860947</v>
      </c>
      <c r="BC27" s="417">
        <v>22005.644948723784</v>
      </c>
      <c r="BD27" s="415">
        <v>20236.766789619818</v>
      </c>
      <c r="BE27" s="416">
        <v>19171.385408952654</v>
      </c>
      <c r="BF27" s="416">
        <v>20134.713718469124</v>
      </c>
      <c r="BG27" s="415">
        <v>18424.656274546978</v>
      </c>
      <c r="BH27" s="416">
        <v>19165.259058004816</v>
      </c>
      <c r="BI27" s="416">
        <v>20022.873591047242</v>
      </c>
      <c r="BJ27" s="493"/>
      <c r="BK27" s="418"/>
      <c r="BL27" s="393"/>
    </row>
    <row r="28" spans="1:64">
      <c r="A28" s="2141"/>
      <c r="O28" s="29"/>
      <c r="Q28" s="374"/>
      <c r="R28" s="413"/>
      <c r="S28" s="414"/>
      <c r="T28" s="461" t="s">
        <v>80</v>
      </c>
      <c r="V28" s="1630"/>
      <c r="W28" s="1636"/>
      <c r="X28" s="414"/>
      <c r="Y28" s="1659" t="s">
        <v>209</v>
      </c>
      <c r="Z28" s="460"/>
      <c r="AA28" s="419">
        <v>10806.625382415225</v>
      </c>
      <c r="AB28" s="419">
        <v>11169.12003996257</v>
      </c>
      <c r="AC28" s="419">
        <v>11688.785506810007</v>
      </c>
      <c r="AD28" s="419">
        <v>11862.84783518254</v>
      </c>
      <c r="AE28" s="419">
        <v>12651.286054523516</v>
      </c>
      <c r="AF28" s="419">
        <v>13162.633327519019</v>
      </c>
      <c r="AG28" s="419">
        <v>13083.974326118085</v>
      </c>
      <c r="AH28" s="419">
        <v>13186.916416751747</v>
      </c>
      <c r="AI28" s="419">
        <v>13673.897766855102</v>
      </c>
      <c r="AJ28" s="419">
        <v>14223.565947397667</v>
      </c>
      <c r="AK28" s="419">
        <v>14461.858714749575</v>
      </c>
      <c r="AL28" s="419">
        <v>14850.825057647515</v>
      </c>
      <c r="AM28" s="419">
        <v>15798.35553397982</v>
      </c>
      <c r="AN28" s="419">
        <v>15985.03068414122</v>
      </c>
      <c r="AO28" s="419">
        <v>16453.744328843033</v>
      </c>
      <c r="AP28" s="419">
        <v>16766.659201413866</v>
      </c>
      <c r="AQ28" s="419">
        <v>16446.453618784726</v>
      </c>
      <c r="AR28" s="419">
        <v>16803.369167095589</v>
      </c>
      <c r="AS28" s="419">
        <v>16831.484505089509</v>
      </c>
      <c r="AT28" s="419">
        <v>15012.778826741345</v>
      </c>
      <c r="AU28" s="419">
        <v>16554.736492033891</v>
      </c>
      <c r="AV28" s="419">
        <v>18335.531318779336</v>
      </c>
      <c r="AW28" s="419">
        <v>18400.192460042472</v>
      </c>
      <c r="AX28" s="419">
        <v>19281.25035493153</v>
      </c>
      <c r="AY28" s="419">
        <v>17831.057662705127</v>
      </c>
      <c r="AZ28" s="419">
        <v>17735.601845260349</v>
      </c>
      <c r="BA28" s="420">
        <v>17124.254706501306</v>
      </c>
      <c r="BB28" s="419">
        <v>15503.113088737304</v>
      </c>
      <c r="BC28" s="421">
        <v>17419.657776769978</v>
      </c>
      <c r="BD28" s="387">
        <v>15908.915261723494</v>
      </c>
      <c r="BE28" s="422">
        <v>15071.548085982644</v>
      </c>
      <c r="BF28" s="422">
        <v>16042.278888271936</v>
      </c>
      <c r="BG28" s="387">
        <v>14639.753387447643</v>
      </c>
      <c r="BH28" s="422">
        <v>15217.041074279932</v>
      </c>
      <c r="BI28" s="422">
        <v>15753.741563208234</v>
      </c>
      <c r="BJ28" s="388"/>
      <c r="BK28" s="392"/>
      <c r="BL28" s="343"/>
    </row>
    <row r="29" spans="1:64">
      <c r="A29" s="2141"/>
      <c r="O29" s="29"/>
      <c r="Q29" s="374"/>
      <c r="R29" s="413"/>
      <c r="S29" s="297"/>
      <c r="T29" s="401" t="s">
        <v>81</v>
      </c>
      <c r="V29" s="1630"/>
      <c r="W29" s="1636"/>
      <c r="X29" s="297"/>
      <c r="Y29" s="1661" t="s">
        <v>210</v>
      </c>
      <c r="Z29" s="400"/>
      <c r="AA29" s="425">
        <v>3381.3988113506107</v>
      </c>
      <c r="AB29" s="425">
        <v>3533.5947336496183</v>
      </c>
      <c r="AC29" s="425">
        <v>3666.1826626647335</v>
      </c>
      <c r="AD29" s="425">
        <v>3723.4830852586083</v>
      </c>
      <c r="AE29" s="425">
        <v>4011.9866771482593</v>
      </c>
      <c r="AF29" s="425">
        <v>4157.2541986842953</v>
      </c>
      <c r="AG29" s="425">
        <v>4136.4420547602513</v>
      </c>
      <c r="AH29" s="425">
        <v>4159.0460600884708</v>
      </c>
      <c r="AI29" s="425">
        <v>4238.1111429776056</v>
      </c>
      <c r="AJ29" s="425">
        <v>4366.8062569958129</v>
      </c>
      <c r="AK29" s="425">
        <v>4445.8600010808295</v>
      </c>
      <c r="AL29" s="425">
        <v>4462.7420890963558</v>
      </c>
      <c r="AM29" s="425">
        <v>4621.6789800612505</v>
      </c>
      <c r="AN29" s="425">
        <v>4639.8015895435346</v>
      </c>
      <c r="AO29" s="425">
        <v>4709.3012577273903</v>
      </c>
      <c r="AP29" s="425">
        <v>4733.3746195349231</v>
      </c>
      <c r="AQ29" s="425">
        <v>4584.7930624175724</v>
      </c>
      <c r="AR29" s="425">
        <v>4713.2846328210708</v>
      </c>
      <c r="AS29" s="425">
        <v>5684.6574439193409</v>
      </c>
      <c r="AT29" s="425">
        <v>4701.4389112814733</v>
      </c>
      <c r="AU29" s="425">
        <v>4932.0379664846669</v>
      </c>
      <c r="AV29" s="425">
        <v>5130.2295163647614</v>
      </c>
      <c r="AW29" s="425">
        <v>5412.5964143078436</v>
      </c>
      <c r="AX29" s="425">
        <v>5677.807940590299</v>
      </c>
      <c r="AY29" s="425">
        <v>5109.8857119856211</v>
      </c>
      <c r="AZ29" s="425">
        <v>4465.6687687408312</v>
      </c>
      <c r="BA29" s="426">
        <v>4417.8921977284772</v>
      </c>
      <c r="BB29" s="425">
        <v>4595.2562531236435</v>
      </c>
      <c r="BC29" s="427">
        <v>4585.987171953805</v>
      </c>
      <c r="BD29" s="425">
        <v>4327.8515278963241</v>
      </c>
      <c r="BE29" s="426">
        <v>4099.8373229700119</v>
      </c>
      <c r="BF29" s="426">
        <v>4092.4348301971877</v>
      </c>
      <c r="BG29" s="425">
        <v>3784.9028870993338</v>
      </c>
      <c r="BH29" s="426">
        <v>3948.2179837248859</v>
      </c>
      <c r="BI29" s="426">
        <v>4269.1320278390067</v>
      </c>
      <c r="BJ29" s="425"/>
      <c r="BK29" s="401"/>
      <c r="BL29" s="343"/>
    </row>
    <row r="30" spans="1:64" ht="14.25" customHeight="1">
      <c r="Q30" s="374"/>
      <c r="R30" s="413"/>
      <c r="S30" s="275" t="s">
        <v>82</v>
      </c>
      <c r="T30" s="895"/>
      <c r="V30" s="1630"/>
      <c r="W30" s="1636"/>
      <c r="X30" s="275" t="s">
        <v>195</v>
      </c>
      <c r="Y30" s="895"/>
      <c r="Z30" s="398"/>
      <c r="AA30" s="415">
        <v>21006.502525172582</v>
      </c>
      <c r="AB30" s="415">
        <v>20271.734188559676</v>
      </c>
      <c r="AC30" s="415">
        <v>20144.267870111034</v>
      </c>
      <c r="AD30" s="415">
        <v>19138.039410986665</v>
      </c>
      <c r="AE30" s="415">
        <v>19801.669414570581</v>
      </c>
      <c r="AF30" s="415">
        <v>19356.094940593957</v>
      </c>
      <c r="AG30" s="415">
        <v>18631.350535072397</v>
      </c>
      <c r="AH30" s="415">
        <v>18329.043330415796</v>
      </c>
      <c r="AI30" s="415">
        <v>17967.225071192428</v>
      </c>
      <c r="AJ30" s="415">
        <v>17170.489293886116</v>
      </c>
      <c r="AK30" s="415">
        <v>16351.019930517134</v>
      </c>
      <c r="AL30" s="415">
        <v>15838.062428707941</v>
      </c>
      <c r="AM30" s="415">
        <v>15634.9389090846</v>
      </c>
      <c r="AN30" s="415">
        <v>15392.139789616738</v>
      </c>
      <c r="AO30" s="415">
        <v>14560.953888199183</v>
      </c>
      <c r="AP30" s="415">
        <v>13007.494728197813</v>
      </c>
      <c r="AQ30" s="415">
        <v>12172.582544035969</v>
      </c>
      <c r="AR30" s="415">
        <v>11735.110783913467</v>
      </c>
      <c r="AS30" s="415">
        <v>9825.3631448129418</v>
      </c>
      <c r="AT30" s="415">
        <v>9103.7671121099011</v>
      </c>
      <c r="AU30" s="415">
        <v>9671.4560623167945</v>
      </c>
      <c r="AV30" s="415">
        <v>9880.1254323526191</v>
      </c>
      <c r="AW30" s="415">
        <v>9304.9304771804127</v>
      </c>
      <c r="AX30" s="415">
        <v>9630.4233857763647</v>
      </c>
      <c r="AY30" s="415">
        <v>9280.4679697750598</v>
      </c>
      <c r="AZ30" s="415">
        <v>9872.3603638935492</v>
      </c>
      <c r="BA30" s="416">
        <v>8926.9261834396275</v>
      </c>
      <c r="BB30" s="415">
        <v>8462.2554902641841</v>
      </c>
      <c r="BC30" s="417">
        <v>8418.1803967131782</v>
      </c>
      <c r="BD30" s="415">
        <v>8040.805480669499</v>
      </c>
      <c r="BE30" s="416">
        <v>7358.7770940179962</v>
      </c>
      <c r="BF30" s="416">
        <v>7964.9811130942471</v>
      </c>
      <c r="BG30" s="415">
        <v>7804.2290829928916</v>
      </c>
      <c r="BH30" s="416">
        <v>6467.4489314144894</v>
      </c>
      <c r="BI30" s="416">
        <v>6092.2266310824562</v>
      </c>
      <c r="BJ30" s="483"/>
      <c r="BK30" s="432"/>
      <c r="BL30" s="393"/>
    </row>
    <row r="31" spans="1:64" ht="14.25" customHeight="1">
      <c r="Q31" s="374"/>
      <c r="R31" s="413"/>
      <c r="S31" s="275" t="s">
        <v>358</v>
      </c>
      <c r="T31" s="895"/>
      <c r="V31" s="1630"/>
      <c r="W31" s="1636"/>
      <c r="X31" s="275" t="s">
        <v>196</v>
      </c>
      <c r="Y31" s="895"/>
      <c r="Z31" s="398"/>
      <c r="AA31" s="415">
        <v>32697.881968271584</v>
      </c>
      <c r="AB31" s="415">
        <v>32713.535358646524</v>
      </c>
      <c r="AC31" s="415">
        <v>32058.305315660298</v>
      </c>
      <c r="AD31" s="415">
        <v>31962.246703195982</v>
      </c>
      <c r="AE31" s="415">
        <v>33194.574810994403</v>
      </c>
      <c r="AF31" s="415">
        <v>34426.463977673855</v>
      </c>
      <c r="AG31" s="415">
        <v>34728.838819473807</v>
      </c>
      <c r="AH31" s="415">
        <v>34547.036756731461</v>
      </c>
      <c r="AI31" s="415">
        <v>33075.94908505051</v>
      </c>
      <c r="AJ31" s="415">
        <v>33726.080350420481</v>
      </c>
      <c r="AK31" s="415">
        <v>34546.180488916849</v>
      </c>
      <c r="AL31" s="415">
        <v>33794.559499614421</v>
      </c>
      <c r="AM31" s="415">
        <v>33285.461202398365</v>
      </c>
      <c r="AN31" s="415">
        <v>32999.786786767392</v>
      </c>
      <c r="AO31" s="415">
        <v>32453.170800046391</v>
      </c>
      <c r="AP31" s="415">
        <v>31082.049195666616</v>
      </c>
      <c r="AQ31" s="415">
        <v>29081.352349600085</v>
      </c>
      <c r="AR31" s="415">
        <v>28486.532393982692</v>
      </c>
      <c r="AS31" s="415">
        <v>26639.533346059696</v>
      </c>
      <c r="AT31" s="415">
        <v>24455.014858235576</v>
      </c>
      <c r="AU31" s="415">
        <v>24021.110618042261</v>
      </c>
      <c r="AV31" s="415">
        <v>24431.564060812525</v>
      </c>
      <c r="AW31" s="415">
        <v>26173.857443825116</v>
      </c>
      <c r="AX31" s="415">
        <v>25299.671468129192</v>
      </c>
      <c r="AY31" s="415">
        <v>23733.503330084692</v>
      </c>
      <c r="AZ31" s="415">
        <v>23558.670269772603</v>
      </c>
      <c r="BA31" s="416">
        <v>23178.978636651955</v>
      </c>
      <c r="BB31" s="415">
        <v>22703.024328309006</v>
      </c>
      <c r="BC31" s="417">
        <v>22474.863207901675</v>
      </c>
      <c r="BD31" s="415">
        <v>21090.761707899845</v>
      </c>
      <c r="BE31" s="416">
        <v>20043.999362816583</v>
      </c>
      <c r="BF31" s="416">
        <v>19360.29841266224</v>
      </c>
      <c r="BG31" s="415">
        <v>18160.701645598416</v>
      </c>
      <c r="BH31" s="416">
        <v>16951.089896633177</v>
      </c>
      <c r="BI31" s="416">
        <v>16596.663886686136</v>
      </c>
      <c r="BJ31" s="415"/>
      <c r="BK31" s="428"/>
      <c r="BL31" s="393"/>
    </row>
    <row r="32" spans="1:64" ht="14.25" customHeight="1">
      <c r="Q32" s="374"/>
      <c r="R32" s="413"/>
      <c r="S32" s="414" t="s">
        <v>486</v>
      </c>
      <c r="T32" s="894"/>
      <c r="V32" s="1630"/>
      <c r="W32" s="1636"/>
      <c r="X32" s="334" t="s">
        <v>354</v>
      </c>
      <c r="Y32" s="894"/>
      <c r="Z32" s="398"/>
      <c r="AA32" s="415">
        <v>63912.713398859989</v>
      </c>
      <c r="AB32" s="415">
        <v>64402.021030246724</v>
      </c>
      <c r="AC32" s="415">
        <v>64669.112120887832</v>
      </c>
      <c r="AD32" s="415">
        <v>63928.534704530968</v>
      </c>
      <c r="AE32" s="415">
        <v>68200.478864074088</v>
      </c>
      <c r="AF32" s="415">
        <v>68923.658469246831</v>
      </c>
      <c r="AG32" s="415">
        <v>71059.113091495441</v>
      </c>
      <c r="AH32" s="415">
        <v>71941.747561729426</v>
      </c>
      <c r="AI32" s="415">
        <v>67253.655058795426</v>
      </c>
      <c r="AJ32" s="415">
        <v>69054.485712441456</v>
      </c>
      <c r="AK32" s="415">
        <v>72852.695214186009</v>
      </c>
      <c r="AL32" s="415">
        <v>70202.470719962032</v>
      </c>
      <c r="AM32" s="415">
        <v>69745.792013484694</v>
      </c>
      <c r="AN32" s="415">
        <v>69175.712838770181</v>
      </c>
      <c r="AO32" s="415">
        <v>69329.840035402449</v>
      </c>
      <c r="AP32" s="415">
        <v>71997.707720944178</v>
      </c>
      <c r="AQ32" s="415">
        <v>70484.731354813877</v>
      </c>
      <c r="AR32" s="415">
        <v>70984.808029456239</v>
      </c>
      <c r="AS32" s="415">
        <v>65834.339240863061</v>
      </c>
      <c r="AT32" s="415">
        <v>65029.50089753067</v>
      </c>
      <c r="AU32" s="415">
        <v>67464.270349077589</v>
      </c>
      <c r="AV32" s="415">
        <v>69614.367527132155</v>
      </c>
      <c r="AW32" s="415">
        <v>67959.954336075461</v>
      </c>
      <c r="AX32" s="415">
        <v>69566.811926280439</v>
      </c>
      <c r="AY32" s="415">
        <v>66186.555657546967</v>
      </c>
      <c r="AZ32" s="415">
        <v>64310.173965578797</v>
      </c>
      <c r="BA32" s="416">
        <v>61208.814761891859</v>
      </c>
      <c r="BB32" s="415">
        <v>60685.038127090156</v>
      </c>
      <c r="BC32" s="417">
        <v>58773.104499984744</v>
      </c>
      <c r="BD32" s="415">
        <v>58063.25840486899</v>
      </c>
      <c r="BE32" s="416">
        <v>55113.062752993843</v>
      </c>
      <c r="BF32" s="416">
        <v>57864.540625303249</v>
      </c>
      <c r="BG32" s="415">
        <v>55406.213174320023</v>
      </c>
      <c r="BH32" s="416">
        <v>54494.421216614137</v>
      </c>
      <c r="BI32" s="416">
        <v>53075.404494901624</v>
      </c>
      <c r="BJ32" s="415"/>
      <c r="BK32" s="428"/>
      <c r="BL32" s="393"/>
    </row>
    <row r="33" spans="1:64">
      <c r="A33" s="2141"/>
      <c r="O33" s="29"/>
      <c r="Q33" s="374"/>
      <c r="R33" s="413"/>
      <c r="S33" s="414"/>
      <c r="T33" s="461" t="s">
        <v>487</v>
      </c>
      <c r="V33" s="1630"/>
      <c r="W33" s="1636"/>
      <c r="X33" s="414"/>
      <c r="Y33" s="1659" t="s">
        <v>211</v>
      </c>
      <c r="Z33" s="460"/>
      <c r="AA33" s="419">
        <v>61183.995017413959</v>
      </c>
      <c r="AB33" s="419">
        <v>61522.259650140892</v>
      </c>
      <c r="AC33" s="419">
        <v>61706.697103527862</v>
      </c>
      <c r="AD33" s="419">
        <v>60872.457760438156</v>
      </c>
      <c r="AE33" s="419">
        <v>64772.966875387428</v>
      </c>
      <c r="AF33" s="419">
        <v>65309.714596251491</v>
      </c>
      <c r="AG33" s="419">
        <v>67198.829025732499</v>
      </c>
      <c r="AH33" s="419">
        <v>67893.23138206506</v>
      </c>
      <c r="AI33" s="419">
        <v>64129.851603957781</v>
      </c>
      <c r="AJ33" s="419">
        <v>65843.627431494009</v>
      </c>
      <c r="AK33" s="419">
        <v>69745.955669754869</v>
      </c>
      <c r="AL33" s="419">
        <v>67332.993370292534</v>
      </c>
      <c r="AM33" s="419">
        <v>66674.311073615187</v>
      </c>
      <c r="AN33" s="419">
        <v>65905.610844537936</v>
      </c>
      <c r="AO33" s="419">
        <v>65937.527927662348</v>
      </c>
      <c r="AP33" s="419">
        <v>68718.223387203121</v>
      </c>
      <c r="AQ33" s="419">
        <v>67356.057554659652</v>
      </c>
      <c r="AR33" s="419">
        <v>68156.40437772416</v>
      </c>
      <c r="AS33" s="419">
        <v>63144.624470104594</v>
      </c>
      <c r="AT33" s="419">
        <v>62020.699151215231</v>
      </c>
      <c r="AU33" s="419">
        <v>64659.314578035774</v>
      </c>
      <c r="AV33" s="419">
        <v>66242.779647376097</v>
      </c>
      <c r="AW33" s="419">
        <v>64541.990633055248</v>
      </c>
      <c r="AX33" s="419">
        <v>65960.835624910891</v>
      </c>
      <c r="AY33" s="419">
        <v>62688.388387748622</v>
      </c>
      <c r="AZ33" s="419">
        <v>61424.470400788749</v>
      </c>
      <c r="BA33" s="420">
        <v>58414.071571836001</v>
      </c>
      <c r="BB33" s="419">
        <v>57975.607735153346</v>
      </c>
      <c r="BC33" s="421">
        <v>56074.337939259291</v>
      </c>
      <c r="BD33" s="387">
        <v>55503.097535101275</v>
      </c>
      <c r="BE33" s="422">
        <v>52669.769554590341</v>
      </c>
      <c r="BF33" s="422">
        <v>55334.641342445131</v>
      </c>
      <c r="BG33" s="387">
        <v>52651.9024115215</v>
      </c>
      <c r="BH33" s="422">
        <v>52071.516343482508</v>
      </c>
      <c r="BI33" s="422">
        <v>50698.72276423133</v>
      </c>
      <c r="BJ33" s="387"/>
      <c r="BK33" s="434"/>
      <c r="BL33" s="343"/>
    </row>
    <row r="34" spans="1:64">
      <c r="A34" s="2141"/>
      <c r="O34" s="29"/>
      <c r="Q34" s="374"/>
      <c r="R34" s="413"/>
      <c r="S34" s="297"/>
      <c r="T34" s="401" t="s">
        <v>83</v>
      </c>
      <c r="V34" s="1630"/>
      <c r="W34" s="1636"/>
      <c r="X34" s="297"/>
      <c r="Y34" s="1661" t="s">
        <v>212</v>
      </c>
      <c r="Z34" s="400"/>
      <c r="AA34" s="425">
        <v>2728.7183814460423</v>
      </c>
      <c r="AB34" s="425">
        <v>2879.7613801058133</v>
      </c>
      <c r="AC34" s="425">
        <v>2962.4150173599937</v>
      </c>
      <c r="AD34" s="425">
        <v>3056.0769440928161</v>
      </c>
      <c r="AE34" s="425">
        <v>3427.5119886866473</v>
      </c>
      <c r="AF34" s="425">
        <v>3613.9438729953486</v>
      </c>
      <c r="AG34" s="425">
        <v>3860.2840657629386</v>
      </c>
      <c r="AH34" s="425">
        <v>4048.5161796643474</v>
      </c>
      <c r="AI34" s="425">
        <v>3123.8034548376545</v>
      </c>
      <c r="AJ34" s="425">
        <v>3210.8582809474433</v>
      </c>
      <c r="AK34" s="425">
        <v>3106.7395444311705</v>
      </c>
      <c r="AL34" s="425">
        <v>2869.4773496695043</v>
      </c>
      <c r="AM34" s="425">
        <v>3071.4809398695293</v>
      </c>
      <c r="AN34" s="425">
        <v>3270.1019942322414</v>
      </c>
      <c r="AO34" s="425">
        <v>3392.3121077400961</v>
      </c>
      <c r="AP34" s="425">
        <v>3279.4843337410521</v>
      </c>
      <c r="AQ34" s="425">
        <v>3128.6738001542221</v>
      </c>
      <c r="AR34" s="425">
        <v>2828.403651732091</v>
      </c>
      <c r="AS34" s="425">
        <v>2689.7147707584763</v>
      </c>
      <c r="AT34" s="425">
        <v>3008.8017463154765</v>
      </c>
      <c r="AU34" s="425">
        <v>2804.9557710418112</v>
      </c>
      <c r="AV34" s="425">
        <v>3371.587879756059</v>
      </c>
      <c r="AW34" s="425">
        <v>3417.9637030201975</v>
      </c>
      <c r="AX34" s="425">
        <v>3605.9763013695683</v>
      </c>
      <c r="AY34" s="425">
        <v>3498.1672697983495</v>
      </c>
      <c r="AZ34" s="425">
        <v>2885.7035647900411</v>
      </c>
      <c r="BA34" s="426">
        <v>2794.7431900558213</v>
      </c>
      <c r="BB34" s="425">
        <v>2709.4303919368303</v>
      </c>
      <c r="BC34" s="427">
        <v>2698.7665607254353</v>
      </c>
      <c r="BD34" s="425">
        <v>2560.160869767732</v>
      </c>
      <c r="BE34" s="426">
        <v>2443.2931984034999</v>
      </c>
      <c r="BF34" s="426">
        <v>2529.8992828581345</v>
      </c>
      <c r="BG34" s="425">
        <v>2754.3107627985246</v>
      </c>
      <c r="BH34" s="426">
        <v>2422.904873131627</v>
      </c>
      <c r="BI34" s="426">
        <v>2376.6817306702983</v>
      </c>
      <c r="BJ34" s="425"/>
      <c r="BK34" s="401"/>
      <c r="BL34" s="343"/>
    </row>
    <row r="35" spans="1:64" ht="14.25" customHeight="1">
      <c r="Q35" s="374"/>
      <c r="R35" s="413"/>
      <c r="S35" s="275" t="s">
        <v>488</v>
      </c>
      <c r="T35" s="892"/>
      <c r="V35" s="1630"/>
      <c r="W35" s="1636"/>
      <c r="X35" s="275" t="s">
        <v>807</v>
      </c>
      <c r="Y35" s="892"/>
      <c r="Z35" s="398"/>
      <c r="AA35" s="415">
        <v>54072.818752581064</v>
      </c>
      <c r="AB35" s="415">
        <v>54056.536176712354</v>
      </c>
      <c r="AC35" s="415">
        <v>54171.135654970058</v>
      </c>
      <c r="AD35" s="415">
        <v>53310.194317005356</v>
      </c>
      <c r="AE35" s="415">
        <v>54453.801445000085</v>
      </c>
      <c r="AF35" s="415">
        <v>54064.377015637561</v>
      </c>
      <c r="AG35" s="415">
        <v>53818.165406933571</v>
      </c>
      <c r="AH35" s="415">
        <v>51775.46279776236</v>
      </c>
      <c r="AI35" s="415">
        <v>46791.187468988152</v>
      </c>
      <c r="AJ35" s="415">
        <v>46628.514305138466</v>
      </c>
      <c r="AK35" s="415">
        <v>46538.267671171729</v>
      </c>
      <c r="AL35" s="415">
        <v>44650.562119853435</v>
      </c>
      <c r="AM35" s="415">
        <v>44123.018742966873</v>
      </c>
      <c r="AN35" s="415">
        <v>43747.927620790346</v>
      </c>
      <c r="AO35" s="415">
        <v>41185.268314650006</v>
      </c>
      <c r="AP35" s="415">
        <v>40029.289403411931</v>
      </c>
      <c r="AQ35" s="415">
        <v>39859.017432473054</v>
      </c>
      <c r="AR35" s="415">
        <v>39044.670402207477</v>
      </c>
      <c r="AS35" s="415">
        <v>36276.556225250322</v>
      </c>
      <c r="AT35" s="415">
        <v>32369.566712880849</v>
      </c>
      <c r="AU35" s="415">
        <v>32600.291156368981</v>
      </c>
      <c r="AV35" s="415">
        <v>33135.346033958267</v>
      </c>
      <c r="AW35" s="415">
        <v>33876.753304171943</v>
      </c>
      <c r="AX35" s="415">
        <v>34761.079158153843</v>
      </c>
      <c r="AY35" s="415">
        <v>33057.759362213968</v>
      </c>
      <c r="AZ35" s="415">
        <v>31556.603958671392</v>
      </c>
      <c r="BA35" s="416">
        <v>31830.295926732586</v>
      </c>
      <c r="BB35" s="415">
        <v>31462.975651360342</v>
      </c>
      <c r="BC35" s="417">
        <v>31017.68350077972</v>
      </c>
      <c r="BD35" s="415">
        <v>28978.210678629635</v>
      </c>
      <c r="BE35" s="416">
        <v>28089.128895587939</v>
      </c>
      <c r="BF35" s="416">
        <v>27575.732873524652</v>
      </c>
      <c r="BG35" s="415">
        <v>25857.94748674623</v>
      </c>
      <c r="BH35" s="416">
        <v>24491.04677605832</v>
      </c>
      <c r="BI35" s="416">
        <v>23548.596479451964</v>
      </c>
      <c r="BJ35" s="415"/>
      <c r="BK35" s="428"/>
      <c r="BL35" s="393"/>
    </row>
    <row r="36" spans="1:64" ht="14.25" customHeight="1">
      <c r="Q36" s="374"/>
      <c r="R36" s="413"/>
      <c r="S36" s="275" t="s">
        <v>42</v>
      </c>
      <c r="T36" s="892"/>
      <c r="V36" s="1630"/>
      <c r="W36" s="1636"/>
      <c r="X36" s="275" t="s">
        <v>197</v>
      </c>
      <c r="Y36" s="892"/>
      <c r="Z36" s="398"/>
      <c r="AA36" s="415">
        <v>174453.46731027466</v>
      </c>
      <c r="AB36" s="415">
        <v>169069.44587994905</v>
      </c>
      <c r="AC36" s="415">
        <v>161876.72300206692</v>
      </c>
      <c r="AD36" s="415">
        <v>159613.59528601324</v>
      </c>
      <c r="AE36" s="415">
        <v>163426.94012619928</v>
      </c>
      <c r="AF36" s="415">
        <v>164037.20951184208</v>
      </c>
      <c r="AG36" s="415">
        <v>165485.27432040049</v>
      </c>
      <c r="AH36" s="415">
        <v>167566.56009218091</v>
      </c>
      <c r="AI36" s="415">
        <v>156118.53389748911</v>
      </c>
      <c r="AJ36" s="415">
        <v>161872.53234116713</v>
      </c>
      <c r="AK36" s="415">
        <v>168758.90028606894</v>
      </c>
      <c r="AL36" s="415">
        <v>164383.29902490645</v>
      </c>
      <c r="AM36" s="415">
        <v>170832.53583787428</v>
      </c>
      <c r="AN36" s="415">
        <v>172835.62011918623</v>
      </c>
      <c r="AO36" s="415">
        <v>172921.22575757166</v>
      </c>
      <c r="AP36" s="415">
        <v>170863.79972635867</v>
      </c>
      <c r="AQ36" s="415">
        <v>173056.29907160797</v>
      </c>
      <c r="AR36" s="415">
        <v>179963.77891587399</v>
      </c>
      <c r="AS36" s="415">
        <v>162237.40488480014</v>
      </c>
      <c r="AT36" s="415">
        <v>150708.15045082776</v>
      </c>
      <c r="AU36" s="415">
        <v>171215.63381841927</v>
      </c>
      <c r="AV36" s="415">
        <v>171473.80482912282</v>
      </c>
      <c r="AW36" s="415">
        <v>175503.90968929132</v>
      </c>
      <c r="AX36" s="415">
        <v>182255.89892638774</v>
      </c>
      <c r="AY36" s="415">
        <v>178879.85220556171</v>
      </c>
      <c r="AZ36" s="415">
        <v>170668.60227640599</v>
      </c>
      <c r="BA36" s="416">
        <v>166520.02591691862</v>
      </c>
      <c r="BB36" s="415">
        <v>163538.00311605772</v>
      </c>
      <c r="BC36" s="417">
        <v>158567.2058560501</v>
      </c>
      <c r="BD36" s="415">
        <v>154587.686436271</v>
      </c>
      <c r="BE36" s="416">
        <v>130585.61379043935</v>
      </c>
      <c r="BF36" s="416">
        <v>144650.39595034876</v>
      </c>
      <c r="BG36" s="415">
        <v>133793.90163286173</v>
      </c>
      <c r="BH36" s="416">
        <v>131294.7796238728</v>
      </c>
      <c r="BI36" s="416">
        <v>126068.09676650687</v>
      </c>
      <c r="BJ36" s="415"/>
      <c r="BK36" s="428"/>
      <c r="BL36" s="393"/>
    </row>
    <row r="37" spans="1:64" ht="14.25" customHeight="1">
      <c r="Q37" s="374"/>
      <c r="R37" s="413"/>
      <c r="S37" s="275" t="s">
        <v>489</v>
      </c>
      <c r="T37" s="892"/>
      <c r="V37" s="1630"/>
      <c r="W37" s="1636"/>
      <c r="X37" s="275" t="s">
        <v>804</v>
      </c>
      <c r="Y37" s="892"/>
      <c r="Z37" s="398"/>
      <c r="AA37" s="415">
        <v>15049.328486288003</v>
      </c>
      <c r="AB37" s="415">
        <v>14583.842289616659</v>
      </c>
      <c r="AC37" s="415">
        <v>14415.535667762621</v>
      </c>
      <c r="AD37" s="415">
        <v>13489.771710306017</v>
      </c>
      <c r="AE37" s="415">
        <v>13394.589951597347</v>
      </c>
      <c r="AF37" s="415">
        <v>12574.197836122195</v>
      </c>
      <c r="AG37" s="415">
        <v>11840.108194984761</v>
      </c>
      <c r="AH37" s="415">
        <v>12118.598126428846</v>
      </c>
      <c r="AI37" s="415">
        <v>11758.94972133541</v>
      </c>
      <c r="AJ37" s="415">
        <v>12086.870229151218</v>
      </c>
      <c r="AK37" s="415">
        <v>12043.421553682852</v>
      </c>
      <c r="AL37" s="415">
        <v>11872.729045971533</v>
      </c>
      <c r="AM37" s="415">
        <v>12095.609075053411</v>
      </c>
      <c r="AN37" s="415">
        <v>12308.356708846748</v>
      </c>
      <c r="AO37" s="415">
        <v>12077.283749375027</v>
      </c>
      <c r="AP37" s="415">
        <v>11711.135471312517</v>
      </c>
      <c r="AQ37" s="415">
        <v>11543.785643327465</v>
      </c>
      <c r="AR37" s="415">
        <v>11593.783413381901</v>
      </c>
      <c r="AS37" s="415">
        <v>10749.921090449421</v>
      </c>
      <c r="AT37" s="415">
        <v>9183.638479064306</v>
      </c>
      <c r="AU37" s="415">
        <v>9320.0671397727565</v>
      </c>
      <c r="AV37" s="415">
        <v>9674.6225146116631</v>
      </c>
      <c r="AW37" s="415">
        <v>11447.45757160729</v>
      </c>
      <c r="AX37" s="415">
        <v>10083.267749496927</v>
      </c>
      <c r="AY37" s="415">
        <v>9126.6492156548265</v>
      </c>
      <c r="AZ37" s="415">
        <v>8563.0842756662241</v>
      </c>
      <c r="BA37" s="416">
        <v>9053.5635389484778</v>
      </c>
      <c r="BB37" s="415">
        <v>8578.2166889619712</v>
      </c>
      <c r="BC37" s="417">
        <v>8156.8246803957099</v>
      </c>
      <c r="BD37" s="415">
        <v>7304.590276867365</v>
      </c>
      <c r="BE37" s="416">
        <v>7285.0980599647428</v>
      </c>
      <c r="BF37" s="416">
        <v>7565.9369136390478</v>
      </c>
      <c r="BG37" s="415">
        <v>7435.7151086426629</v>
      </c>
      <c r="BH37" s="416">
        <v>7412.2772198317161</v>
      </c>
      <c r="BI37" s="416">
        <v>6891.4224612183179</v>
      </c>
      <c r="BJ37" s="415"/>
      <c r="BK37" s="428"/>
      <c r="BL37" s="393"/>
    </row>
    <row r="38" spans="1:64" ht="14.25" customHeight="1">
      <c r="Q38" s="374"/>
      <c r="R38" s="413"/>
      <c r="S38" s="414" t="s">
        <v>127</v>
      </c>
      <c r="T38" s="893"/>
      <c r="V38" s="1630"/>
      <c r="W38" s="1636"/>
      <c r="X38" s="334" t="s">
        <v>816</v>
      </c>
      <c r="Y38" s="893"/>
      <c r="Z38" s="398"/>
      <c r="AA38" s="415">
        <v>67383.5800805045</v>
      </c>
      <c r="AB38" s="415">
        <v>67175.152574288513</v>
      </c>
      <c r="AC38" s="415">
        <v>66712.407477754357</v>
      </c>
      <c r="AD38" s="415">
        <v>62628.150271373517</v>
      </c>
      <c r="AE38" s="415">
        <v>67212.230425327842</v>
      </c>
      <c r="AF38" s="415">
        <v>64163.086927465396</v>
      </c>
      <c r="AG38" s="415">
        <v>66050.309983701591</v>
      </c>
      <c r="AH38" s="415">
        <v>56226.774292784125</v>
      </c>
      <c r="AI38" s="415">
        <v>49274.67738312787</v>
      </c>
      <c r="AJ38" s="415">
        <v>51997.763792068014</v>
      </c>
      <c r="AK38" s="415">
        <v>53728.21453308058</v>
      </c>
      <c r="AL38" s="415">
        <v>51930.245545311089</v>
      </c>
      <c r="AM38" s="415">
        <v>54747.559800672228</v>
      </c>
      <c r="AN38" s="415">
        <v>55830.76785643489</v>
      </c>
      <c r="AO38" s="415">
        <v>55108.841235171145</v>
      </c>
      <c r="AP38" s="415">
        <v>56995.347317098</v>
      </c>
      <c r="AQ38" s="415">
        <v>56822.117548036651</v>
      </c>
      <c r="AR38" s="415">
        <v>61178.539185729875</v>
      </c>
      <c r="AS38" s="415">
        <v>54109.998579569554</v>
      </c>
      <c r="AT38" s="415">
        <v>50049.974613585357</v>
      </c>
      <c r="AU38" s="415">
        <v>52677.644433348767</v>
      </c>
      <c r="AV38" s="415">
        <v>58088.086471435512</v>
      </c>
      <c r="AW38" s="415">
        <v>62336.257158556917</v>
      </c>
      <c r="AX38" s="415">
        <v>61018.646083433821</v>
      </c>
      <c r="AY38" s="415">
        <v>56841.043892417008</v>
      </c>
      <c r="AZ38" s="415">
        <v>54241.252263903771</v>
      </c>
      <c r="BA38" s="416">
        <v>51742.652451198373</v>
      </c>
      <c r="BB38" s="415">
        <v>51324.320636294819</v>
      </c>
      <c r="BC38" s="417">
        <v>51607.658563875768</v>
      </c>
      <c r="BD38" s="415">
        <v>47240.612449791617</v>
      </c>
      <c r="BE38" s="416">
        <v>45707.693988099811</v>
      </c>
      <c r="BF38" s="416">
        <v>46756.173587676887</v>
      </c>
      <c r="BG38" s="415">
        <v>44899.351841765405</v>
      </c>
      <c r="BH38" s="416">
        <v>43305.29110447022</v>
      </c>
      <c r="BI38" s="416">
        <v>43824.494191899881</v>
      </c>
      <c r="BJ38" s="415"/>
      <c r="BK38" s="428"/>
      <c r="BL38" s="393"/>
    </row>
    <row r="39" spans="1:64">
      <c r="A39" s="2141"/>
      <c r="O39" s="29"/>
      <c r="Q39" s="374"/>
      <c r="R39" s="413"/>
      <c r="S39" s="414"/>
      <c r="T39" s="461" t="s">
        <v>84</v>
      </c>
      <c r="V39" s="1630"/>
      <c r="W39" s="1636"/>
      <c r="X39" s="414"/>
      <c r="Y39" s="1659" t="s">
        <v>213</v>
      </c>
      <c r="Z39" s="460"/>
      <c r="AA39" s="419">
        <v>2365.7530116744483</v>
      </c>
      <c r="AB39" s="419">
        <v>2306.3936379573502</v>
      </c>
      <c r="AC39" s="419">
        <v>2260.1119810030327</v>
      </c>
      <c r="AD39" s="419">
        <v>2103.8281455269439</v>
      </c>
      <c r="AE39" s="419">
        <v>2241.3787036765734</v>
      </c>
      <c r="AF39" s="419">
        <v>2132.7911982609503</v>
      </c>
      <c r="AG39" s="419">
        <v>2245.9205970413122</v>
      </c>
      <c r="AH39" s="419">
        <v>2333.8549183860478</v>
      </c>
      <c r="AI39" s="419">
        <v>2451.9357569238919</v>
      </c>
      <c r="AJ39" s="419">
        <v>2671.7212279442897</v>
      </c>
      <c r="AK39" s="419">
        <v>2868.9604563652574</v>
      </c>
      <c r="AL39" s="419">
        <v>2842.2287388379659</v>
      </c>
      <c r="AM39" s="419">
        <v>3049.1432954585075</v>
      </c>
      <c r="AN39" s="419">
        <v>3190.2969125374739</v>
      </c>
      <c r="AO39" s="419">
        <v>3190.337689950974</v>
      </c>
      <c r="AP39" s="419">
        <v>3313.6486398683464</v>
      </c>
      <c r="AQ39" s="419">
        <v>3224.1166822457367</v>
      </c>
      <c r="AR39" s="419">
        <v>3629.5861138947562</v>
      </c>
      <c r="AS39" s="419">
        <v>3533.0491310074785</v>
      </c>
      <c r="AT39" s="419">
        <v>3569.0869482274725</v>
      </c>
      <c r="AU39" s="419">
        <v>3153.5269614874251</v>
      </c>
      <c r="AV39" s="419">
        <v>3133.8249613816561</v>
      </c>
      <c r="AW39" s="419">
        <v>3371.0106750445088</v>
      </c>
      <c r="AX39" s="419">
        <v>2911.8049628224053</v>
      </c>
      <c r="AY39" s="419">
        <v>2997.3830372269495</v>
      </c>
      <c r="AZ39" s="419">
        <v>2850.3735802170122</v>
      </c>
      <c r="BA39" s="420">
        <v>2682.6262766542577</v>
      </c>
      <c r="BB39" s="419">
        <v>2774.7203407585794</v>
      </c>
      <c r="BC39" s="421">
        <v>2560.2834440849506</v>
      </c>
      <c r="BD39" s="387">
        <v>2377.5206681444984</v>
      </c>
      <c r="BE39" s="422">
        <v>2229.489647567661</v>
      </c>
      <c r="BF39" s="422">
        <v>2197.1877852243447</v>
      </c>
      <c r="BG39" s="387">
        <v>1939.511956289238</v>
      </c>
      <c r="BH39" s="422">
        <v>2332.9205153993353</v>
      </c>
      <c r="BI39" s="422">
        <v>2044.8758106978373</v>
      </c>
      <c r="BJ39" s="387"/>
      <c r="BK39" s="434"/>
      <c r="BL39" s="343"/>
    </row>
    <row r="40" spans="1:64">
      <c r="A40" s="2141"/>
      <c r="O40" s="29"/>
      <c r="Q40" s="374"/>
      <c r="R40" s="413"/>
      <c r="S40" s="414"/>
      <c r="T40" s="464" t="s">
        <v>85</v>
      </c>
      <c r="V40" s="1630"/>
      <c r="W40" s="1636"/>
      <c r="X40" s="414"/>
      <c r="Y40" s="1660" t="s">
        <v>214</v>
      </c>
      <c r="Z40" s="463"/>
      <c r="AA40" s="394">
        <v>6027.3787701292995</v>
      </c>
      <c r="AB40" s="394">
        <v>5934.2607065833226</v>
      </c>
      <c r="AC40" s="394">
        <v>5732.3134766693129</v>
      </c>
      <c r="AD40" s="394">
        <v>5320.5125414468539</v>
      </c>
      <c r="AE40" s="394">
        <v>5652.9653447463988</v>
      </c>
      <c r="AF40" s="394">
        <v>5425.5134383639461</v>
      </c>
      <c r="AG40" s="394">
        <v>5501.832675038745</v>
      </c>
      <c r="AH40" s="394">
        <v>3231.8883900710866</v>
      </c>
      <c r="AI40" s="394">
        <v>3270.1788174571961</v>
      </c>
      <c r="AJ40" s="394">
        <v>3461.4543155329598</v>
      </c>
      <c r="AK40" s="394">
        <v>3625.5187447616245</v>
      </c>
      <c r="AL40" s="394">
        <v>3528.487095175316</v>
      </c>
      <c r="AM40" s="394">
        <v>3759.0789462850153</v>
      </c>
      <c r="AN40" s="394">
        <v>3939.4338898204683</v>
      </c>
      <c r="AO40" s="394">
        <v>3904.7069506716971</v>
      </c>
      <c r="AP40" s="394">
        <v>4058.3265886988383</v>
      </c>
      <c r="AQ40" s="394">
        <v>3962.9987687840521</v>
      </c>
      <c r="AR40" s="394">
        <v>4431.5261522584242</v>
      </c>
      <c r="AS40" s="394">
        <v>3743.5131641882099</v>
      </c>
      <c r="AT40" s="394">
        <v>3328.925295226345</v>
      </c>
      <c r="AU40" s="394">
        <v>3591.6709178891824</v>
      </c>
      <c r="AV40" s="394">
        <v>4639.4024695239077</v>
      </c>
      <c r="AW40" s="394">
        <v>5004.3862073430646</v>
      </c>
      <c r="AX40" s="394">
        <v>5325.7120629507626</v>
      </c>
      <c r="AY40" s="394">
        <v>4957.2097947495758</v>
      </c>
      <c r="AZ40" s="394">
        <v>5053.7283010125657</v>
      </c>
      <c r="BA40" s="423">
        <v>4408.2253859651428</v>
      </c>
      <c r="BB40" s="394">
        <v>4405.3126254921117</v>
      </c>
      <c r="BC40" s="424">
        <v>4476.587781968854</v>
      </c>
      <c r="BD40" s="395">
        <v>3864.1144893961673</v>
      </c>
      <c r="BE40" s="396">
        <v>3893.5169693645585</v>
      </c>
      <c r="BF40" s="396">
        <v>3993.8748235966946</v>
      </c>
      <c r="BG40" s="395">
        <v>3800.5614526343606</v>
      </c>
      <c r="BH40" s="396">
        <v>3943.4137911659714</v>
      </c>
      <c r="BI40" s="396">
        <v>4001.3145620985088</v>
      </c>
      <c r="BJ40" s="395"/>
      <c r="BK40" s="399"/>
      <c r="BL40" s="343"/>
    </row>
    <row r="41" spans="1:64">
      <c r="A41" s="2141"/>
      <c r="O41" s="29"/>
      <c r="Q41" s="374"/>
      <c r="R41" s="413"/>
      <c r="S41" s="414"/>
      <c r="T41" s="464" t="s">
        <v>86</v>
      </c>
      <c r="V41" s="1630"/>
      <c r="W41" s="1636"/>
      <c r="X41" s="414"/>
      <c r="Y41" s="1660" t="s">
        <v>215</v>
      </c>
      <c r="Z41" s="463"/>
      <c r="AA41" s="394">
        <v>1466.025660398984</v>
      </c>
      <c r="AB41" s="394">
        <v>1418.1207172565887</v>
      </c>
      <c r="AC41" s="394">
        <v>1375.9346353644285</v>
      </c>
      <c r="AD41" s="394">
        <v>1260.3113143985556</v>
      </c>
      <c r="AE41" s="394">
        <v>1331.5073980674322</v>
      </c>
      <c r="AF41" s="394">
        <v>1244.9732942120338</v>
      </c>
      <c r="AG41" s="394">
        <v>1291.496717002701</v>
      </c>
      <c r="AH41" s="394">
        <v>1319.0473142293013</v>
      </c>
      <c r="AI41" s="394">
        <v>1371.7227428516353</v>
      </c>
      <c r="AJ41" s="394">
        <v>1477.7754863958221</v>
      </c>
      <c r="AK41" s="394">
        <v>1575.9051664572646</v>
      </c>
      <c r="AL41" s="394">
        <v>1551.050097362199</v>
      </c>
      <c r="AM41" s="394">
        <v>1655.4621323091344</v>
      </c>
      <c r="AN41" s="394">
        <v>1727.4029152834316</v>
      </c>
      <c r="AO41" s="394">
        <v>1716.2414127409725</v>
      </c>
      <c r="AP41" s="394">
        <v>1778.1447841247316</v>
      </c>
      <c r="AQ41" s="394">
        <v>1735.5845132917816</v>
      </c>
      <c r="AR41" s="394">
        <v>1959.2069686071684</v>
      </c>
      <c r="AS41" s="394">
        <v>1872.9677426367703</v>
      </c>
      <c r="AT41" s="394">
        <v>2064.8491472301348</v>
      </c>
      <c r="AU41" s="394">
        <v>2145.4771498845239</v>
      </c>
      <c r="AV41" s="394">
        <v>1737.5086693673309</v>
      </c>
      <c r="AW41" s="394">
        <v>1871.6119996702096</v>
      </c>
      <c r="AX41" s="394">
        <v>1861.0099589947183</v>
      </c>
      <c r="AY41" s="394">
        <v>1779.5575110482248</v>
      </c>
      <c r="AZ41" s="394">
        <v>1694.5558409911043</v>
      </c>
      <c r="BA41" s="423">
        <v>1687.4699451600084</v>
      </c>
      <c r="BB41" s="394">
        <v>1688.442224001132</v>
      </c>
      <c r="BC41" s="424">
        <v>1499.0090184015532</v>
      </c>
      <c r="BD41" s="395">
        <v>1423.8141751453061</v>
      </c>
      <c r="BE41" s="396">
        <v>1535.0980895196485</v>
      </c>
      <c r="BF41" s="396">
        <v>1407.5586943708192</v>
      </c>
      <c r="BG41" s="395">
        <v>1405.8529777593785</v>
      </c>
      <c r="BH41" s="396">
        <v>1503.4559652124981</v>
      </c>
      <c r="BI41" s="396">
        <v>1436.6444728239701</v>
      </c>
      <c r="BJ41" s="395"/>
      <c r="BK41" s="399"/>
      <c r="BL41" s="343"/>
    </row>
    <row r="42" spans="1:64">
      <c r="A42" s="2141"/>
      <c r="O42" s="29"/>
      <c r="Q42" s="374"/>
      <c r="R42" s="413"/>
      <c r="S42" s="414"/>
      <c r="T42" s="464" t="s">
        <v>87</v>
      </c>
      <c r="V42" s="1630"/>
      <c r="W42" s="1636"/>
      <c r="X42" s="414"/>
      <c r="Y42" s="1660" t="s">
        <v>216</v>
      </c>
      <c r="Z42" s="463"/>
      <c r="AA42" s="394">
        <v>6637.0443358731218</v>
      </c>
      <c r="AB42" s="394">
        <v>6454.302672495729</v>
      </c>
      <c r="AC42" s="394">
        <v>6360.2894973239709</v>
      </c>
      <c r="AD42" s="394">
        <v>5930.992961500946</v>
      </c>
      <c r="AE42" s="394">
        <v>6243.4838735551484</v>
      </c>
      <c r="AF42" s="394">
        <v>5960.1772327744229</v>
      </c>
      <c r="AG42" s="394">
        <v>6321.6623848060826</v>
      </c>
      <c r="AH42" s="394">
        <v>10279.442413021308</v>
      </c>
      <c r="AI42" s="394">
        <v>10819.587576498541</v>
      </c>
      <c r="AJ42" s="394">
        <v>11500.470007142159</v>
      </c>
      <c r="AK42" s="394">
        <v>12129.260264938133</v>
      </c>
      <c r="AL42" s="394">
        <v>11707.524814093731</v>
      </c>
      <c r="AM42" s="394">
        <v>12311.810993919396</v>
      </c>
      <c r="AN42" s="394">
        <v>12570.756069516641</v>
      </c>
      <c r="AO42" s="394">
        <v>12355.220544560189</v>
      </c>
      <c r="AP42" s="394">
        <v>12660.97455659871</v>
      </c>
      <c r="AQ42" s="394">
        <v>12565.554173952047</v>
      </c>
      <c r="AR42" s="394">
        <v>13360.910002426373</v>
      </c>
      <c r="AS42" s="394">
        <v>11801.442426967673</v>
      </c>
      <c r="AT42" s="394">
        <v>11418.621027383908</v>
      </c>
      <c r="AU42" s="394">
        <v>11936.762049455903</v>
      </c>
      <c r="AV42" s="394">
        <v>11807.04287879846</v>
      </c>
      <c r="AW42" s="394">
        <v>12401.94462636035</v>
      </c>
      <c r="AX42" s="394">
        <v>13400.512324279736</v>
      </c>
      <c r="AY42" s="394">
        <v>10952.443262429215</v>
      </c>
      <c r="AZ42" s="394">
        <v>10735.653222800593</v>
      </c>
      <c r="BA42" s="423">
        <v>9458.9243227730876</v>
      </c>
      <c r="BB42" s="394">
        <v>9105.9338368496483</v>
      </c>
      <c r="BC42" s="424">
        <v>10533.980914992715</v>
      </c>
      <c r="BD42" s="395">
        <v>9599.3473233365548</v>
      </c>
      <c r="BE42" s="396">
        <v>9462.0847701562816</v>
      </c>
      <c r="BF42" s="396">
        <v>10379.885461940041</v>
      </c>
      <c r="BG42" s="395">
        <v>9865.0762643325452</v>
      </c>
      <c r="BH42" s="396">
        <v>8237.7488658191105</v>
      </c>
      <c r="BI42" s="396">
        <v>9348.3463700315078</v>
      </c>
      <c r="BJ42" s="395"/>
      <c r="BK42" s="399"/>
      <c r="BL42" s="343"/>
    </row>
    <row r="43" spans="1:64">
      <c r="A43" s="2141"/>
      <c r="O43" s="29"/>
      <c r="Q43" s="374"/>
      <c r="R43" s="413"/>
      <c r="S43" s="414"/>
      <c r="T43" s="464" t="s">
        <v>88</v>
      </c>
      <c r="V43" s="1630"/>
      <c r="W43" s="1636"/>
      <c r="X43" s="414"/>
      <c r="Y43" s="1660" t="s">
        <v>217</v>
      </c>
      <c r="Z43" s="463"/>
      <c r="AA43" s="394">
        <v>11161.114113913556</v>
      </c>
      <c r="AB43" s="394">
        <v>11771.294182428301</v>
      </c>
      <c r="AC43" s="394">
        <v>11647.825192306042</v>
      </c>
      <c r="AD43" s="394">
        <v>11179.660210049555</v>
      </c>
      <c r="AE43" s="394">
        <v>12094.157771417176</v>
      </c>
      <c r="AF43" s="394">
        <v>12047.520745743428</v>
      </c>
      <c r="AG43" s="394">
        <v>12390.07302862548</v>
      </c>
      <c r="AH43" s="394">
        <v>3733.4051938440252</v>
      </c>
      <c r="AI43" s="394">
        <v>3895.8726213405562</v>
      </c>
      <c r="AJ43" s="394">
        <v>4174.5559280024063</v>
      </c>
      <c r="AK43" s="394">
        <v>4361.94220600067</v>
      </c>
      <c r="AL43" s="394">
        <v>4243.454729131563</v>
      </c>
      <c r="AM43" s="394">
        <v>4471.8052028059101</v>
      </c>
      <c r="AN43" s="394">
        <v>4579.5019992673233</v>
      </c>
      <c r="AO43" s="394">
        <v>4485.3348725905635</v>
      </c>
      <c r="AP43" s="394">
        <v>4620.312688565542</v>
      </c>
      <c r="AQ43" s="394">
        <v>4790.4182630153655</v>
      </c>
      <c r="AR43" s="394">
        <v>5233.4009850076727</v>
      </c>
      <c r="AS43" s="394">
        <v>5080.0415893609461</v>
      </c>
      <c r="AT43" s="394">
        <v>4226.8351017691066</v>
      </c>
      <c r="AU43" s="394">
        <v>4760.9166526665022</v>
      </c>
      <c r="AV43" s="394">
        <v>4968.670163992143</v>
      </c>
      <c r="AW43" s="394">
        <v>5150.2410097239399</v>
      </c>
      <c r="AX43" s="394">
        <v>5187.6666317412537</v>
      </c>
      <c r="AY43" s="394">
        <v>4835.9451296109564</v>
      </c>
      <c r="AZ43" s="394">
        <v>4402.1888864217563</v>
      </c>
      <c r="BA43" s="423">
        <v>4240.0065438144857</v>
      </c>
      <c r="BB43" s="394">
        <v>4170.0126704615914</v>
      </c>
      <c r="BC43" s="424">
        <v>3888.7285191549067</v>
      </c>
      <c r="BD43" s="395">
        <v>3441.8085441415378</v>
      </c>
      <c r="BE43" s="396">
        <v>3490.4116236626583</v>
      </c>
      <c r="BF43" s="396">
        <v>3248.0968867039805</v>
      </c>
      <c r="BG43" s="395">
        <v>3069.6835711880299</v>
      </c>
      <c r="BH43" s="396">
        <v>3036.9795796873809</v>
      </c>
      <c r="BI43" s="396">
        <v>2978.2596799723306</v>
      </c>
      <c r="BJ43" s="395"/>
      <c r="BK43" s="399"/>
      <c r="BL43" s="343"/>
    </row>
    <row r="44" spans="1:64">
      <c r="A44" s="2141"/>
      <c r="O44" s="29"/>
      <c r="Q44" s="374"/>
      <c r="R44" s="413"/>
      <c r="S44" s="414"/>
      <c r="T44" s="464" t="s">
        <v>89</v>
      </c>
      <c r="V44" s="1630"/>
      <c r="W44" s="1636"/>
      <c r="X44" s="414"/>
      <c r="Y44" s="1663" t="s">
        <v>218</v>
      </c>
      <c r="Z44" s="463"/>
      <c r="AA44" s="394">
        <v>1108.7745255700008</v>
      </c>
      <c r="AB44" s="394">
        <v>1066.3740998209942</v>
      </c>
      <c r="AC44" s="394">
        <v>1036.0043073235074</v>
      </c>
      <c r="AD44" s="394">
        <v>945.34698161132292</v>
      </c>
      <c r="AE44" s="394">
        <v>990.62662647898946</v>
      </c>
      <c r="AF44" s="394">
        <v>924.49181063649326</v>
      </c>
      <c r="AG44" s="394">
        <v>966.47614659001749</v>
      </c>
      <c r="AH44" s="394">
        <v>2205.2589543241611</v>
      </c>
      <c r="AI44" s="394">
        <v>2330.8234680761279</v>
      </c>
      <c r="AJ44" s="394">
        <v>2466.2193647975841</v>
      </c>
      <c r="AK44" s="394">
        <v>2532.5308063938146</v>
      </c>
      <c r="AL44" s="394">
        <v>2284.8349239547019</v>
      </c>
      <c r="AM44" s="394">
        <v>2295.9134060293559</v>
      </c>
      <c r="AN44" s="394">
        <v>2225.0921207748847</v>
      </c>
      <c r="AO44" s="394">
        <v>2144.6740535265158</v>
      </c>
      <c r="AP44" s="394">
        <v>2365.8169222239881</v>
      </c>
      <c r="AQ44" s="394">
        <v>2451.7976087307129</v>
      </c>
      <c r="AR44" s="394">
        <v>2581.4449412509844</v>
      </c>
      <c r="AS44" s="394">
        <v>2457.3775476814112</v>
      </c>
      <c r="AT44" s="394">
        <v>2090.9892047779658</v>
      </c>
      <c r="AU44" s="394">
        <v>2340.979302085042</v>
      </c>
      <c r="AV44" s="394">
        <v>2407.2624129510909</v>
      </c>
      <c r="AW44" s="394">
        <v>2491.9435017101382</v>
      </c>
      <c r="AX44" s="394">
        <v>2413.3248485728682</v>
      </c>
      <c r="AY44" s="394">
        <v>2304.914153221097</v>
      </c>
      <c r="AZ44" s="394">
        <v>2195.0615777310936</v>
      </c>
      <c r="BA44" s="423">
        <v>2110.3761871174347</v>
      </c>
      <c r="BB44" s="394">
        <v>2072.5850436070587</v>
      </c>
      <c r="BC44" s="424">
        <v>1939.534966686829</v>
      </c>
      <c r="BD44" s="395">
        <v>1812.076852313626</v>
      </c>
      <c r="BE44" s="396">
        <v>1889.5132322111904</v>
      </c>
      <c r="BF44" s="396">
        <v>1885.0770192706159</v>
      </c>
      <c r="BG44" s="395">
        <v>1806.7431920078975</v>
      </c>
      <c r="BH44" s="396">
        <v>1699.5964893654552</v>
      </c>
      <c r="BI44" s="396">
        <v>1721.2209421428147</v>
      </c>
      <c r="BJ44" s="395"/>
      <c r="BK44" s="399"/>
      <c r="BL44" s="343"/>
    </row>
    <row r="45" spans="1:64">
      <c r="A45" s="2141"/>
      <c r="O45" s="29"/>
      <c r="Q45" s="374"/>
      <c r="R45" s="413"/>
      <c r="S45" s="414"/>
      <c r="T45" s="464" t="s">
        <v>90</v>
      </c>
      <c r="V45" s="1630"/>
      <c r="W45" s="1636"/>
      <c r="X45" s="414"/>
      <c r="Y45" s="1660" t="s">
        <v>219</v>
      </c>
      <c r="Z45" s="463"/>
      <c r="AA45" s="394">
        <v>13138.9946697663</v>
      </c>
      <c r="AB45" s="394">
        <v>13060.939148868478</v>
      </c>
      <c r="AC45" s="394">
        <v>13017.414510777146</v>
      </c>
      <c r="AD45" s="394">
        <v>12099.473176686368</v>
      </c>
      <c r="AE45" s="394">
        <v>12678.064878936151</v>
      </c>
      <c r="AF45" s="394">
        <v>12212.546178801205</v>
      </c>
      <c r="AG45" s="394">
        <v>12723.491786369967</v>
      </c>
      <c r="AH45" s="394">
        <v>12808.401780826702</v>
      </c>
      <c r="AI45" s="394">
        <v>12690.922614426498</v>
      </c>
      <c r="AJ45" s="394">
        <v>13229.13253119364</v>
      </c>
      <c r="AK45" s="394">
        <v>13465.591442127532</v>
      </c>
      <c r="AL45" s="394">
        <v>13207.249592039503</v>
      </c>
      <c r="AM45" s="394">
        <v>14159.072940328806</v>
      </c>
      <c r="AN45" s="394">
        <v>14568.071770592103</v>
      </c>
      <c r="AO45" s="394">
        <v>14552.716011738055</v>
      </c>
      <c r="AP45" s="394">
        <v>15244.017531562122</v>
      </c>
      <c r="AQ45" s="394">
        <v>15608.404572201061</v>
      </c>
      <c r="AR45" s="394">
        <v>16972.811331750869</v>
      </c>
      <c r="AS45" s="394">
        <v>14571.963812735179</v>
      </c>
      <c r="AT45" s="394">
        <v>13109.228416412014</v>
      </c>
      <c r="AU45" s="394">
        <v>14404.642429727055</v>
      </c>
      <c r="AV45" s="394">
        <v>17507.335471397218</v>
      </c>
      <c r="AW45" s="394">
        <v>19597.491541855103</v>
      </c>
      <c r="AX45" s="394">
        <v>17820.925292417098</v>
      </c>
      <c r="AY45" s="394">
        <v>17411.488774173507</v>
      </c>
      <c r="AZ45" s="394">
        <v>16364.922969808205</v>
      </c>
      <c r="BA45" s="423">
        <v>16053.672272320457</v>
      </c>
      <c r="BB45" s="394">
        <v>16386.849151838203</v>
      </c>
      <c r="BC45" s="424">
        <v>15900.937524180374</v>
      </c>
      <c r="BD45" s="395">
        <v>14521.090748941508</v>
      </c>
      <c r="BE45" s="396">
        <v>13566.745027524175</v>
      </c>
      <c r="BF45" s="396">
        <v>13597.544702594058</v>
      </c>
      <c r="BG45" s="395">
        <v>13282.501907133816</v>
      </c>
      <c r="BH45" s="396">
        <v>13171.654521324894</v>
      </c>
      <c r="BI45" s="396">
        <v>13543.671173719571</v>
      </c>
      <c r="BJ45" s="395"/>
      <c r="BK45" s="399"/>
      <c r="BL45" s="343"/>
    </row>
    <row r="46" spans="1:64">
      <c r="A46" s="2141"/>
      <c r="O46" s="29"/>
      <c r="Q46" s="374"/>
      <c r="R46" s="413"/>
      <c r="S46" s="414"/>
      <c r="T46" s="464" t="s">
        <v>91</v>
      </c>
      <c r="V46" s="1630"/>
      <c r="W46" s="1636"/>
      <c r="X46" s="414"/>
      <c r="Y46" s="1660" t="s">
        <v>220</v>
      </c>
      <c r="Z46" s="463"/>
      <c r="AA46" s="394">
        <v>17398.77967254553</v>
      </c>
      <c r="AB46" s="394">
        <v>17366.248371425263</v>
      </c>
      <c r="AC46" s="394">
        <v>17454.237891824028</v>
      </c>
      <c r="AD46" s="394">
        <v>16290.014419412772</v>
      </c>
      <c r="AE46" s="394">
        <v>18320.213720171563</v>
      </c>
      <c r="AF46" s="394">
        <v>16663.424165141303</v>
      </c>
      <c r="AG46" s="394">
        <v>16994.755688673071</v>
      </c>
      <c r="AH46" s="394">
        <v>12524.247506863141</v>
      </c>
      <c r="AI46" s="394">
        <v>4332.6361096319915</v>
      </c>
      <c r="AJ46" s="394">
        <v>4417.2032465610155</v>
      </c>
      <c r="AK46" s="394">
        <v>4323.2594686352531</v>
      </c>
      <c r="AL46" s="394">
        <v>3753.9616800564177</v>
      </c>
      <c r="AM46" s="394">
        <v>3767.367434946435</v>
      </c>
      <c r="AN46" s="394">
        <v>3838.4524716672026</v>
      </c>
      <c r="AO46" s="394">
        <v>3607.8938206022467</v>
      </c>
      <c r="AP46" s="394">
        <v>3674.5065261448863</v>
      </c>
      <c r="AQ46" s="394">
        <v>3581.1353860547038</v>
      </c>
      <c r="AR46" s="394">
        <v>3860.6413711503319</v>
      </c>
      <c r="AS46" s="394">
        <v>3675.5230756417441</v>
      </c>
      <c r="AT46" s="394">
        <v>3137.5255591199189</v>
      </c>
      <c r="AU46" s="394">
        <v>3340.0692891839494</v>
      </c>
      <c r="AV46" s="394">
        <v>3562.4583991391191</v>
      </c>
      <c r="AW46" s="394">
        <v>3529.9516218355279</v>
      </c>
      <c r="AX46" s="394">
        <v>3440.5230784080982</v>
      </c>
      <c r="AY46" s="394">
        <v>3196.9267847544952</v>
      </c>
      <c r="AZ46" s="394">
        <v>3115.5569342131444</v>
      </c>
      <c r="BA46" s="423">
        <v>3194.1672080004632</v>
      </c>
      <c r="BB46" s="394">
        <v>3193.2506529846028</v>
      </c>
      <c r="BC46" s="424">
        <v>3104.0503047883294</v>
      </c>
      <c r="BD46" s="395">
        <v>3126.6878298767215</v>
      </c>
      <c r="BE46" s="396">
        <v>2888.4544951969888</v>
      </c>
      <c r="BF46" s="396">
        <v>2942.4134864252883</v>
      </c>
      <c r="BG46" s="395">
        <v>2977.745267932838</v>
      </c>
      <c r="BH46" s="396">
        <v>2826.0581478646691</v>
      </c>
      <c r="BI46" s="396">
        <v>2789.0992413861627</v>
      </c>
      <c r="BJ46" s="395"/>
      <c r="BK46" s="399"/>
      <c r="BL46" s="343"/>
    </row>
    <row r="47" spans="1:64">
      <c r="A47" s="2141"/>
      <c r="O47" s="29"/>
      <c r="Q47" s="374"/>
      <c r="R47" s="413"/>
      <c r="S47" s="297"/>
      <c r="T47" s="401" t="s">
        <v>92</v>
      </c>
      <c r="V47" s="1630"/>
      <c r="W47" s="1636"/>
      <c r="X47" s="297"/>
      <c r="Y47" s="1661" t="s">
        <v>221</v>
      </c>
      <c r="Z47" s="400"/>
      <c r="AA47" s="425">
        <v>8079.7153206332559</v>
      </c>
      <c r="AB47" s="425">
        <v>7797.2190374524816</v>
      </c>
      <c r="AC47" s="425">
        <v>7828.2759851628834</v>
      </c>
      <c r="AD47" s="425">
        <v>7498.0105207401893</v>
      </c>
      <c r="AE47" s="425">
        <v>7659.832108278415</v>
      </c>
      <c r="AF47" s="425">
        <v>7551.6488635316236</v>
      </c>
      <c r="AG47" s="425">
        <v>7614.6009595542218</v>
      </c>
      <c r="AH47" s="425">
        <v>7791.2278212183619</v>
      </c>
      <c r="AI47" s="425">
        <v>8110.9976759214333</v>
      </c>
      <c r="AJ47" s="425">
        <v>8599.231684498136</v>
      </c>
      <c r="AK47" s="425">
        <v>8845.2459774010367</v>
      </c>
      <c r="AL47" s="425">
        <v>8811.4538746596954</v>
      </c>
      <c r="AM47" s="425">
        <v>9277.9054485896795</v>
      </c>
      <c r="AN47" s="425">
        <v>9191.7597069753429</v>
      </c>
      <c r="AO47" s="425">
        <v>9151.7158787899334</v>
      </c>
      <c r="AP47" s="425">
        <v>9279.5990793108376</v>
      </c>
      <c r="AQ47" s="425">
        <v>8902.1075797611884</v>
      </c>
      <c r="AR47" s="425">
        <v>9149.0113193833004</v>
      </c>
      <c r="AS47" s="425">
        <v>7374.1200893501455</v>
      </c>
      <c r="AT47" s="425">
        <v>7103.9139134384886</v>
      </c>
      <c r="AU47" s="425">
        <v>7003.599680969176</v>
      </c>
      <c r="AV47" s="425">
        <v>8324.5810448845859</v>
      </c>
      <c r="AW47" s="425">
        <v>8917.67597501407</v>
      </c>
      <c r="AX47" s="425">
        <v>8657.1669232468848</v>
      </c>
      <c r="AY47" s="425">
        <v>8405.1754452030018</v>
      </c>
      <c r="AZ47" s="425">
        <v>7829.2109507082832</v>
      </c>
      <c r="BA47" s="426">
        <v>7907.1843093930256</v>
      </c>
      <c r="BB47" s="425">
        <v>7527.2140903018881</v>
      </c>
      <c r="BC47" s="427">
        <v>7704.5460896172626</v>
      </c>
      <c r="BD47" s="425">
        <v>7074.1518184956913</v>
      </c>
      <c r="BE47" s="426">
        <v>6752.3801328966592</v>
      </c>
      <c r="BF47" s="426">
        <v>7104.5347275510494</v>
      </c>
      <c r="BG47" s="425">
        <v>6751.6752524872982</v>
      </c>
      <c r="BH47" s="426">
        <v>6553.4632286309015</v>
      </c>
      <c r="BI47" s="426">
        <v>5961.0619390271768</v>
      </c>
      <c r="BJ47" s="425"/>
      <c r="BK47" s="401"/>
      <c r="BL47" s="343"/>
    </row>
    <row r="48" spans="1:64">
      <c r="Q48" s="374"/>
      <c r="R48" s="413"/>
      <c r="S48" s="435" t="s">
        <v>490</v>
      </c>
      <c r="T48" s="893"/>
      <c r="V48" s="1630"/>
      <c r="W48" s="1636"/>
      <c r="X48" s="2545" t="s">
        <v>1161</v>
      </c>
      <c r="Y48" s="2544"/>
      <c r="Z48" s="400"/>
      <c r="AA48" s="436">
        <v>22934.59484658439</v>
      </c>
      <c r="AB48" s="436">
        <v>22202.453491700639</v>
      </c>
      <c r="AC48" s="436">
        <v>21667.534901030122</v>
      </c>
      <c r="AD48" s="436">
        <v>19969.57702113839</v>
      </c>
      <c r="AE48" s="436">
        <v>21052.32127693405</v>
      </c>
      <c r="AF48" s="436">
        <v>19855.442731559779</v>
      </c>
      <c r="AG48" s="436">
        <v>19835.882308424872</v>
      </c>
      <c r="AH48" s="436">
        <v>19848.397263853411</v>
      </c>
      <c r="AI48" s="436">
        <v>20117.079958271184</v>
      </c>
      <c r="AJ48" s="436">
        <v>20842.218293823851</v>
      </c>
      <c r="AK48" s="436">
        <v>21452.62732543542</v>
      </c>
      <c r="AL48" s="436">
        <v>20922.520598164938</v>
      </c>
      <c r="AM48" s="436">
        <v>21520.061074361034</v>
      </c>
      <c r="AN48" s="436">
        <v>21774.746674363356</v>
      </c>
      <c r="AO48" s="436">
        <v>21390.982496609355</v>
      </c>
      <c r="AP48" s="436">
        <v>21484.619537377424</v>
      </c>
      <c r="AQ48" s="436">
        <v>19797.448351216823</v>
      </c>
      <c r="AR48" s="436">
        <v>20456.144838074666</v>
      </c>
      <c r="AS48" s="436">
        <v>17388.096439527129</v>
      </c>
      <c r="AT48" s="436">
        <v>16324.158318855698</v>
      </c>
      <c r="AU48" s="436">
        <v>16806.412897652397</v>
      </c>
      <c r="AV48" s="436">
        <v>19021.868641452693</v>
      </c>
      <c r="AW48" s="436">
        <v>19992.686082470747</v>
      </c>
      <c r="AX48" s="436">
        <v>20293.449416521711</v>
      </c>
      <c r="AY48" s="436">
        <v>20376.263596326509</v>
      </c>
      <c r="AZ48" s="436">
        <v>18845.681370179165</v>
      </c>
      <c r="BA48" s="437">
        <v>18291.485364897915</v>
      </c>
      <c r="BB48" s="436">
        <v>18311.826311539076</v>
      </c>
      <c r="BC48" s="438">
        <v>17450.104155760902</v>
      </c>
      <c r="BD48" s="436">
        <v>16728.329904711383</v>
      </c>
      <c r="BE48" s="437">
        <v>15648.600307251983</v>
      </c>
      <c r="BF48" s="437">
        <v>15459.181562941141</v>
      </c>
      <c r="BG48" s="436">
        <v>15510.128841853271</v>
      </c>
      <c r="BH48" s="437">
        <v>14894.5424106918</v>
      </c>
      <c r="BI48" s="437">
        <v>14181.457664551232</v>
      </c>
      <c r="BJ48" s="436"/>
      <c r="BK48" s="439"/>
      <c r="BL48" s="393"/>
    </row>
    <row r="49" spans="1:64">
      <c r="A49" s="2141"/>
      <c r="O49" s="29"/>
      <c r="Q49" s="374"/>
      <c r="R49" s="413"/>
      <c r="S49" s="414"/>
      <c r="T49" s="461" t="s">
        <v>93</v>
      </c>
      <c r="V49" s="1630"/>
      <c r="W49" s="1636"/>
      <c r="X49" s="414"/>
      <c r="Y49" s="1662" t="s">
        <v>222</v>
      </c>
      <c r="Z49" s="460"/>
      <c r="AA49" s="419">
        <v>2890.911874567294</v>
      </c>
      <c r="AB49" s="419">
        <v>2842.0804581463099</v>
      </c>
      <c r="AC49" s="419">
        <v>2818.8390178890331</v>
      </c>
      <c r="AD49" s="419">
        <v>2665.4278451821347</v>
      </c>
      <c r="AE49" s="419">
        <v>2835.5997347888383</v>
      </c>
      <c r="AF49" s="419">
        <v>2734.2360897982621</v>
      </c>
      <c r="AG49" s="419">
        <v>2584.6366040913472</v>
      </c>
      <c r="AH49" s="419">
        <v>2415.4591216909066</v>
      </c>
      <c r="AI49" s="419">
        <v>2319.6991454054923</v>
      </c>
      <c r="AJ49" s="419">
        <v>2262.0988478829877</v>
      </c>
      <c r="AK49" s="419">
        <v>2191.2828988507563</v>
      </c>
      <c r="AL49" s="419">
        <v>2187.726493915095</v>
      </c>
      <c r="AM49" s="419">
        <v>2071.891177643497</v>
      </c>
      <c r="AN49" s="419">
        <v>2123.3102966853385</v>
      </c>
      <c r="AO49" s="419">
        <v>2095.0856308172497</v>
      </c>
      <c r="AP49" s="419">
        <v>2135.2009476064309</v>
      </c>
      <c r="AQ49" s="419">
        <v>1953.7153372919904</v>
      </c>
      <c r="AR49" s="419">
        <v>2004.7816616787338</v>
      </c>
      <c r="AS49" s="419">
        <v>1652.6499591677966</v>
      </c>
      <c r="AT49" s="419">
        <v>1521.7496531045572</v>
      </c>
      <c r="AU49" s="419">
        <v>1650.7715975059036</v>
      </c>
      <c r="AV49" s="419">
        <v>1582.0358097780249</v>
      </c>
      <c r="AW49" s="419">
        <v>1666.9596495091757</v>
      </c>
      <c r="AX49" s="419">
        <v>1756.9073042436935</v>
      </c>
      <c r="AY49" s="419">
        <v>1907.9219734820047</v>
      </c>
      <c r="AZ49" s="419">
        <v>1670.7842727228656</v>
      </c>
      <c r="BA49" s="420">
        <v>1817.3525057602956</v>
      </c>
      <c r="BB49" s="419">
        <v>1896.4588486419966</v>
      </c>
      <c r="BC49" s="421">
        <v>2115.2435679481237</v>
      </c>
      <c r="BD49" s="388">
        <v>1947.7123833777719</v>
      </c>
      <c r="BE49" s="389">
        <v>1632.2439181004568</v>
      </c>
      <c r="BF49" s="389">
        <v>1881.0622302366683</v>
      </c>
      <c r="BG49" s="388">
        <v>1565.9865868872519</v>
      </c>
      <c r="BH49" s="389">
        <v>1796.8941030377423</v>
      </c>
      <c r="BI49" s="389">
        <v>1673.0531143422809</v>
      </c>
      <c r="BJ49" s="388"/>
      <c r="BK49" s="392"/>
      <c r="BL49" s="343"/>
    </row>
    <row r="50" spans="1:64">
      <c r="A50" s="2141"/>
      <c r="O50" s="29"/>
      <c r="Q50" s="374"/>
      <c r="R50" s="413"/>
      <c r="S50" s="414"/>
      <c r="T50" s="399" t="s">
        <v>94</v>
      </c>
      <c r="V50" s="1630"/>
      <c r="W50" s="1636"/>
      <c r="X50" s="414"/>
      <c r="Y50" s="1660" t="s">
        <v>223</v>
      </c>
      <c r="Z50" s="398"/>
      <c r="AA50" s="395">
        <v>924.63737746408117</v>
      </c>
      <c r="AB50" s="395">
        <v>896.69106267352413</v>
      </c>
      <c r="AC50" s="395">
        <v>889.69380376008178</v>
      </c>
      <c r="AD50" s="395">
        <v>831.9595996544906</v>
      </c>
      <c r="AE50" s="395">
        <v>879.26011223482521</v>
      </c>
      <c r="AF50" s="395">
        <v>840.84514210000509</v>
      </c>
      <c r="AG50" s="395">
        <v>801.97572106787243</v>
      </c>
      <c r="AH50" s="395">
        <v>760.91388796993635</v>
      </c>
      <c r="AI50" s="395">
        <v>736.90062420988613</v>
      </c>
      <c r="AJ50" s="395">
        <v>735.37845436175371</v>
      </c>
      <c r="AK50" s="395">
        <v>723.1479533789327</v>
      </c>
      <c r="AL50" s="395">
        <v>718.48150754224014</v>
      </c>
      <c r="AM50" s="395">
        <v>766.05040748153442</v>
      </c>
      <c r="AN50" s="395">
        <v>787.65279992598425</v>
      </c>
      <c r="AO50" s="395">
        <v>787.39127795870922</v>
      </c>
      <c r="AP50" s="395">
        <v>812.19218013986426</v>
      </c>
      <c r="AQ50" s="395">
        <v>773.88396534785193</v>
      </c>
      <c r="AR50" s="395">
        <v>810.15845151454232</v>
      </c>
      <c r="AS50" s="395">
        <v>708.26480007184261</v>
      </c>
      <c r="AT50" s="395">
        <v>664.74799204078829</v>
      </c>
      <c r="AU50" s="395">
        <v>654.49358708650686</v>
      </c>
      <c r="AV50" s="395">
        <v>723.23767513725716</v>
      </c>
      <c r="AW50" s="395">
        <v>786.41771012648053</v>
      </c>
      <c r="AX50" s="395">
        <v>735.48976965702252</v>
      </c>
      <c r="AY50" s="395">
        <v>709.56998163725041</v>
      </c>
      <c r="AZ50" s="395">
        <v>731.80090717960934</v>
      </c>
      <c r="BA50" s="396">
        <v>597.48146083999961</v>
      </c>
      <c r="BB50" s="395">
        <v>574.02994476675349</v>
      </c>
      <c r="BC50" s="397">
        <v>564.95218123455936</v>
      </c>
      <c r="BD50" s="395">
        <v>552.48966985363415</v>
      </c>
      <c r="BE50" s="396">
        <v>482.05317647510594</v>
      </c>
      <c r="BF50" s="396">
        <v>531.20918143935978</v>
      </c>
      <c r="BG50" s="395">
        <v>459.89178428659238</v>
      </c>
      <c r="BH50" s="396">
        <v>442.12085918643896</v>
      </c>
      <c r="BI50" s="396">
        <v>435.08506905759003</v>
      </c>
      <c r="BJ50" s="395"/>
      <c r="BK50" s="399"/>
      <c r="BL50" s="343"/>
    </row>
    <row r="51" spans="1:64">
      <c r="A51" s="2141"/>
      <c r="O51" s="29"/>
      <c r="Q51" s="374"/>
      <c r="R51" s="413"/>
      <c r="S51" s="414"/>
      <c r="T51" s="443" t="s">
        <v>95</v>
      </c>
      <c r="V51" s="1630"/>
      <c r="W51" s="1636"/>
      <c r="X51" s="414"/>
      <c r="Y51" s="588" t="s">
        <v>355</v>
      </c>
      <c r="Z51" s="442"/>
      <c r="AA51" s="25">
        <v>4223.6226045876319</v>
      </c>
      <c r="AB51" s="25">
        <v>4051.1999950421841</v>
      </c>
      <c r="AC51" s="25">
        <v>3945.4998567534763</v>
      </c>
      <c r="AD51" s="25">
        <v>3607.8834864321707</v>
      </c>
      <c r="AE51" s="25">
        <v>3777.1557461959796</v>
      </c>
      <c r="AF51" s="25">
        <v>3527.7620285052208</v>
      </c>
      <c r="AG51" s="25">
        <v>3533.8554903232857</v>
      </c>
      <c r="AH51" s="25">
        <v>3533.4549116215017</v>
      </c>
      <c r="AI51" s="25">
        <v>3603.9337019340137</v>
      </c>
      <c r="AJ51" s="25">
        <v>3777.8843341593306</v>
      </c>
      <c r="AK51" s="25">
        <v>3921.6846783858687</v>
      </c>
      <c r="AL51" s="25">
        <v>3748.4881577750675</v>
      </c>
      <c r="AM51" s="25">
        <v>3879.0785982030502</v>
      </c>
      <c r="AN51" s="25">
        <v>3873.3418168955654</v>
      </c>
      <c r="AO51" s="25">
        <v>3760.1601087940139</v>
      </c>
      <c r="AP51" s="25">
        <v>3762.8937205878146</v>
      </c>
      <c r="AQ51" s="25">
        <v>3493.7408242153151</v>
      </c>
      <c r="AR51" s="25">
        <v>3569.032226928035</v>
      </c>
      <c r="AS51" s="25">
        <v>3055.5877579257517</v>
      </c>
      <c r="AT51" s="25">
        <v>2837.5889719659908</v>
      </c>
      <c r="AU51" s="25">
        <v>3011.376383228328</v>
      </c>
      <c r="AV51" s="25">
        <v>3365.38625562684</v>
      </c>
      <c r="AW51" s="25">
        <v>3692.0687413580808</v>
      </c>
      <c r="AX51" s="25">
        <v>3657.4532349503529</v>
      </c>
      <c r="AY51" s="25">
        <v>3719.3229300360404</v>
      </c>
      <c r="AZ51" s="25">
        <v>3188.6457117159912</v>
      </c>
      <c r="BA51" s="26">
        <v>3098.6567676757231</v>
      </c>
      <c r="BB51" s="25">
        <v>3109.9962161376675</v>
      </c>
      <c r="BC51" s="441">
        <v>3143.6581723430359</v>
      </c>
      <c r="BD51" s="25">
        <v>2674.5139539429683</v>
      </c>
      <c r="BE51" s="26">
        <v>2695.4629275735683</v>
      </c>
      <c r="BF51" s="26">
        <v>2508.2446727903057</v>
      </c>
      <c r="BG51" s="25">
        <v>2964.2283879934926</v>
      </c>
      <c r="BH51" s="26">
        <v>2239.1290885424846</v>
      </c>
      <c r="BI51" s="26">
        <v>2188.1748150690369</v>
      </c>
      <c r="BJ51" s="25"/>
      <c r="BK51" s="443"/>
      <c r="BL51" s="343"/>
    </row>
    <row r="52" spans="1:64">
      <c r="A52" s="2141"/>
      <c r="O52" s="29"/>
      <c r="Q52" s="374"/>
      <c r="R52" s="413"/>
      <c r="S52" s="414"/>
      <c r="T52" s="399" t="s">
        <v>96</v>
      </c>
      <c r="V52" s="1630"/>
      <c r="W52" s="1636"/>
      <c r="X52" s="414"/>
      <c r="Y52" s="1659" t="s">
        <v>808</v>
      </c>
      <c r="Z52" s="398"/>
      <c r="AA52" s="395">
        <v>9521.3595976945671</v>
      </c>
      <c r="AB52" s="395">
        <v>9224.5118521521363</v>
      </c>
      <c r="AC52" s="395">
        <v>9026.0109628967712</v>
      </c>
      <c r="AD52" s="395">
        <v>8239.054582335315</v>
      </c>
      <c r="AE52" s="395">
        <v>8812.536724255031</v>
      </c>
      <c r="AF52" s="395">
        <v>8280.0659685824467</v>
      </c>
      <c r="AG52" s="395">
        <v>8414.8548655357299</v>
      </c>
      <c r="AH52" s="395">
        <v>8630.4861120715123</v>
      </c>
      <c r="AI52" s="395">
        <v>8895.847469851431</v>
      </c>
      <c r="AJ52" s="395">
        <v>9345.0432823459014</v>
      </c>
      <c r="AK52" s="395">
        <v>9719.5551754793123</v>
      </c>
      <c r="AL52" s="395">
        <v>9453.9675056656106</v>
      </c>
      <c r="AM52" s="395">
        <v>9878.9883061577675</v>
      </c>
      <c r="AN52" s="395">
        <v>10003.561567276576</v>
      </c>
      <c r="AO52" s="395">
        <v>9772.1227894505864</v>
      </c>
      <c r="AP52" s="395">
        <v>9726.0874020494521</v>
      </c>
      <c r="AQ52" s="395">
        <v>9002.0869459891928</v>
      </c>
      <c r="AR52" s="395">
        <v>9332.5105852069264</v>
      </c>
      <c r="AS52" s="395">
        <v>7819.1437743111264</v>
      </c>
      <c r="AT52" s="395">
        <v>7776.5226074779875</v>
      </c>
      <c r="AU52" s="395">
        <v>7945.960753012806</v>
      </c>
      <c r="AV52" s="395">
        <v>9210.2341034617784</v>
      </c>
      <c r="AW52" s="395">
        <v>9323.8524501681095</v>
      </c>
      <c r="AX52" s="395">
        <v>9650.5808587846477</v>
      </c>
      <c r="AY52" s="395">
        <v>10010.724830554318</v>
      </c>
      <c r="AZ52" s="395">
        <v>8903.5896088990339</v>
      </c>
      <c r="BA52" s="396">
        <v>9249.6706301492795</v>
      </c>
      <c r="BB52" s="395">
        <v>8657.494766105403</v>
      </c>
      <c r="BC52" s="397">
        <v>8213.4006730231249</v>
      </c>
      <c r="BD52" s="395">
        <v>7996.610910653495</v>
      </c>
      <c r="BE52" s="396">
        <v>7965.3008837572115</v>
      </c>
      <c r="BF52" s="396">
        <v>7201.0263572783542</v>
      </c>
      <c r="BG52" s="395">
        <v>6970.4365627642655</v>
      </c>
      <c r="BH52" s="396">
        <v>7547.5910734302488</v>
      </c>
      <c r="BI52" s="396">
        <v>7273.5377446538141</v>
      </c>
      <c r="BJ52" s="395"/>
      <c r="BK52" s="399"/>
      <c r="BL52" s="343"/>
    </row>
    <row r="53" spans="1:64">
      <c r="A53" s="2141"/>
      <c r="O53" s="29"/>
      <c r="Q53" s="374"/>
      <c r="R53" s="413"/>
      <c r="S53" s="414"/>
      <c r="T53" s="399" t="s">
        <v>97</v>
      </c>
      <c r="V53" s="1630"/>
      <c r="W53" s="1636"/>
      <c r="X53" s="414"/>
      <c r="Y53" s="1660" t="s">
        <v>224</v>
      </c>
      <c r="Z53" s="398"/>
      <c r="AA53" s="395">
        <v>3553.1338516437668</v>
      </c>
      <c r="AB53" s="395">
        <v>3416.0258263338642</v>
      </c>
      <c r="AC53" s="395">
        <v>3255.8182474972991</v>
      </c>
      <c r="AD53" s="395">
        <v>3012.9096046980594</v>
      </c>
      <c r="AE53" s="395">
        <v>3053.3563242556629</v>
      </c>
      <c r="AF53" s="395">
        <v>2860.1178335245731</v>
      </c>
      <c r="AG53" s="395">
        <v>2880.3712693789566</v>
      </c>
      <c r="AH53" s="395">
        <v>2898.46316761362</v>
      </c>
      <c r="AI53" s="395">
        <v>2922.323610010762</v>
      </c>
      <c r="AJ53" s="395">
        <v>2998.0431791358992</v>
      </c>
      <c r="AK53" s="395">
        <v>3108.0074565424093</v>
      </c>
      <c r="AL53" s="395">
        <v>3089.4532645383715</v>
      </c>
      <c r="AM53" s="395">
        <v>3143.281709841769</v>
      </c>
      <c r="AN53" s="395">
        <v>3186.8461285929716</v>
      </c>
      <c r="AO53" s="395">
        <v>3230.3166611078959</v>
      </c>
      <c r="AP53" s="395">
        <v>3287.0715150392925</v>
      </c>
      <c r="AQ53" s="395">
        <v>2989.4889464119024</v>
      </c>
      <c r="AR53" s="395">
        <v>3111.2197509506482</v>
      </c>
      <c r="AS53" s="395">
        <v>2830.6888335860876</v>
      </c>
      <c r="AT53" s="395">
        <v>2198.1870637587235</v>
      </c>
      <c r="AU53" s="395">
        <v>2257.8912240935774</v>
      </c>
      <c r="AV53" s="395">
        <v>2566.4234047192058</v>
      </c>
      <c r="AW53" s="395">
        <v>2809.9025087561172</v>
      </c>
      <c r="AX53" s="395">
        <v>2646.8090973482185</v>
      </c>
      <c r="AY53" s="395">
        <v>2560.5374292058505</v>
      </c>
      <c r="AZ53" s="395">
        <v>2626.9811475498391</v>
      </c>
      <c r="BA53" s="396">
        <v>2227.3005517495849</v>
      </c>
      <c r="BB53" s="395">
        <v>2811.6251365482995</v>
      </c>
      <c r="BC53" s="397">
        <v>2217.9119764307784</v>
      </c>
      <c r="BD53" s="395">
        <v>2377.6547491015999</v>
      </c>
      <c r="BE53" s="396">
        <v>1706.4174929166379</v>
      </c>
      <c r="BF53" s="396">
        <v>2048.7178717119264</v>
      </c>
      <c r="BG53" s="395">
        <v>2366.4841747329974</v>
      </c>
      <c r="BH53" s="396">
        <v>1744.9052860446623</v>
      </c>
      <c r="BI53" s="396">
        <v>1456.3742341593513</v>
      </c>
      <c r="BJ53" s="395"/>
      <c r="BK53" s="399"/>
      <c r="BL53" s="343"/>
    </row>
    <row r="54" spans="1:64">
      <c r="A54" s="2141"/>
      <c r="O54" s="29"/>
      <c r="Q54" s="374"/>
      <c r="R54" s="413"/>
      <c r="S54" s="414"/>
      <c r="T54" s="399" t="s">
        <v>98</v>
      </c>
      <c r="V54" s="1630"/>
      <c r="W54" s="1636"/>
      <c r="X54" s="414"/>
      <c r="Y54" s="1660" t="s">
        <v>225</v>
      </c>
      <c r="Z54" s="398"/>
      <c r="AA54" s="395">
        <v>408.94606540876498</v>
      </c>
      <c r="AB54" s="395">
        <v>386.18560972592837</v>
      </c>
      <c r="AC54" s="395">
        <v>367.54606760932853</v>
      </c>
      <c r="AD54" s="395">
        <v>329.37489939517906</v>
      </c>
      <c r="AE54" s="395">
        <v>334.40316973905738</v>
      </c>
      <c r="AF54" s="395">
        <v>305.4737898389937</v>
      </c>
      <c r="AG54" s="395">
        <v>291.91529674895941</v>
      </c>
      <c r="AH54" s="395">
        <v>275.30168740027682</v>
      </c>
      <c r="AI54" s="395">
        <v>266.41778998242216</v>
      </c>
      <c r="AJ54" s="395">
        <v>266.33163661455956</v>
      </c>
      <c r="AK54" s="395">
        <v>263.64554741115381</v>
      </c>
      <c r="AL54" s="395">
        <v>244.91570602925563</v>
      </c>
      <c r="AM54" s="395">
        <v>242.66150422487971</v>
      </c>
      <c r="AN54" s="395">
        <v>234.65108954282451</v>
      </c>
      <c r="AO54" s="395">
        <v>217.2320253888314</v>
      </c>
      <c r="AP54" s="395">
        <v>207.20888072471084</v>
      </c>
      <c r="AQ54" s="395">
        <v>181.09960666717134</v>
      </c>
      <c r="AR54" s="395">
        <v>175.55287545653113</v>
      </c>
      <c r="AS54" s="395">
        <v>127.5953435689996</v>
      </c>
      <c r="AT54" s="395">
        <v>134.28963699700793</v>
      </c>
      <c r="AU54" s="395">
        <v>113.56431800148107</v>
      </c>
      <c r="AV54" s="395">
        <v>116.39878516110488</v>
      </c>
      <c r="AW54" s="395">
        <v>118.37004987715085</v>
      </c>
      <c r="AX54" s="395">
        <v>103.67803028567528</v>
      </c>
      <c r="AY54" s="444">
        <v>97.618300270687911</v>
      </c>
      <c r="AZ54" s="444">
        <v>94.835989558946295</v>
      </c>
      <c r="BA54" s="445">
        <v>94.331254388788096</v>
      </c>
      <c r="BB54" s="444">
        <v>79.387114340616506</v>
      </c>
      <c r="BC54" s="446">
        <v>75.972419473091747</v>
      </c>
      <c r="BD54" s="444">
        <v>66.218739380166753</v>
      </c>
      <c r="BE54" s="445">
        <v>65.492557857700461</v>
      </c>
      <c r="BF54" s="445">
        <v>62.963166577506215</v>
      </c>
      <c r="BG54" s="444">
        <v>67.411142060476138</v>
      </c>
      <c r="BH54" s="445">
        <v>47.228592742907367</v>
      </c>
      <c r="BI54" s="445">
        <v>51.614086891285204</v>
      </c>
      <c r="BJ54" s="395"/>
      <c r="BK54" s="399"/>
      <c r="BL54" s="343"/>
    </row>
    <row r="55" spans="1:64">
      <c r="A55" s="2141"/>
      <c r="O55" s="29"/>
      <c r="Q55" s="374"/>
      <c r="R55" s="413"/>
      <c r="S55" s="297"/>
      <c r="T55" s="451" t="s">
        <v>99</v>
      </c>
      <c r="V55" s="1630"/>
      <c r="W55" s="1636"/>
      <c r="X55" s="297"/>
      <c r="Y55" s="1661" t="s">
        <v>226</v>
      </c>
      <c r="Z55" s="450"/>
      <c r="AA55" s="447">
        <v>1411.9834752182869</v>
      </c>
      <c r="AB55" s="447">
        <v>1385.7586876266923</v>
      </c>
      <c r="AC55" s="447">
        <v>1364.1269446241324</v>
      </c>
      <c r="AD55" s="447">
        <v>1282.9670034410422</v>
      </c>
      <c r="AE55" s="447">
        <v>1360.009465464658</v>
      </c>
      <c r="AF55" s="447">
        <v>1306.9418792102815</v>
      </c>
      <c r="AG55" s="447">
        <v>1328.2730612787291</v>
      </c>
      <c r="AH55" s="447">
        <v>1334.3183754856589</v>
      </c>
      <c r="AI55" s="447">
        <v>1371.9576168771748</v>
      </c>
      <c r="AJ55" s="447">
        <v>1457.4385593234172</v>
      </c>
      <c r="AK55" s="447">
        <v>1525.3036153869855</v>
      </c>
      <c r="AL55" s="447">
        <v>1479.4879626992947</v>
      </c>
      <c r="AM55" s="447">
        <v>1538.109370808535</v>
      </c>
      <c r="AN55" s="447">
        <v>1565.3829754440969</v>
      </c>
      <c r="AO55" s="447">
        <v>1528.674003092066</v>
      </c>
      <c r="AP55" s="447">
        <v>1553.9648912298526</v>
      </c>
      <c r="AQ55" s="447">
        <v>1403.4327252933963</v>
      </c>
      <c r="AR55" s="447">
        <v>1452.8892863392455</v>
      </c>
      <c r="AS55" s="447">
        <v>1194.1659708955272</v>
      </c>
      <c r="AT55" s="447">
        <v>1191.0723935106425</v>
      </c>
      <c r="AU55" s="447">
        <v>1172.3550347237947</v>
      </c>
      <c r="AV55" s="447">
        <v>1458.1526075684812</v>
      </c>
      <c r="AW55" s="447">
        <v>1595.114972675633</v>
      </c>
      <c r="AX55" s="447">
        <v>1742.5311212520962</v>
      </c>
      <c r="AY55" s="447">
        <v>1370.5681511403552</v>
      </c>
      <c r="AZ55" s="447">
        <v>1629.0437325528812</v>
      </c>
      <c r="BA55" s="448">
        <v>1206.6921943342436</v>
      </c>
      <c r="BB55" s="447">
        <v>1182.8342849983403</v>
      </c>
      <c r="BC55" s="449">
        <v>1118.9651653081905</v>
      </c>
      <c r="BD55" s="447">
        <v>1113.1294984017493</v>
      </c>
      <c r="BE55" s="448">
        <v>1101.6293505713027</v>
      </c>
      <c r="BF55" s="448">
        <v>1225.9580829070194</v>
      </c>
      <c r="BG55" s="447">
        <v>1115.6902031281957</v>
      </c>
      <c r="BH55" s="448">
        <v>1076.6734077073165</v>
      </c>
      <c r="BI55" s="448">
        <v>1103.6186003778737</v>
      </c>
      <c r="BJ55" s="447"/>
      <c r="BK55" s="451"/>
      <c r="BL55" s="343"/>
    </row>
    <row r="56" spans="1:64" ht="14.25" customHeight="1">
      <c r="Q56" s="374"/>
      <c r="R56" s="452" t="s">
        <v>618</v>
      </c>
      <c r="S56" s="453"/>
      <c r="T56" s="896"/>
      <c r="V56" s="1630"/>
      <c r="W56" s="452" t="s">
        <v>614</v>
      </c>
      <c r="X56" s="453"/>
      <c r="Y56" s="868"/>
      <c r="Z56" s="918"/>
      <c r="AA56" s="454">
        <v>131526.72976841178</v>
      </c>
      <c r="AB56" s="454">
        <v>135477.40704063117</v>
      </c>
      <c r="AC56" s="454">
        <v>140159.93913907444</v>
      </c>
      <c r="AD56" s="454">
        <v>144287.02091402927</v>
      </c>
      <c r="AE56" s="454">
        <v>159003.37528604339</v>
      </c>
      <c r="AF56" s="454">
        <v>164035.36848148264</v>
      </c>
      <c r="AG56" s="454">
        <v>161985.28924820048</v>
      </c>
      <c r="AH56" s="454">
        <v>166515.28877490401</v>
      </c>
      <c r="AI56" s="454">
        <v>173954.775361248</v>
      </c>
      <c r="AJ56" s="454">
        <v>184275.35107295366</v>
      </c>
      <c r="AK56" s="454">
        <v>190718.84883726775</v>
      </c>
      <c r="AL56" s="454">
        <v>190674.51876813351</v>
      </c>
      <c r="AM56" s="454">
        <v>200934.28363667542</v>
      </c>
      <c r="AN56" s="454">
        <v>207785.99713288547</v>
      </c>
      <c r="AO56" s="454">
        <v>213866.58563965111</v>
      </c>
      <c r="AP56" s="454">
        <v>222231.0545767798</v>
      </c>
      <c r="AQ56" s="454">
        <v>218740.38522621352</v>
      </c>
      <c r="AR56" s="454">
        <v>227783.6689672583</v>
      </c>
      <c r="AS56" s="454">
        <v>221190.11201602058</v>
      </c>
      <c r="AT56" s="454">
        <v>197818.78686099185</v>
      </c>
      <c r="AU56" s="454">
        <v>200872.56910676454</v>
      </c>
      <c r="AV56" s="454">
        <v>225292.6703197399</v>
      </c>
      <c r="AW56" s="454">
        <v>228989.76879159143</v>
      </c>
      <c r="AX56" s="454">
        <v>235227.69227077745</v>
      </c>
      <c r="AY56" s="454">
        <v>225588.4301623363</v>
      </c>
      <c r="AZ56" s="454">
        <v>217348.911166854</v>
      </c>
      <c r="BA56" s="455">
        <v>212368.32138635541</v>
      </c>
      <c r="BB56" s="454">
        <v>207654.32829927068</v>
      </c>
      <c r="BC56" s="455">
        <v>200628.02358342626</v>
      </c>
      <c r="BD56" s="454">
        <v>191241.48599650804</v>
      </c>
      <c r="BE56" s="456">
        <v>181741.24654671867</v>
      </c>
      <c r="BF56" s="456">
        <v>186909.55615468547</v>
      </c>
      <c r="BG56" s="454">
        <v>177188.99575580569</v>
      </c>
      <c r="BH56" s="456">
        <v>161970.82574782972</v>
      </c>
      <c r="BI56" s="456">
        <v>162218.03977468776</v>
      </c>
      <c r="BJ56" s="454"/>
      <c r="BK56" s="458"/>
      <c r="BL56" s="382"/>
    </row>
    <row r="57" spans="1:64" ht="27" customHeight="1">
      <c r="A57" s="2141"/>
      <c r="B57" s="29"/>
      <c r="C57" s="29"/>
      <c r="D57" s="29"/>
      <c r="E57" s="29"/>
      <c r="F57" s="29"/>
      <c r="G57" s="29"/>
      <c r="H57" s="29"/>
      <c r="I57" s="29"/>
      <c r="J57" s="29"/>
      <c r="K57" s="29"/>
      <c r="L57" s="29"/>
      <c r="M57" s="29"/>
      <c r="N57" s="29"/>
      <c r="O57" s="29"/>
      <c r="Q57" s="374"/>
      <c r="R57" s="459"/>
      <c r="S57" s="2622" t="s">
        <v>491</v>
      </c>
      <c r="T57" s="2623"/>
      <c r="V57" s="1630"/>
      <c r="W57" s="459"/>
      <c r="X57" s="2622" t="s">
        <v>362</v>
      </c>
      <c r="Y57" s="2624"/>
      <c r="Z57" s="463"/>
      <c r="AA57" s="415">
        <v>10785.962876606314</v>
      </c>
      <c r="AB57" s="415">
        <v>12497.079522881853</v>
      </c>
      <c r="AC57" s="415">
        <v>14372.382120026146</v>
      </c>
      <c r="AD57" s="415">
        <v>15491.151951020811</v>
      </c>
      <c r="AE57" s="415">
        <v>18755.322272351415</v>
      </c>
      <c r="AF57" s="415">
        <v>20037.915800877141</v>
      </c>
      <c r="AG57" s="415">
        <v>19024.946779219041</v>
      </c>
      <c r="AH57" s="415">
        <v>17905.074827969289</v>
      </c>
      <c r="AI57" s="415">
        <v>17181.440139222996</v>
      </c>
      <c r="AJ57" s="415">
        <v>16795.964556818493</v>
      </c>
      <c r="AK57" s="415">
        <v>16391.6572719465</v>
      </c>
      <c r="AL57" s="415">
        <v>15926.514528631094</v>
      </c>
      <c r="AM57" s="415">
        <v>16605.516470179598</v>
      </c>
      <c r="AN57" s="415">
        <v>17026.607248979075</v>
      </c>
      <c r="AO57" s="415">
        <v>16831.369748818091</v>
      </c>
      <c r="AP57" s="415">
        <v>17145.833536900209</v>
      </c>
      <c r="AQ57" s="415">
        <v>16817.428943894334</v>
      </c>
      <c r="AR57" s="415">
        <v>18146.283202037914</v>
      </c>
      <c r="AS57" s="415">
        <v>23061.503325386991</v>
      </c>
      <c r="AT57" s="415">
        <v>22197.809233618933</v>
      </c>
      <c r="AU57" s="415">
        <v>22917.855962792099</v>
      </c>
      <c r="AV57" s="415">
        <v>28266.510585009026</v>
      </c>
      <c r="AW57" s="415">
        <v>30236.117556891033</v>
      </c>
      <c r="AX57" s="415">
        <v>28323.704050082746</v>
      </c>
      <c r="AY57" s="415">
        <v>29980.201381783918</v>
      </c>
      <c r="AZ57" s="415">
        <v>27309.450732445031</v>
      </c>
      <c r="BA57" s="416">
        <v>24364.323242818471</v>
      </c>
      <c r="BB57" s="415">
        <v>24528.735881270775</v>
      </c>
      <c r="BC57" s="417">
        <v>24171.592497839752</v>
      </c>
      <c r="BD57" s="415">
        <v>22762.847390145944</v>
      </c>
      <c r="BE57" s="416">
        <v>24766.343654464417</v>
      </c>
      <c r="BF57" s="416">
        <v>19950.120776229563</v>
      </c>
      <c r="BG57" s="415">
        <v>23351.009519677769</v>
      </c>
      <c r="BH57" s="416">
        <v>22110.033603470994</v>
      </c>
      <c r="BI57" s="416">
        <v>21992.594574797229</v>
      </c>
      <c r="BJ57" s="415"/>
      <c r="BK57" s="428"/>
      <c r="BL57" s="393"/>
    </row>
    <row r="58" spans="1:64">
      <c r="A58" s="2141"/>
      <c r="B58" s="29"/>
      <c r="C58" s="29"/>
      <c r="D58" s="29"/>
      <c r="E58" s="29"/>
      <c r="F58" s="29"/>
      <c r="G58" s="29"/>
      <c r="H58" s="29"/>
      <c r="I58" s="29"/>
      <c r="J58" s="29"/>
      <c r="K58" s="29"/>
      <c r="L58" s="29"/>
      <c r="M58" s="29"/>
      <c r="N58" s="29"/>
      <c r="O58" s="29"/>
      <c r="Q58" s="374"/>
      <c r="R58" s="459"/>
      <c r="S58" s="1058"/>
      <c r="T58" s="392" t="s">
        <v>775</v>
      </c>
      <c r="V58" s="1630"/>
      <c r="W58" s="459"/>
      <c r="X58" s="1058"/>
      <c r="Y58" s="880" t="s">
        <v>635</v>
      </c>
      <c r="Z58" s="460"/>
      <c r="AA58" s="581">
        <v>2422.5876228318821</v>
      </c>
      <c r="AB58" s="581">
        <v>2562.7923012398342</v>
      </c>
      <c r="AC58" s="581">
        <v>2629.8043260150871</v>
      </c>
      <c r="AD58" s="581">
        <v>2740.1952121453833</v>
      </c>
      <c r="AE58" s="581">
        <v>2999.887065942326</v>
      </c>
      <c r="AF58" s="581">
        <v>3186.1689878200682</v>
      </c>
      <c r="AG58" s="581">
        <v>2891.2005721411233</v>
      </c>
      <c r="AH58" s="581">
        <v>2631.6276605150306</v>
      </c>
      <c r="AI58" s="581">
        <v>2457.2609400280298</v>
      </c>
      <c r="AJ58" s="581">
        <v>2105.789288151514</v>
      </c>
      <c r="AK58" s="581">
        <v>1839.9236881089262</v>
      </c>
      <c r="AL58" s="581">
        <v>1793.7313871024053</v>
      </c>
      <c r="AM58" s="581">
        <v>1769.0248666503915</v>
      </c>
      <c r="AN58" s="581">
        <v>1729.7027161643864</v>
      </c>
      <c r="AO58" s="581">
        <v>1718.934056167639</v>
      </c>
      <c r="AP58" s="581">
        <v>1642.1115604897102</v>
      </c>
      <c r="AQ58" s="581">
        <v>1552.0000684118688</v>
      </c>
      <c r="AR58" s="581">
        <v>1313.1254095655304</v>
      </c>
      <c r="AS58" s="581">
        <v>2660.6338507007249</v>
      </c>
      <c r="AT58" s="581">
        <v>1699.3607155127957</v>
      </c>
      <c r="AU58" s="581">
        <v>2206.8860536645252</v>
      </c>
      <c r="AV58" s="581">
        <v>5007.5419136461032</v>
      </c>
      <c r="AW58" s="581">
        <v>3669.2262911565344</v>
      </c>
      <c r="AX58" s="581">
        <v>2890.0491876349442</v>
      </c>
      <c r="AY58" s="581">
        <v>6017.0855374137591</v>
      </c>
      <c r="AZ58" s="581">
        <v>3686.0570092413632</v>
      </c>
      <c r="BA58" s="581">
        <v>1845.6154432285623</v>
      </c>
      <c r="BB58" s="581">
        <v>1806.248585494063</v>
      </c>
      <c r="BC58" s="581">
        <v>1853.6451076461053</v>
      </c>
      <c r="BD58" s="581">
        <v>1408.7076167654679</v>
      </c>
      <c r="BE58" s="581">
        <v>3751.2171266296305</v>
      </c>
      <c r="BF58" s="581">
        <v>1300.0062136301428</v>
      </c>
      <c r="BG58" s="581">
        <v>1055.7717726318431</v>
      </c>
      <c r="BH58" s="581">
        <v>873.19089239672303</v>
      </c>
      <c r="BI58" s="581">
        <v>550.07436150158526</v>
      </c>
      <c r="BJ58" s="581"/>
      <c r="BK58" s="581"/>
      <c r="BL58" s="393"/>
    </row>
    <row r="59" spans="1:64">
      <c r="A59" s="2141"/>
      <c r="O59" s="29"/>
      <c r="Q59" s="374"/>
      <c r="R59" s="459"/>
      <c r="S59" s="414"/>
      <c r="T59" s="399" t="s">
        <v>776</v>
      </c>
      <c r="V59" s="1630"/>
      <c r="W59" s="459"/>
      <c r="X59" s="414"/>
      <c r="Y59" s="881" t="s">
        <v>637</v>
      </c>
      <c r="Z59" s="460"/>
      <c r="AA59" s="395">
        <v>2643.0040709669447</v>
      </c>
      <c r="AB59" s="395">
        <v>3374.5304178748702</v>
      </c>
      <c r="AC59" s="395">
        <v>4141.8121847621887</v>
      </c>
      <c r="AD59" s="395">
        <v>4561.1898297108492</v>
      </c>
      <c r="AE59" s="395">
        <v>5867.6222479459902</v>
      </c>
      <c r="AF59" s="395">
        <v>6327.0901185165339</v>
      </c>
      <c r="AG59" s="395">
        <v>5958.058816984003</v>
      </c>
      <c r="AH59" s="395">
        <v>5508.9717865096354</v>
      </c>
      <c r="AI59" s="395">
        <v>5195.156551862281</v>
      </c>
      <c r="AJ59" s="395">
        <v>5092.3576166529147</v>
      </c>
      <c r="AK59" s="395">
        <v>4971.3654343061016</v>
      </c>
      <c r="AL59" s="395">
        <v>4763.8045956414444</v>
      </c>
      <c r="AM59" s="395">
        <v>4988.91953123455</v>
      </c>
      <c r="AN59" s="395">
        <v>5155.838401878138</v>
      </c>
      <c r="AO59" s="395">
        <v>5029.5330867680314</v>
      </c>
      <c r="AP59" s="395">
        <v>5156.8319600224058</v>
      </c>
      <c r="AQ59" s="395">
        <v>5039.5670619524135</v>
      </c>
      <c r="AR59" s="395">
        <v>5603.4235496314222</v>
      </c>
      <c r="AS59" s="395">
        <v>7470.6451167934538</v>
      </c>
      <c r="AT59" s="395">
        <v>7781.8474373123554</v>
      </c>
      <c r="AU59" s="395">
        <v>7835.1454129614704</v>
      </c>
      <c r="AV59" s="395">
        <v>8500.0205025789328</v>
      </c>
      <c r="AW59" s="395">
        <v>10943.551522521664</v>
      </c>
      <c r="AX59" s="395">
        <v>9378.8804283256686</v>
      </c>
      <c r="AY59" s="395">
        <v>9313.0780862433312</v>
      </c>
      <c r="AZ59" s="395">
        <v>8269.8580187124317</v>
      </c>
      <c r="BA59" s="395">
        <v>7854.7342340513906</v>
      </c>
      <c r="BB59" s="395">
        <v>8056.5266196519296</v>
      </c>
      <c r="BC59" s="395">
        <v>8336.1008785318845</v>
      </c>
      <c r="BD59" s="395">
        <v>7631.2168111696055</v>
      </c>
      <c r="BE59" s="395">
        <v>6920.021987254142</v>
      </c>
      <c r="BF59" s="395">
        <v>6358.3275226135083</v>
      </c>
      <c r="BG59" s="395">
        <v>7564.327680512115</v>
      </c>
      <c r="BH59" s="395">
        <v>7212.7503816573562</v>
      </c>
      <c r="BI59" s="395">
        <v>6961.7113917657434</v>
      </c>
      <c r="BJ59" s="395"/>
      <c r="BK59" s="395"/>
      <c r="BL59" s="462"/>
    </row>
    <row r="60" spans="1:64">
      <c r="A60" s="2141"/>
      <c r="O60" s="29"/>
      <c r="Q60" s="374"/>
      <c r="R60" s="459"/>
      <c r="S60" s="414"/>
      <c r="T60" s="897" t="s">
        <v>100</v>
      </c>
      <c r="V60" s="1630"/>
      <c r="W60" s="459"/>
      <c r="X60" s="430"/>
      <c r="Y60" s="1638" t="s">
        <v>227</v>
      </c>
      <c r="Z60" s="463"/>
      <c r="AA60" s="394">
        <v>1456.8628035843751</v>
      </c>
      <c r="AB60" s="394">
        <v>1792.7096540400398</v>
      </c>
      <c r="AC60" s="394">
        <v>2167.1796106717015</v>
      </c>
      <c r="AD60" s="394">
        <v>2369.0262667485458</v>
      </c>
      <c r="AE60" s="394">
        <v>2987.2316136724958</v>
      </c>
      <c r="AF60" s="394">
        <v>3212.0453543309995</v>
      </c>
      <c r="AG60" s="394">
        <v>3305.466103674406</v>
      </c>
      <c r="AH60" s="394">
        <v>3358.4834663327101</v>
      </c>
      <c r="AI60" s="394">
        <v>3468.2910769065684</v>
      </c>
      <c r="AJ60" s="394">
        <v>3722.2736181873456</v>
      </c>
      <c r="AK60" s="394">
        <v>3976.9858620000614</v>
      </c>
      <c r="AL60" s="394">
        <v>3821.4839262772989</v>
      </c>
      <c r="AM60" s="394">
        <v>4031.2636646316046</v>
      </c>
      <c r="AN60" s="394">
        <v>4148.9715533170274</v>
      </c>
      <c r="AO60" s="394">
        <v>4059.6776232343759</v>
      </c>
      <c r="AP60" s="394">
        <v>4164.2985730158653</v>
      </c>
      <c r="AQ60" s="394">
        <v>3945.2167557002854</v>
      </c>
      <c r="AR60" s="394">
        <v>4154.4464727843779</v>
      </c>
      <c r="AS60" s="394">
        <v>5077.9772701881884</v>
      </c>
      <c r="AT60" s="394">
        <v>5019.5013683342413</v>
      </c>
      <c r="AU60" s="394">
        <v>5372.5283375723757</v>
      </c>
      <c r="AV60" s="394">
        <v>5907.9907122383102</v>
      </c>
      <c r="AW60" s="394">
        <v>6546.1860227141497</v>
      </c>
      <c r="AX60" s="394">
        <v>7445.593524414614</v>
      </c>
      <c r="AY60" s="394">
        <v>6896.4185273215035</v>
      </c>
      <c r="AZ60" s="394">
        <v>6552.3979954444048</v>
      </c>
      <c r="BA60" s="423">
        <v>6620.6519290627202</v>
      </c>
      <c r="BB60" s="394">
        <v>6900.6941174095637</v>
      </c>
      <c r="BC60" s="424">
        <v>6251.1847644845384</v>
      </c>
      <c r="BD60" s="394">
        <v>6474.2464996988538</v>
      </c>
      <c r="BE60" s="423">
        <v>6544.9049743129763</v>
      </c>
      <c r="BF60" s="423">
        <v>5042.99241415907</v>
      </c>
      <c r="BG60" s="394">
        <v>5628.0347513884935</v>
      </c>
      <c r="BH60" s="423">
        <v>6153.5892916704506</v>
      </c>
      <c r="BI60" s="423">
        <v>6588.9342425152354</v>
      </c>
      <c r="BJ60" s="394"/>
      <c r="BK60" s="464"/>
      <c r="BL60" s="462"/>
    </row>
    <row r="61" spans="1:64">
      <c r="A61" s="2141"/>
      <c r="O61" s="29"/>
      <c r="Q61" s="374"/>
      <c r="R61" s="459"/>
      <c r="S61" s="414"/>
      <c r="T61" s="897" t="s">
        <v>101</v>
      </c>
      <c r="V61" s="1630"/>
      <c r="W61" s="459"/>
      <c r="X61" s="430"/>
      <c r="Y61" s="1638" t="s">
        <v>228</v>
      </c>
      <c r="Z61" s="463"/>
      <c r="AA61" s="394">
        <v>4263.5083792231117</v>
      </c>
      <c r="AB61" s="394">
        <v>4767.0471497271101</v>
      </c>
      <c r="AC61" s="394">
        <v>5433.5859985771694</v>
      </c>
      <c r="AD61" s="394">
        <v>5820.7406424160308</v>
      </c>
      <c r="AE61" s="394">
        <v>6900.5813447906048</v>
      </c>
      <c r="AF61" s="394">
        <v>7312.6113402095389</v>
      </c>
      <c r="AG61" s="394">
        <v>6870.2212864195071</v>
      </c>
      <c r="AH61" s="394">
        <v>6405.9919146119146</v>
      </c>
      <c r="AI61" s="394">
        <v>6060.7315704261164</v>
      </c>
      <c r="AJ61" s="394">
        <v>5875.5440338267181</v>
      </c>
      <c r="AK61" s="394">
        <v>5603.3822875314136</v>
      </c>
      <c r="AL61" s="394">
        <v>5547.4946196099454</v>
      </c>
      <c r="AM61" s="394">
        <v>5816.3084076630539</v>
      </c>
      <c r="AN61" s="394">
        <v>5992.0945776195231</v>
      </c>
      <c r="AO61" s="394">
        <v>6023.2249826480447</v>
      </c>
      <c r="AP61" s="394">
        <v>6182.5914433722237</v>
      </c>
      <c r="AQ61" s="394">
        <v>6280.6450578297672</v>
      </c>
      <c r="AR61" s="394">
        <v>7075.2877700565859</v>
      </c>
      <c r="AS61" s="394">
        <v>7852.2470877046271</v>
      </c>
      <c r="AT61" s="394">
        <v>7697.0997124595415</v>
      </c>
      <c r="AU61" s="394">
        <v>7503.2961585937228</v>
      </c>
      <c r="AV61" s="394">
        <v>8850.9574565456787</v>
      </c>
      <c r="AW61" s="394">
        <v>9077.1537204986889</v>
      </c>
      <c r="AX61" s="394">
        <v>8609.1809097075202</v>
      </c>
      <c r="AY61" s="394">
        <v>7753.619230805326</v>
      </c>
      <c r="AZ61" s="394">
        <v>8801.1377090468322</v>
      </c>
      <c r="BA61" s="423">
        <v>8043.3216364758009</v>
      </c>
      <c r="BB61" s="394">
        <v>7765.2665587152196</v>
      </c>
      <c r="BC61" s="424">
        <v>7730.6617471772233</v>
      </c>
      <c r="BD61" s="394">
        <v>7248.6764625120177</v>
      </c>
      <c r="BE61" s="423">
        <v>7550.1995662676663</v>
      </c>
      <c r="BF61" s="423">
        <v>7248.7946258268421</v>
      </c>
      <c r="BG61" s="394">
        <v>9102.8753151453184</v>
      </c>
      <c r="BH61" s="423">
        <v>7870.5030377464655</v>
      </c>
      <c r="BI61" s="423">
        <v>7891.874579014665</v>
      </c>
      <c r="BJ61" s="394"/>
      <c r="BK61" s="464"/>
      <c r="BL61" s="462"/>
    </row>
    <row r="62" spans="1:64" ht="34.5" customHeight="1">
      <c r="A62" s="2141"/>
      <c r="B62" s="29"/>
      <c r="C62" s="29"/>
      <c r="D62" s="29"/>
      <c r="E62" s="29"/>
      <c r="F62" s="29"/>
      <c r="G62" s="29"/>
      <c r="H62" s="29"/>
      <c r="I62" s="29"/>
      <c r="J62" s="29"/>
      <c r="K62" s="29"/>
      <c r="L62" s="29"/>
      <c r="M62" s="29"/>
      <c r="N62" s="29"/>
      <c r="O62" s="29"/>
      <c r="Q62" s="374"/>
      <c r="R62" s="459"/>
      <c r="S62" s="2622" t="s">
        <v>44</v>
      </c>
      <c r="T62" s="2623"/>
      <c r="V62" s="1630"/>
      <c r="W62" s="459"/>
      <c r="X62" s="2622" t="s">
        <v>363</v>
      </c>
      <c r="Y62" s="2624"/>
      <c r="Z62" s="463"/>
      <c r="AA62" s="415">
        <v>22689.190660260636</v>
      </c>
      <c r="AB62" s="415">
        <v>23102.508178043132</v>
      </c>
      <c r="AC62" s="415">
        <v>23746.109702149392</v>
      </c>
      <c r="AD62" s="415">
        <v>23041.475454469582</v>
      </c>
      <c r="AE62" s="415">
        <v>25569.637596033379</v>
      </c>
      <c r="AF62" s="415">
        <v>25391.033276371261</v>
      </c>
      <c r="AG62" s="415">
        <v>25854.865114169217</v>
      </c>
      <c r="AH62" s="415">
        <v>26064.140759585447</v>
      </c>
      <c r="AI62" s="415">
        <v>26776.013621147744</v>
      </c>
      <c r="AJ62" s="415">
        <v>28530.991580387024</v>
      </c>
      <c r="AK62" s="415">
        <v>29987.46614441034</v>
      </c>
      <c r="AL62" s="415">
        <v>32082.225981070347</v>
      </c>
      <c r="AM62" s="415">
        <v>36973.581332064139</v>
      </c>
      <c r="AN62" s="415">
        <v>41280.236759297084</v>
      </c>
      <c r="AO62" s="415">
        <v>43676.988199694715</v>
      </c>
      <c r="AP62" s="415">
        <v>48106.46621679829</v>
      </c>
      <c r="AQ62" s="415">
        <v>49680.316632853603</v>
      </c>
      <c r="AR62" s="415">
        <v>58349.76314545863</v>
      </c>
      <c r="AS62" s="415">
        <v>49558.382228876362</v>
      </c>
      <c r="AT62" s="415">
        <v>50082.376138239037</v>
      </c>
      <c r="AU62" s="415">
        <v>52234.287772422394</v>
      </c>
      <c r="AV62" s="415">
        <v>60966.761393723566</v>
      </c>
      <c r="AW62" s="415">
        <v>62139.753388055826</v>
      </c>
      <c r="AX62" s="415">
        <v>59387.48351660998</v>
      </c>
      <c r="AY62" s="415">
        <v>57388.039279570599</v>
      </c>
      <c r="AZ62" s="415">
        <v>54619.386776315208</v>
      </c>
      <c r="BA62" s="416">
        <v>56778.975815785518</v>
      </c>
      <c r="BB62" s="415">
        <v>54296.052606942685</v>
      </c>
      <c r="BC62" s="417">
        <v>50285.178689004075</v>
      </c>
      <c r="BD62" s="415">
        <v>46757.496863796739</v>
      </c>
      <c r="BE62" s="416">
        <v>45179.934530494698</v>
      </c>
      <c r="BF62" s="416">
        <v>49745.321476509715</v>
      </c>
      <c r="BG62" s="415">
        <v>45922.251338084214</v>
      </c>
      <c r="BH62" s="416">
        <v>42497.671744969441</v>
      </c>
      <c r="BI62" s="416">
        <v>42789.164748225965</v>
      </c>
      <c r="BJ62" s="415"/>
      <c r="BK62" s="428"/>
      <c r="BL62" s="393"/>
    </row>
    <row r="63" spans="1:64">
      <c r="A63" s="2141"/>
      <c r="O63" s="29"/>
      <c r="Q63" s="374"/>
      <c r="R63" s="459"/>
      <c r="S63" s="414"/>
      <c r="T63" s="875" t="s">
        <v>102</v>
      </c>
      <c r="V63" s="1630"/>
      <c r="W63" s="459"/>
      <c r="X63" s="414"/>
      <c r="Y63" s="880" t="s">
        <v>229</v>
      </c>
      <c r="Z63" s="460"/>
      <c r="AA63" s="419">
        <v>14981.963863049648</v>
      </c>
      <c r="AB63" s="419">
        <v>15161.186595450305</v>
      </c>
      <c r="AC63" s="419">
        <v>15505.472185369721</v>
      </c>
      <c r="AD63" s="419">
        <v>14962.323381831256</v>
      </c>
      <c r="AE63" s="419">
        <v>16511.267286138602</v>
      </c>
      <c r="AF63" s="419">
        <v>16329.465911826883</v>
      </c>
      <c r="AG63" s="419">
        <v>16697.75913340738</v>
      </c>
      <c r="AH63" s="419">
        <v>16818.813307616227</v>
      </c>
      <c r="AI63" s="419">
        <v>17314.388745725719</v>
      </c>
      <c r="AJ63" s="419">
        <v>18526.723630985918</v>
      </c>
      <c r="AK63" s="419">
        <v>19525.563195318333</v>
      </c>
      <c r="AL63" s="419">
        <v>21848.594603504793</v>
      </c>
      <c r="AM63" s="419">
        <v>26167.423628237018</v>
      </c>
      <c r="AN63" s="419">
        <v>30129.168069804262</v>
      </c>
      <c r="AO63" s="419">
        <v>32628.094124099047</v>
      </c>
      <c r="AP63" s="419">
        <v>36719.539860097379</v>
      </c>
      <c r="AQ63" s="419">
        <v>38498.700396626024</v>
      </c>
      <c r="AR63" s="419">
        <v>46181.001567959029</v>
      </c>
      <c r="AS63" s="419">
        <v>40707.355728437622</v>
      </c>
      <c r="AT63" s="419">
        <v>39949.104754166459</v>
      </c>
      <c r="AU63" s="419">
        <v>42101.145126158852</v>
      </c>
      <c r="AV63" s="419">
        <v>47679.965062212454</v>
      </c>
      <c r="AW63" s="419">
        <v>50389.314297101919</v>
      </c>
      <c r="AX63" s="419">
        <v>49580.915397969737</v>
      </c>
      <c r="AY63" s="419">
        <v>47268.516891284613</v>
      </c>
      <c r="AZ63" s="419">
        <v>45859.950591866123</v>
      </c>
      <c r="BA63" s="420">
        <v>47565.356246379139</v>
      </c>
      <c r="BB63" s="419">
        <v>45101.298125340312</v>
      </c>
      <c r="BC63" s="421">
        <v>42209.31773552193</v>
      </c>
      <c r="BD63" s="419">
        <v>38829.547686872167</v>
      </c>
      <c r="BE63" s="420">
        <v>36851.184172535257</v>
      </c>
      <c r="BF63" s="420">
        <v>41480.227514919497</v>
      </c>
      <c r="BG63" s="419">
        <v>36974.530304367574</v>
      </c>
      <c r="BH63" s="420">
        <v>34995.66417921587</v>
      </c>
      <c r="BI63" s="420">
        <v>34894.832629775876</v>
      </c>
      <c r="BJ63" s="419"/>
      <c r="BK63" s="461"/>
      <c r="BL63" s="462"/>
    </row>
    <row r="64" spans="1:64">
      <c r="A64" s="2141"/>
      <c r="O64" s="29"/>
      <c r="Q64" s="374"/>
      <c r="R64" s="459"/>
      <c r="S64" s="430"/>
      <c r="T64" s="867" t="s">
        <v>103</v>
      </c>
      <c r="V64" s="1630"/>
      <c r="W64" s="459"/>
      <c r="X64" s="430"/>
      <c r="Y64" s="1638" t="s">
        <v>230</v>
      </c>
      <c r="Z64" s="463"/>
      <c r="AA64" s="394">
        <v>2520.04544930463</v>
      </c>
      <c r="AB64" s="394">
        <v>2529.6319148064445</v>
      </c>
      <c r="AC64" s="394">
        <v>2563.1866027712294</v>
      </c>
      <c r="AD64" s="394">
        <v>2432.8241660752597</v>
      </c>
      <c r="AE64" s="394">
        <v>2696.2422827592914</v>
      </c>
      <c r="AF64" s="394">
        <v>2616.3423736206264</v>
      </c>
      <c r="AG64" s="394">
        <v>2580.9336038671208</v>
      </c>
      <c r="AH64" s="394">
        <v>2529.4648166687653</v>
      </c>
      <c r="AI64" s="394">
        <v>2524.9139461556015</v>
      </c>
      <c r="AJ64" s="394">
        <v>2616.1942697298045</v>
      </c>
      <c r="AK64" s="394">
        <v>2689.0364925602562</v>
      </c>
      <c r="AL64" s="394">
        <v>2573.6378079574183</v>
      </c>
      <c r="AM64" s="394">
        <v>2683.2980622934811</v>
      </c>
      <c r="AN64" s="394">
        <v>2741.4795485002519</v>
      </c>
      <c r="AO64" s="394">
        <v>2656.7395539309646</v>
      </c>
      <c r="AP64" s="394">
        <v>2699.9296357255457</v>
      </c>
      <c r="AQ64" s="394">
        <v>2584.0765017795152</v>
      </c>
      <c r="AR64" s="394">
        <v>2689.6893755251654</v>
      </c>
      <c r="AS64" s="394">
        <v>2744.3386605482128</v>
      </c>
      <c r="AT64" s="394">
        <v>2848.8352341462291</v>
      </c>
      <c r="AU64" s="394">
        <v>2784.9996438695384</v>
      </c>
      <c r="AV64" s="394">
        <v>2984.7705581033788</v>
      </c>
      <c r="AW64" s="394">
        <v>2934.3582817193824</v>
      </c>
      <c r="AX64" s="394">
        <v>2992.0502611584743</v>
      </c>
      <c r="AY64" s="394">
        <v>2985.226377943547</v>
      </c>
      <c r="AZ64" s="394">
        <v>2684.3521696225466</v>
      </c>
      <c r="BA64" s="423">
        <v>2796.1715952506925</v>
      </c>
      <c r="BB64" s="394">
        <v>2662.5967189988633</v>
      </c>
      <c r="BC64" s="424">
        <v>2454.6024720357636</v>
      </c>
      <c r="BD64" s="394">
        <v>2282.8185026287488</v>
      </c>
      <c r="BE64" s="423">
        <v>2176.3813074133509</v>
      </c>
      <c r="BF64" s="423">
        <v>2132.1849961698349</v>
      </c>
      <c r="BG64" s="394">
        <v>1949.1351320169576</v>
      </c>
      <c r="BH64" s="423">
        <v>1837.5570675330512</v>
      </c>
      <c r="BI64" s="423">
        <v>2000.6958504828744</v>
      </c>
      <c r="BJ64" s="394"/>
      <c r="BK64" s="464"/>
      <c r="BL64" s="462"/>
    </row>
    <row r="65" spans="1:64">
      <c r="A65" s="2141"/>
      <c r="O65" s="29"/>
      <c r="Q65" s="374"/>
      <c r="R65" s="459"/>
      <c r="S65" s="430"/>
      <c r="T65" s="867" t="s">
        <v>104</v>
      </c>
      <c r="U65" s="29"/>
      <c r="V65" s="1630"/>
      <c r="W65" s="459"/>
      <c r="X65" s="430"/>
      <c r="Y65" s="1638" t="s">
        <v>231</v>
      </c>
      <c r="Z65" s="463"/>
      <c r="AA65" s="394">
        <v>5187.1813479063576</v>
      </c>
      <c r="AB65" s="394">
        <v>5411.6896677863833</v>
      </c>
      <c r="AC65" s="394">
        <v>5677.4509140084429</v>
      </c>
      <c r="AD65" s="394">
        <v>5646.327906563065</v>
      </c>
      <c r="AE65" s="394">
        <v>6362.1280271354835</v>
      </c>
      <c r="AF65" s="394">
        <v>6445.2249909237507</v>
      </c>
      <c r="AG65" s="394">
        <v>6576.1723768947149</v>
      </c>
      <c r="AH65" s="394">
        <v>6715.8626353004547</v>
      </c>
      <c r="AI65" s="394">
        <v>6936.7109292664245</v>
      </c>
      <c r="AJ65" s="394">
        <v>7388.0736796713036</v>
      </c>
      <c r="AK65" s="394">
        <v>7772.8664565317531</v>
      </c>
      <c r="AL65" s="394">
        <v>7659.9935696081393</v>
      </c>
      <c r="AM65" s="394">
        <v>8122.8596415336369</v>
      </c>
      <c r="AN65" s="394">
        <v>8409.589140992568</v>
      </c>
      <c r="AO65" s="394">
        <v>8392.1545216647046</v>
      </c>
      <c r="AP65" s="394">
        <v>8686.996720975365</v>
      </c>
      <c r="AQ65" s="394">
        <v>8597.5397344480662</v>
      </c>
      <c r="AR65" s="394">
        <v>9479.0722019744353</v>
      </c>
      <c r="AS65" s="394">
        <v>6106.6878398905255</v>
      </c>
      <c r="AT65" s="394">
        <v>7284.4361499263459</v>
      </c>
      <c r="AU65" s="394">
        <v>7348.1430023940075</v>
      </c>
      <c r="AV65" s="394">
        <v>10302.025773407733</v>
      </c>
      <c r="AW65" s="394">
        <v>8816.0808092345233</v>
      </c>
      <c r="AX65" s="394">
        <v>6814.5178574817728</v>
      </c>
      <c r="AY65" s="394">
        <v>7134.2960103424402</v>
      </c>
      <c r="AZ65" s="394">
        <v>6075.0840148265415</v>
      </c>
      <c r="BA65" s="423">
        <v>6417.447974155687</v>
      </c>
      <c r="BB65" s="394">
        <v>6532.157762603505</v>
      </c>
      <c r="BC65" s="424">
        <v>5621.2584814463853</v>
      </c>
      <c r="BD65" s="394">
        <v>5645.1306742958268</v>
      </c>
      <c r="BE65" s="423">
        <v>6152.3690505460881</v>
      </c>
      <c r="BF65" s="423">
        <v>6132.9089654203835</v>
      </c>
      <c r="BG65" s="394">
        <v>6998.5859016996801</v>
      </c>
      <c r="BH65" s="423">
        <v>5664.4504982205144</v>
      </c>
      <c r="BI65" s="423">
        <v>5893.6362679672166</v>
      </c>
      <c r="BJ65" s="394"/>
      <c r="BK65" s="464"/>
      <c r="BL65" s="462"/>
    </row>
    <row r="66" spans="1:64" ht="28.5" customHeight="1">
      <c r="A66" s="2141"/>
      <c r="B66" s="29"/>
      <c r="C66" s="29"/>
      <c r="D66" s="29"/>
      <c r="E66" s="29"/>
      <c r="F66" s="29"/>
      <c r="G66" s="29"/>
      <c r="H66" s="29"/>
      <c r="I66" s="29"/>
      <c r="J66" s="29"/>
      <c r="K66" s="29"/>
      <c r="L66" s="29"/>
      <c r="M66" s="29"/>
      <c r="N66" s="29"/>
      <c r="O66" s="29"/>
      <c r="Q66" s="374"/>
      <c r="R66" s="459"/>
      <c r="S66" s="2622" t="s">
        <v>105</v>
      </c>
      <c r="T66" s="2623"/>
      <c r="U66" s="29"/>
      <c r="V66" s="1630"/>
      <c r="W66" s="459"/>
      <c r="X66" s="2622" t="s">
        <v>364</v>
      </c>
      <c r="Y66" s="2624"/>
      <c r="Z66" s="463"/>
      <c r="AA66" s="415">
        <v>31033.995219361223</v>
      </c>
      <c r="AB66" s="415">
        <v>32612.594854668958</v>
      </c>
      <c r="AC66" s="415">
        <v>34978.024281585727</v>
      </c>
      <c r="AD66" s="415">
        <v>35917.241299033893</v>
      </c>
      <c r="AE66" s="415">
        <v>39368.6013338864</v>
      </c>
      <c r="AF66" s="415">
        <v>41297.22392306148</v>
      </c>
      <c r="AG66" s="415">
        <v>42421.494854951321</v>
      </c>
      <c r="AH66" s="415">
        <v>44013.960338901918</v>
      </c>
      <c r="AI66" s="415">
        <v>46672.575374106134</v>
      </c>
      <c r="AJ66" s="415">
        <v>50255.896874563492</v>
      </c>
      <c r="AK66" s="415">
        <v>52657.789748707932</v>
      </c>
      <c r="AL66" s="415">
        <v>51967.796200777746</v>
      </c>
      <c r="AM66" s="415">
        <v>54418.462508704244</v>
      </c>
      <c r="AN66" s="415">
        <v>54478.234912366315</v>
      </c>
      <c r="AO66" s="415">
        <v>53818.633636350402</v>
      </c>
      <c r="AP66" s="415">
        <v>54084.663797284302</v>
      </c>
      <c r="AQ66" s="415">
        <v>53922.56191202184</v>
      </c>
      <c r="AR66" s="415">
        <v>55398.029310140584</v>
      </c>
      <c r="AS66" s="415">
        <v>58396.886208267366</v>
      </c>
      <c r="AT66" s="415">
        <v>50280.597663567401</v>
      </c>
      <c r="AU66" s="415">
        <v>50342.751834151044</v>
      </c>
      <c r="AV66" s="415">
        <v>58931.511849957024</v>
      </c>
      <c r="AW66" s="415">
        <v>59821.178425831436</v>
      </c>
      <c r="AX66" s="415">
        <v>58832.133442580627</v>
      </c>
      <c r="AY66" s="415">
        <v>55953.723634504626</v>
      </c>
      <c r="AZ66" s="415">
        <v>52637.097548978905</v>
      </c>
      <c r="BA66" s="416">
        <v>49795.602109483254</v>
      </c>
      <c r="BB66" s="415">
        <v>48816.19530006306</v>
      </c>
      <c r="BC66" s="417">
        <v>48756.83328491624</v>
      </c>
      <c r="BD66" s="415">
        <v>44777.398873254904</v>
      </c>
      <c r="BE66" s="416">
        <v>37787.238680951545</v>
      </c>
      <c r="BF66" s="416">
        <v>48126.264560755211</v>
      </c>
      <c r="BG66" s="415">
        <v>46459.922297648445</v>
      </c>
      <c r="BH66" s="416">
        <v>38995.217203531494</v>
      </c>
      <c r="BI66" s="416">
        <v>39975.574937632278</v>
      </c>
      <c r="BJ66" s="415"/>
      <c r="BK66" s="428"/>
      <c r="BL66" s="393"/>
    </row>
    <row r="67" spans="1:64">
      <c r="A67" s="2141"/>
      <c r="O67" s="29"/>
      <c r="Q67" s="374"/>
      <c r="R67" s="459"/>
      <c r="S67" s="414"/>
      <c r="T67" s="875" t="s">
        <v>106</v>
      </c>
      <c r="U67" s="29"/>
      <c r="V67" s="1630"/>
      <c r="W67" s="459"/>
      <c r="X67" s="414"/>
      <c r="Y67" s="1640" t="s">
        <v>232</v>
      </c>
      <c r="Z67" s="460"/>
      <c r="AA67" s="419">
        <v>2466.1258405445019</v>
      </c>
      <c r="AB67" s="419">
        <v>2573.8420838117336</v>
      </c>
      <c r="AC67" s="419">
        <v>2697.2863445080293</v>
      </c>
      <c r="AD67" s="419">
        <v>2661.3372260776755</v>
      </c>
      <c r="AE67" s="419">
        <v>3016.0737985623314</v>
      </c>
      <c r="AF67" s="419">
        <v>3042.3381716153876</v>
      </c>
      <c r="AG67" s="419">
        <v>3417.6961178783667</v>
      </c>
      <c r="AH67" s="419">
        <v>3740.2381232175103</v>
      </c>
      <c r="AI67" s="419">
        <v>4136.5808067717071</v>
      </c>
      <c r="AJ67" s="419">
        <v>4690.1560812036851</v>
      </c>
      <c r="AK67" s="419">
        <v>5222.5163842100774</v>
      </c>
      <c r="AL67" s="419">
        <v>5016.4676675686405</v>
      </c>
      <c r="AM67" s="419">
        <v>5231.6166443302436</v>
      </c>
      <c r="AN67" s="419">
        <v>5316.4134492374706</v>
      </c>
      <c r="AO67" s="419">
        <v>5164.0113032596719</v>
      </c>
      <c r="AP67" s="419">
        <v>5212.5864618471969</v>
      </c>
      <c r="AQ67" s="419">
        <v>5048.1713596999934</v>
      </c>
      <c r="AR67" s="419">
        <v>5465.2916978120766</v>
      </c>
      <c r="AS67" s="419">
        <v>5587.5125335322018</v>
      </c>
      <c r="AT67" s="419">
        <v>6079.9003640878209</v>
      </c>
      <c r="AU67" s="419">
        <v>5848.3909594122306</v>
      </c>
      <c r="AV67" s="419">
        <v>5181.5948394858269</v>
      </c>
      <c r="AW67" s="419">
        <v>5613.4427228249606</v>
      </c>
      <c r="AX67" s="419">
        <v>5514.9757727129618</v>
      </c>
      <c r="AY67" s="419">
        <v>4910.6609899397417</v>
      </c>
      <c r="AZ67" s="419">
        <v>5042.2370670944974</v>
      </c>
      <c r="BA67" s="420">
        <v>4286.0339810292344</v>
      </c>
      <c r="BB67" s="419">
        <v>4340.109683180006</v>
      </c>
      <c r="BC67" s="421">
        <v>4189.0839719688038</v>
      </c>
      <c r="BD67" s="419">
        <v>3848.98240557294</v>
      </c>
      <c r="BE67" s="420">
        <v>3762.6972620421834</v>
      </c>
      <c r="BF67" s="420">
        <v>3891.1519592400887</v>
      </c>
      <c r="BG67" s="419">
        <v>3433.8604341111777</v>
      </c>
      <c r="BH67" s="420">
        <v>3986.9264874329856</v>
      </c>
      <c r="BI67" s="420">
        <v>4010.037741092854</v>
      </c>
      <c r="BJ67" s="419"/>
      <c r="BK67" s="461"/>
      <c r="BL67" s="462"/>
    </row>
    <row r="68" spans="1:64">
      <c r="A68" s="2141"/>
      <c r="O68" s="29"/>
      <c r="Q68" s="374"/>
      <c r="R68" s="459"/>
      <c r="S68" s="414"/>
      <c r="T68" s="867" t="s">
        <v>107</v>
      </c>
      <c r="U68" s="29"/>
      <c r="V68" s="1630"/>
      <c r="W68" s="459"/>
      <c r="X68" s="430"/>
      <c r="Y68" s="1638" t="s">
        <v>233</v>
      </c>
      <c r="Z68" s="463"/>
      <c r="AA68" s="394">
        <v>13121.381563970581</v>
      </c>
      <c r="AB68" s="394">
        <v>13737.62619987025</v>
      </c>
      <c r="AC68" s="394">
        <v>15046.331386233214</v>
      </c>
      <c r="AD68" s="394">
        <v>15917.543418901625</v>
      </c>
      <c r="AE68" s="394">
        <v>16932.549683026711</v>
      </c>
      <c r="AF68" s="394">
        <v>18296.819389507906</v>
      </c>
      <c r="AG68" s="394">
        <v>18596.084865482222</v>
      </c>
      <c r="AH68" s="394">
        <v>19481.212776136217</v>
      </c>
      <c r="AI68" s="394">
        <v>20777.867392052038</v>
      </c>
      <c r="AJ68" s="394">
        <v>22243.543978733614</v>
      </c>
      <c r="AK68" s="394">
        <v>22947.704913606016</v>
      </c>
      <c r="AL68" s="394">
        <v>23171.827511685708</v>
      </c>
      <c r="AM68" s="394">
        <v>24506.100977429185</v>
      </c>
      <c r="AN68" s="394">
        <v>24401.529445542084</v>
      </c>
      <c r="AO68" s="394">
        <v>24597.150481196422</v>
      </c>
      <c r="AP68" s="394">
        <v>25021.668196496419</v>
      </c>
      <c r="AQ68" s="394">
        <v>25756.703022989295</v>
      </c>
      <c r="AR68" s="394">
        <v>26210.544149554898</v>
      </c>
      <c r="AS68" s="394">
        <v>27394.120315628072</v>
      </c>
      <c r="AT68" s="394">
        <v>25058.764800463254</v>
      </c>
      <c r="AU68" s="394">
        <v>24493.2980468762</v>
      </c>
      <c r="AV68" s="394">
        <v>31565.351367171676</v>
      </c>
      <c r="AW68" s="394">
        <v>31522.745785359799</v>
      </c>
      <c r="AX68" s="394">
        <v>31728.910507583882</v>
      </c>
      <c r="AY68" s="394">
        <v>28757.742032830636</v>
      </c>
      <c r="AZ68" s="394">
        <v>27826.828544036747</v>
      </c>
      <c r="BA68" s="423">
        <v>26070.275372819451</v>
      </c>
      <c r="BB68" s="394">
        <v>25604.536882176104</v>
      </c>
      <c r="BC68" s="424">
        <v>26207.584026687011</v>
      </c>
      <c r="BD68" s="394">
        <v>23555.246758113321</v>
      </c>
      <c r="BE68" s="423">
        <v>19524.292490655484</v>
      </c>
      <c r="BF68" s="423">
        <v>24854.293498621115</v>
      </c>
      <c r="BG68" s="394">
        <v>24640.802833685411</v>
      </c>
      <c r="BH68" s="423">
        <v>20839.333957006522</v>
      </c>
      <c r="BI68" s="423">
        <v>21123.714029439401</v>
      </c>
      <c r="BJ68" s="394"/>
      <c r="BK68" s="464"/>
      <c r="BL68" s="462"/>
    </row>
    <row r="69" spans="1:64">
      <c r="A69" s="2141"/>
      <c r="O69" s="29"/>
      <c r="Q69" s="374"/>
      <c r="R69" s="459"/>
      <c r="S69" s="414"/>
      <c r="T69" s="867" t="s">
        <v>108</v>
      </c>
      <c r="U69" s="29"/>
      <c r="V69" s="1630"/>
      <c r="W69" s="459"/>
      <c r="X69" s="430"/>
      <c r="Y69" s="1665" t="s">
        <v>234</v>
      </c>
      <c r="Z69" s="463"/>
      <c r="AA69" s="394">
        <v>15446.487814846139</v>
      </c>
      <c r="AB69" s="394">
        <v>16301.126570986973</v>
      </c>
      <c r="AC69" s="394">
        <v>17234.406550844484</v>
      </c>
      <c r="AD69" s="394">
        <v>17338.360654054595</v>
      </c>
      <c r="AE69" s="394">
        <v>19419.977852297357</v>
      </c>
      <c r="AF69" s="394">
        <v>19958.066361938188</v>
      </c>
      <c r="AG69" s="394">
        <v>20407.713871590731</v>
      </c>
      <c r="AH69" s="394">
        <v>20792.509439548194</v>
      </c>
      <c r="AI69" s="394">
        <v>21758.127175282389</v>
      </c>
      <c r="AJ69" s="394">
        <v>23322.196814626197</v>
      </c>
      <c r="AK69" s="394">
        <v>24487.568450891835</v>
      </c>
      <c r="AL69" s="394">
        <v>23779.5010215234</v>
      </c>
      <c r="AM69" s="394">
        <v>24680.744886944816</v>
      </c>
      <c r="AN69" s="394">
        <v>24760.292017586762</v>
      </c>
      <c r="AO69" s="394">
        <v>24057.471851894308</v>
      </c>
      <c r="AP69" s="394">
        <v>23850.409138940682</v>
      </c>
      <c r="AQ69" s="394">
        <v>23117.68752933255</v>
      </c>
      <c r="AR69" s="394">
        <v>23722.193462773605</v>
      </c>
      <c r="AS69" s="394">
        <v>25415.25335910709</v>
      </c>
      <c r="AT69" s="394">
        <v>19141.93249901633</v>
      </c>
      <c r="AU69" s="394">
        <v>20001.06282786261</v>
      </c>
      <c r="AV69" s="394">
        <v>22184.565643299527</v>
      </c>
      <c r="AW69" s="394">
        <v>22684.989917646679</v>
      </c>
      <c r="AX69" s="394">
        <v>21588.247162283784</v>
      </c>
      <c r="AY69" s="394">
        <v>22285.320611734252</v>
      </c>
      <c r="AZ69" s="394">
        <v>19768.031937847663</v>
      </c>
      <c r="BA69" s="423">
        <v>19439.292755634568</v>
      </c>
      <c r="BB69" s="394">
        <v>18871.54873470695</v>
      </c>
      <c r="BC69" s="424">
        <v>18360.165286260424</v>
      </c>
      <c r="BD69" s="394">
        <v>17373.169709568647</v>
      </c>
      <c r="BE69" s="423">
        <v>14500.248928253881</v>
      </c>
      <c r="BF69" s="423">
        <v>19380.819102894009</v>
      </c>
      <c r="BG69" s="394">
        <v>18385.259029851852</v>
      </c>
      <c r="BH69" s="423">
        <v>14168.956759091985</v>
      </c>
      <c r="BI69" s="423">
        <v>14841.823167100021</v>
      </c>
      <c r="BJ69" s="394"/>
      <c r="BK69" s="464"/>
      <c r="BL69" s="462"/>
    </row>
    <row r="70" spans="1:64" ht="28.5" customHeight="1">
      <c r="A70" s="2141"/>
      <c r="B70" s="29"/>
      <c r="C70" s="29"/>
      <c r="D70" s="29"/>
      <c r="E70" s="29"/>
      <c r="F70" s="29"/>
      <c r="G70" s="29"/>
      <c r="H70" s="29"/>
      <c r="I70" s="29"/>
      <c r="J70" s="29"/>
      <c r="K70" s="29"/>
      <c r="L70" s="29"/>
      <c r="M70" s="29"/>
      <c r="N70" s="29"/>
      <c r="O70" s="29"/>
      <c r="Q70" s="374"/>
      <c r="R70" s="459"/>
      <c r="S70" s="2622" t="s">
        <v>46</v>
      </c>
      <c r="T70" s="2624"/>
      <c r="U70" s="29"/>
      <c r="V70" s="1630"/>
      <c r="W70" s="459"/>
      <c r="X70" s="2622" t="s">
        <v>365</v>
      </c>
      <c r="Y70" s="2624"/>
      <c r="Z70" s="463"/>
      <c r="AA70" s="415">
        <v>28508.193062143622</v>
      </c>
      <c r="AB70" s="415">
        <v>30499.684187919574</v>
      </c>
      <c r="AC70" s="415">
        <v>32650.563921792087</v>
      </c>
      <c r="AD70" s="415">
        <v>33591.893011167704</v>
      </c>
      <c r="AE70" s="415">
        <v>37480.125761348063</v>
      </c>
      <c r="AF70" s="415">
        <v>39178.414271926478</v>
      </c>
      <c r="AG70" s="415">
        <v>41104.864337381376</v>
      </c>
      <c r="AH70" s="415">
        <v>43029.237564864146</v>
      </c>
      <c r="AI70" s="415">
        <v>46462.265090143126</v>
      </c>
      <c r="AJ70" s="415">
        <v>50264.065999482642</v>
      </c>
      <c r="AK70" s="415">
        <v>53335.644202779353</v>
      </c>
      <c r="AL70" s="415">
        <v>52762.019165361082</v>
      </c>
      <c r="AM70" s="415">
        <v>55185.341964810403</v>
      </c>
      <c r="AN70" s="415">
        <v>55755.206983488599</v>
      </c>
      <c r="AO70" s="415">
        <v>55552.013114466034</v>
      </c>
      <c r="AP70" s="415">
        <v>55932.240147373901</v>
      </c>
      <c r="AQ70" s="415">
        <v>52993.039654351931</v>
      </c>
      <c r="AR70" s="415">
        <v>54352.277309641337</v>
      </c>
      <c r="AS70" s="415">
        <v>53370.237669272603</v>
      </c>
      <c r="AT70" s="415">
        <v>45983.225995416782</v>
      </c>
      <c r="AU70" s="415">
        <v>47971.810541712257</v>
      </c>
      <c r="AV70" s="415">
        <v>55418.272552777635</v>
      </c>
      <c r="AW70" s="415">
        <v>59258.969781703738</v>
      </c>
      <c r="AX70" s="415">
        <v>64485.892952550479</v>
      </c>
      <c r="AY70" s="415">
        <v>61418.445331737341</v>
      </c>
      <c r="AZ70" s="415">
        <v>64217.580749326546</v>
      </c>
      <c r="BA70" s="416">
        <v>66178.199023445806</v>
      </c>
      <c r="BB70" s="415">
        <v>60853.196403155263</v>
      </c>
      <c r="BC70" s="417">
        <v>60253.478494778952</v>
      </c>
      <c r="BD70" s="415">
        <v>58563.502281431647</v>
      </c>
      <c r="BE70" s="416">
        <v>59110.715264938524</v>
      </c>
      <c r="BF70" s="416">
        <v>57586.165185872254</v>
      </c>
      <c r="BG70" s="415">
        <v>53927.529114898702</v>
      </c>
      <c r="BH70" s="416">
        <v>49016.639570465588</v>
      </c>
      <c r="BI70" s="416">
        <v>49899.783736085425</v>
      </c>
      <c r="BJ70" s="415"/>
      <c r="BK70" s="428"/>
      <c r="BL70" s="393"/>
    </row>
    <row r="71" spans="1:64">
      <c r="A71" s="2141"/>
      <c r="O71" s="29"/>
      <c r="Q71" s="374"/>
      <c r="R71" s="459"/>
      <c r="S71" s="414"/>
      <c r="T71" s="875" t="s">
        <v>109</v>
      </c>
      <c r="U71" s="29"/>
      <c r="V71" s="1630"/>
      <c r="W71" s="459"/>
      <c r="X71" s="414"/>
      <c r="Y71" s="880" t="s">
        <v>235</v>
      </c>
      <c r="Z71" s="463"/>
      <c r="AA71" s="419">
        <v>6191.1723110342919</v>
      </c>
      <c r="AB71" s="419">
        <v>6825.8549631637197</v>
      </c>
      <c r="AC71" s="419">
        <v>7492.9104170946339</v>
      </c>
      <c r="AD71" s="419">
        <v>7826.2562398116997</v>
      </c>
      <c r="AE71" s="419">
        <v>9010.5450086174478</v>
      </c>
      <c r="AF71" s="419">
        <v>9509.2691732615749</v>
      </c>
      <c r="AG71" s="419">
        <v>9765.1070389309443</v>
      </c>
      <c r="AH71" s="419">
        <v>9982.1576363179302</v>
      </c>
      <c r="AI71" s="419">
        <v>10444.124119656788</v>
      </c>
      <c r="AJ71" s="419">
        <v>11223.43922544937</v>
      </c>
      <c r="AK71" s="419">
        <v>11826.016418152623</v>
      </c>
      <c r="AL71" s="419">
        <v>11627.714035245412</v>
      </c>
      <c r="AM71" s="419">
        <v>12293.92738316869</v>
      </c>
      <c r="AN71" s="419">
        <v>12590.778836395577</v>
      </c>
      <c r="AO71" s="419">
        <v>12429.97810960184</v>
      </c>
      <c r="AP71" s="419">
        <v>12647.150448152292</v>
      </c>
      <c r="AQ71" s="419">
        <v>11988.330265534178</v>
      </c>
      <c r="AR71" s="419">
        <v>12565.43831267038</v>
      </c>
      <c r="AS71" s="419">
        <v>13629.118726915545</v>
      </c>
      <c r="AT71" s="419">
        <v>11890.812582083377</v>
      </c>
      <c r="AU71" s="419">
        <v>13274.568175916187</v>
      </c>
      <c r="AV71" s="419">
        <v>13286.841765985288</v>
      </c>
      <c r="AW71" s="419">
        <v>14933.445834016789</v>
      </c>
      <c r="AX71" s="419">
        <v>19080.696746229147</v>
      </c>
      <c r="AY71" s="419">
        <v>18196.644509442511</v>
      </c>
      <c r="AZ71" s="419">
        <v>17671.045282459007</v>
      </c>
      <c r="BA71" s="420">
        <v>17520.772012617112</v>
      </c>
      <c r="BB71" s="419">
        <v>17080.34591147734</v>
      </c>
      <c r="BC71" s="421">
        <v>16050.489411637105</v>
      </c>
      <c r="BD71" s="419">
        <v>16349.71151591389</v>
      </c>
      <c r="BE71" s="420">
        <v>16766.211926928117</v>
      </c>
      <c r="BF71" s="420">
        <v>16792.281160518207</v>
      </c>
      <c r="BG71" s="419">
        <v>16163.425818657794</v>
      </c>
      <c r="BH71" s="420">
        <v>14935.513021097799</v>
      </c>
      <c r="BI71" s="420">
        <v>15902.97617805261</v>
      </c>
      <c r="BJ71" s="419"/>
      <c r="BK71" s="461"/>
      <c r="BL71" s="462"/>
    </row>
    <row r="72" spans="1:64">
      <c r="A72" s="2141"/>
      <c r="O72" s="29"/>
      <c r="Q72" s="374"/>
      <c r="R72" s="459"/>
      <c r="S72" s="414"/>
      <c r="T72" s="867" t="s">
        <v>110</v>
      </c>
      <c r="U72" s="29"/>
      <c r="V72" s="1630"/>
      <c r="W72" s="459"/>
      <c r="X72" s="430"/>
      <c r="Y72" s="1638" t="s">
        <v>236</v>
      </c>
      <c r="Z72" s="463"/>
      <c r="AA72" s="394">
        <v>11413.831904533799</v>
      </c>
      <c r="AB72" s="394">
        <v>12057.054624969225</v>
      </c>
      <c r="AC72" s="394">
        <v>12815.957863355345</v>
      </c>
      <c r="AD72" s="394">
        <v>13095.085747074834</v>
      </c>
      <c r="AE72" s="394">
        <v>14363.791228348688</v>
      </c>
      <c r="AF72" s="394">
        <v>15007.17814327007</v>
      </c>
      <c r="AG72" s="394">
        <v>15986.809268646743</v>
      </c>
      <c r="AH72" s="394">
        <v>17157.203852928567</v>
      </c>
      <c r="AI72" s="394">
        <v>18764.745964088521</v>
      </c>
      <c r="AJ72" s="394">
        <v>20695.750814902935</v>
      </c>
      <c r="AK72" s="394">
        <v>22223.614536501111</v>
      </c>
      <c r="AL72" s="394">
        <v>21673.569654415678</v>
      </c>
      <c r="AM72" s="394">
        <v>22334.026103116743</v>
      </c>
      <c r="AN72" s="394">
        <v>22082.000221187012</v>
      </c>
      <c r="AO72" s="394">
        <v>21691.135994273289</v>
      </c>
      <c r="AP72" s="394">
        <v>21565.9457737175</v>
      </c>
      <c r="AQ72" s="394">
        <v>19841.167548939997</v>
      </c>
      <c r="AR72" s="394">
        <v>19579.055295691574</v>
      </c>
      <c r="AS72" s="394">
        <v>19693.144335891084</v>
      </c>
      <c r="AT72" s="394">
        <v>18758.992874485397</v>
      </c>
      <c r="AU72" s="394">
        <v>19414.28728265977</v>
      </c>
      <c r="AV72" s="394">
        <v>21895.628277518517</v>
      </c>
      <c r="AW72" s="394">
        <v>23052.355680121029</v>
      </c>
      <c r="AX72" s="394">
        <v>24772.604955647043</v>
      </c>
      <c r="AY72" s="394">
        <v>24083.124650764727</v>
      </c>
      <c r="AZ72" s="394">
        <v>28235.281932804661</v>
      </c>
      <c r="BA72" s="423">
        <v>29110.225551921118</v>
      </c>
      <c r="BB72" s="394">
        <v>23815.77817975845</v>
      </c>
      <c r="BC72" s="424">
        <v>23227.667295717885</v>
      </c>
      <c r="BD72" s="394">
        <v>22067.922358813135</v>
      </c>
      <c r="BE72" s="423">
        <v>21887.610212137275</v>
      </c>
      <c r="BF72" s="423">
        <v>22945.599554985074</v>
      </c>
      <c r="BG72" s="394">
        <v>21902.311509316678</v>
      </c>
      <c r="BH72" s="423">
        <v>21346.37077008628</v>
      </c>
      <c r="BI72" s="423">
        <v>22446.567898511381</v>
      </c>
      <c r="BJ72" s="394"/>
      <c r="BK72" s="464"/>
      <c r="BL72" s="462"/>
    </row>
    <row r="73" spans="1:64">
      <c r="A73" s="2141"/>
      <c r="O73" s="29"/>
      <c r="Q73" s="374"/>
      <c r="R73" s="459"/>
      <c r="S73" s="414"/>
      <c r="T73" s="867" t="s">
        <v>111</v>
      </c>
      <c r="U73" s="29"/>
      <c r="V73" s="1630"/>
      <c r="W73" s="459"/>
      <c r="X73" s="430"/>
      <c r="Y73" s="1638" t="s">
        <v>237</v>
      </c>
      <c r="Z73" s="463"/>
      <c r="AA73" s="394">
        <v>1057.448141305415</v>
      </c>
      <c r="AB73" s="394">
        <v>1089.1260692031162</v>
      </c>
      <c r="AC73" s="394">
        <v>1126.8954817433023</v>
      </c>
      <c r="AD73" s="394">
        <v>1108.4608155129913</v>
      </c>
      <c r="AE73" s="394">
        <v>1225.7590869629503</v>
      </c>
      <c r="AF73" s="394">
        <v>1236.9394009425532</v>
      </c>
      <c r="AG73" s="394">
        <v>1234.4777821040864</v>
      </c>
      <c r="AH73" s="394">
        <v>1220.5622591862307</v>
      </c>
      <c r="AI73" s="394">
        <v>1235.7477690286614</v>
      </c>
      <c r="AJ73" s="394">
        <v>1296.1242929318591</v>
      </c>
      <c r="AK73" s="394">
        <v>1332.8585383708414</v>
      </c>
      <c r="AL73" s="394">
        <v>1289.9126978182856</v>
      </c>
      <c r="AM73" s="394">
        <v>1342.8387309435116</v>
      </c>
      <c r="AN73" s="394">
        <v>1359.2433658731993</v>
      </c>
      <c r="AO73" s="394">
        <v>1315.4895681527216</v>
      </c>
      <c r="AP73" s="394">
        <v>1326.3862899882708</v>
      </c>
      <c r="AQ73" s="394">
        <v>1241.6716948282635</v>
      </c>
      <c r="AR73" s="394">
        <v>1330.7684087109176</v>
      </c>
      <c r="AS73" s="394">
        <v>1285.1936993309785</v>
      </c>
      <c r="AT73" s="394">
        <v>1201.7029726447554</v>
      </c>
      <c r="AU73" s="394">
        <v>1271.4609528063318</v>
      </c>
      <c r="AV73" s="394">
        <v>831.48617606844186</v>
      </c>
      <c r="AW73" s="394">
        <v>913.76221093039328</v>
      </c>
      <c r="AX73" s="394">
        <v>952.8783975514408</v>
      </c>
      <c r="AY73" s="394">
        <v>993.13856665134017</v>
      </c>
      <c r="AZ73" s="394">
        <v>766.2102442471321</v>
      </c>
      <c r="BA73" s="423">
        <v>842.1444405541813</v>
      </c>
      <c r="BB73" s="394">
        <v>730.92154927980823</v>
      </c>
      <c r="BC73" s="424">
        <v>671.68531780682895</v>
      </c>
      <c r="BD73" s="394">
        <v>613.8323494413338</v>
      </c>
      <c r="BE73" s="423">
        <v>610.56159880811174</v>
      </c>
      <c r="BF73" s="423">
        <v>574.23255211495575</v>
      </c>
      <c r="BG73" s="394">
        <v>597.76997803287713</v>
      </c>
      <c r="BH73" s="423">
        <v>543.90560726269541</v>
      </c>
      <c r="BI73" s="423">
        <v>505.78548248267617</v>
      </c>
      <c r="BJ73" s="394"/>
      <c r="BK73" s="464"/>
      <c r="BL73" s="462"/>
    </row>
    <row r="74" spans="1:64">
      <c r="A74" s="2141"/>
      <c r="O74" s="29"/>
      <c r="Q74" s="374"/>
      <c r="R74" s="459"/>
      <c r="S74" s="414"/>
      <c r="T74" s="2306" t="s">
        <v>1069</v>
      </c>
      <c r="U74" s="29"/>
      <c r="V74" s="1630"/>
      <c r="W74" s="459"/>
      <c r="X74" s="430"/>
      <c r="Y74" s="1638" t="s">
        <v>1070</v>
      </c>
      <c r="Z74" s="463"/>
      <c r="AA74" s="394">
        <v>9845.7407052701128</v>
      </c>
      <c r="AB74" s="394">
        <v>10527.648530583512</v>
      </c>
      <c r="AC74" s="394">
        <v>11214.800159598806</v>
      </c>
      <c r="AD74" s="394">
        <v>11562.090208768179</v>
      </c>
      <c r="AE74" s="394">
        <v>12880.03043741898</v>
      </c>
      <c r="AF74" s="394">
        <v>13425.027554452285</v>
      </c>
      <c r="AG74" s="394">
        <v>14118.470247699599</v>
      </c>
      <c r="AH74" s="394">
        <v>14669.313816431415</v>
      </c>
      <c r="AI74" s="394">
        <v>16017.647237369159</v>
      </c>
      <c r="AJ74" s="394">
        <v>17048.751666198474</v>
      </c>
      <c r="AK74" s="394">
        <v>17953.154709754777</v>
      </c>
      <c r="AL74" s="394">
        <v>18170.822777881709</v>
      </c>
      <c r="AM74" s="394">
        <v>19214.549747581455</v>
      </c>
      <c r="AN74" s="394">
        <v>19723.184560032809</v>
      </c>
      <c r="AO74" s="394">
        <v>20115.409442438184</v>
      </c>
      <c r="AP74" s="394">
        <v>20392.757635515834</v>
      </c>
      <c r="AQ74" s="394">
        <v>19921.870145049488</v>
      </c>
      <c r="AR74" s="394">
        <v>20877.015292568467</v>
      </c>
      <c r="AS74" s="394">
        <v>18762.780907134998</v>
      </c>
      <c r="AT74" s="394">
        <v>14131.717566203257</v>
      </c>
      <c r="AU74" s="394">
        <v>14011.494130329969</v>
      </c>
      <c r="AV74" s="394">
        <v>19404.316333205392</v>
      </c>
      <c r="AW74" s="394">
        <v>20359.406056635529</v>
      </c>
      <c r="AX74" s="394">
        <v>19679.712853122848</v>
      </c>
      <c r="AY74" s="394">
        <v>18145.537604878769</v>
      </c>
      <c r="AZ74" s="394">
        <v>17545.043289815756</v>
      </c>
      <c r="BA74" s="423">
        <v>18705.057018353393</v>
      </c>
      <c r="BB74" s="394">
        <v>19226.15076263966</v>
      </c>
      <c r="BC74" s="424">
        <v>20303.636469617137</v>
      </c>
      <c r="BD74" s="394">
        <v>19532.036057263285</v>
      </c>
      <c r="BE74" s="423">
        <v>19846.33152706502</v>
      </c>
      <c r="BF74" s="423">
        <v>17274.051918254016</v>
      </c>
      <c r="BG74" s="394">
        <v>15264.021808891353</v>
      </c>
      <c r="BH74" s="423">
        <v>12190.850172018803</v>
      </c>
      <c r="BI74" s="423">
        <v>11044.45417703875</v>
      </c>
      <c r="BJ74" s="394"/>
      <c r="BK74" s="464"/>
      <c r="BL74" s="462"/>
    </row>
    <row r="75" spans="1:64">
      <c r="A75" s="2141"/>
      <c r="O75" s="29"/>
      <c r="Q75" s="374"/>
      <c r="R75" s="459"/>
      <c r="S75" s="2151" t="s">
        <v>1071</v>
      </c>
      <c r="T75" s="892"/>
      <c r="U75" s="29"/>
      <c r="V75" s="1630"/>
      <c r="W75" s="459"/>
      <c r="X75" s="1117" t="s">
        <v>1068</v>
      </c>
      <c r="Y75" s="892"/>
      <c r="Z75" s="463"/>
      <c r="AA75" s="415">
        <v>1743.0536869102427</v>
      </c>
      <c r="AB75" s="415">
        <v>1914.4992558179417</v>
      </c>
      <c r="AC75" s="415">
        <v>2096.596917829223</v>
      </c>
      <c r="AD75" s="415">
        <v>2162.8456617279749</v>
      </c>
      <c r="AE75" s="415">
        <v>2508.4767482654697</v>
      </c>
      <c r="AF75" s="415">
        <v>2618.1743602528436</v>
      </c>
      <c r="AG75" s="415">
        <v>2767.9389228446739</v>
      </c>
      <c r="AH75" s="415">
        <v>2892.4510325537658</v>
      </c>
      <c r="AI75" s="415">
        <v>3104.2623267951649</v>
      </c>
      <c r="AJ75" s="415">
        <v>3404.2178118690426</v>
      </c>
      <c r="AK75" s="415">
        <v>3667.6700582206972</v>
      </c>
      <c r="AL75" s="415">
        <v>3711.1784072141559</v>
      </c>
      <c r="AM75" s="415">
        <v>4002.0817367975656</v>
      </c>
      <c r="AN75" s="415">
        <v>4197.2463425451642</v>
      </c>
      <c r="AO75" s="415">
        <v>4283.0314278206297</v>
      </c>
      <c r="AP75" s="415">
        <v>4464.82541515925</v>
      </c>
      <c r="AQ75" s="415">
        <v>4215.35034774817</v>
      </c>
      <c r="AR75" s="415">
        <v>4492.6829698318707</v>
      </c>
      <c r="AS75" s="415">
        <v>3657.0624987791762</v>
      </c>
      <c r="AT75" s="415">
        <v>5567.5503231696066</v>
      </c>
      <c r="AU75" s="415">
        <v>5829.5872751749766</v>
      </c>
      <c r="AV75" s="415">
        <v>5058.0811980323369</v>
      </c>
      <c r="AW75" s="415">
        <v>6051.5013333939287</v>
      </c>
      <c r="AX75" s="415">
        <v>5393.8704304088815</v>
      </c>
      <c r="AY75" s="415">
        <v>5309.1082925452783</v>
      </c>
      <c r="AZ75" s="415">
        <v>5545.8818049993961</v>
      </c>
      <c r="BA75" s="416">
        <v>5246.5391950916737</v>
      </c>
      <c r="BB75" s="415">
        <v>5227.6292794630181</v>
      </c>
      <c r="BC75" s="417">
        <v>4965.0732696340492</v>
      </c>
      <c r="BD75" s="415">
        <v>4363.5703634707652</v>
      </c>
      <c r="BE75" s="416">
        <v>4242.7456440249825</v>
      </c>
      <c r="BF75" s="416">
        <v>3947.9960222873424</v>
      </c>
      <c r="BG75" s="415">
        <v>4157.0217809338847</v>
      </c>
      <c r="BH75" s="416">
        <v>4945.2964685487204</v>
      </c>
      <c r="BI75" s="416">
        <v>4803.0821290250387</v>
      </c>
      <c r="BJ75" s="394"/>
      <c r="BK75" s="464"/>
      <c r="BL75" s="462"/>
    </row>
    <row r="76" spans="1:64">
      <c r="A76" s="2141"/>
      <c r="O76" s="29"/>
      <c r="Q76" s="374"/>
      <c r="R76" s="465"/>
      <c r="S76" s="1117" t="s">
        <v>112</v>
      </c>
      <c r="T76" s="892"/>
      <c r="U76" s="29"/>
      <c r="V76" s="1630"/>
      <c r="W76" s="465"/>
      <c r="X76" s="1117" t="s">
        <v>238</v>
      </c>
      <c r="Y76" s="892"/>
      <c r="Z76" s="463"/>
      <c r="AA76" s="415">
        <v>36766.33426312972</v>
      </c>
      <c r="AB76" s="415">
        <v>34851.041041299744</v>
      </c>
      <c r="AC76" s="415">
        <v>32316.262195691841</v>
      </c>
      <c r="AD76" s="415">
        <v>34082.413536609318</v>
      </c>
      <c r="AE76" s="415">
        <v>35321.211574158719</v>
      </c>
      <c r="AF76" s="415">
        <v>35512.606848993411</v>
      </c>
      <c r="AG76" s="415">
        <v>30811.179239634876</v>
      </c>
      <c r="AH76" s="415">
        <v>32610.424251029417</v>
      </c>
      <c r="AI76" s="415">
        <v>33758.218809832848</v>
      </c>
      <c r="AJ76" s="415">
        <v>35024.214249832956</v>
      </c>
      <c r="AK76" s="415">
        <v>34678.62141120289</v>
      </c>
      <c r="AL76" s="415">
        <v>34224.784485079101</v>
      </c>
      <c r="AM76" s="415">
        <v>33749.299624119434</v>
      </c>
      <c r="AN76" s="415">
        <v>35048.464886209236</v>
      </c>
      <c r="AO76" s="415">
        <v>39704.549512501246</v>
      </c>
      <c r="AP76" s="415">
        <v>42497.025463263897</v>
      </c>
      <c r="AQ76" s="415">
        <v>41111.687735343614</v>
      </c>
      <c r="AR76" s="415">
        <v>37044.633030147947</v>
      </c>
      <c r="AS76" s="415">
        <v>33146.040085438071</v>
      </c>
      <c r="AT76" s="415">
        <v>23707.227506980067</v>
      </c>
      <c r="AU76" s="415">
        <v>21576.275720511745</v>
      </c>
      <c r="AV76" s="415">
        <v>16651.532740240327</v>
      </c>
      <c r="AW76" s="415">
        <v>11482.248305715466</v>
      </c>
      <c r="AX76" s="415">
        <v>18804.607878544743</v>
      </c>
      <c r="AY76" s="415">
        <v>15538.912242194539</v>
      </c>
      <c r="AZ76" s="415">
        <v>13019.513554788911</v>
      </c>
      <c r="BA76" s="416">
        <v>10004.68199973071</v>
      </c>
      <c r="BB76" s="415">
        <v>13932.518828375856</v>
      </c>
      <c r="BC76" s="417">
        <v>12195.867347253181</v>
      </c>
      <c r="BD76" s="415">
        <v>14016.670224408032</v>
      </c>
      <c r="BE76" s="416">
        <v>10654.268771844532</v>
      </c>
      <c r="BF76" s="416">
        <v>7553.6881330314418</v>
      </c>
      <c r="BG76" s="415">
        <v>3371.2617045626525</v>
      </c>
      <c r="BH76" s="416">
        <v>4405.9671568434951</v>
      </c>
      <c r="BI76" s="416">
        <v>2757.839648921818</v>
      </c>
      <c r="BJ76" s="394"/>
      <c r="BK76" s="464"/>
      <c r="BL76" s="462"/>
    </row>
    <row r="77" spans="1:64">
      <c r="B77" s="29"/>
      <c r="C77" s="29"/>
      <c r="D77" s="29"/>
      <c r="E77" s="29"/>
      <c r="F77" s="29"/>
      <c r="G77" s="29"/>
      <c r="H77" s="29"/>
      <c r="I77" s="29"/>
      <c r="J77" s="29"/>
      <c r="K77" s="29"/>
      <c r="L77" s="29"/>
      <c r="M77" s="29"/>
      <c r="N77" s="29"/>
      <c r="O77" s="29"/>
      <c r="Q77" s="374"/>
      <c r="R77" s="466" t="s">
        <v>619</v>
      </c>
      <c r="S77" s="467"/>
      <c r="T77" s="898"/>
      <c r="U77" s="29"/>
      <c r="V77" s="1630"/>
      <c r="W77" s="474" t="s">
        <v>610</v>
      </c>
      <c r="X77" s="1641"/>
      <c r="Y77" s="898"/>
      <c r="Z77" s="919"/>
      <c r="AA77" s="469">
        <f>SUM(AA78,AA92)</f>
        <v>208428.58553710365</v>
      </c>
      <c r="AB77" s="469">
        <f t="shared" ref="AB77:BE77" si="17">SUM(AB78,AB92)</f>
        <v>220426.44009783838</v>
      </c>
      <c r="AC77" s="469">
        <f t="shared" si="17"/>
        <v>227053.39388868047</v>
      </c>
      <c r="AD77" s="469">
        <f t="shared" si="17"/>
        <v>230460.3513853664</v>
      </c>
      <c r="AE77" s="469">
        <f t="shared" si="17"/>
        <v>240154.14110422094</v>
      </c>
      <c r="AF77" s="469">
        <f t="shared" si="17"/>
        <v>249219.41486979107</v>
      </c>
      <c r="AG77" s="469">
        <f t="shared" si="17"/>
        <v>255829.34071600926</v>
      </c>
      <c r="AH77" s="469">
        <f t="shared" si="17"/>
        <v>257308.26739900361</v>
      </c>
      <c r="AI77" s="469">
        <f t="shared" si="17"/>
        <v>255051.14267369773</v>
      </c>
      <c r="AJ77" s="469">
        <f t="shared" si="17"/>
        <v>259405.89355234429</v>
      </c>
      <c r="AK77" s="469">
        <f t="shared" si="17"/>
        <v>258755.78152380744</v>
      </c>
      <c r="AL77" s="469">
        <f t="shared" si="17"/>
        <v>262834.09668401023</v>
      </c>
      <c r="AM77" s="469">
        <f t="shared" si="17"/>
        <v>259609.42433427618</v>
      </c>
      <c r="AN77" s="469">
        <f t="shared" si="17"/>
        <v>255967.44511905036</v>
      </c>
      <c r="AO77" s="469">
        <f t="shared" si="17"/>
        <v>249834.93284422101</v>
      </c>
      <c r="AP77" s="469">
        <f t="shared" si="17"/>
        <v>244449.36175979447</v>
      </c>
      <c r="AQ77" s="469">
        <f t="shared" si="17"/>
        <v>241473.29932555545</v>
      </c>
      <c r="AR77" s="469">
        <f t="shared" si="17"/>
        <v>239400.60941327128</v>
      </c>
      <c r="AS77" s="469">
        <f t="shared" si="17"/>
        <v>231655.47292354121</v>
      </c>
      <c r="AT77" s="469">
        <f t="shared" si="17"/>
        <v>227026.22924744169</v>
      </c>
      <c r="AU77" s="469">
        <f t="shared" si="17"/>
        <v>228469.09575192444</v>
      </c>
      <c r="AV77" s="469">
        <f t="shared" si="17"/>
        <v>225176.93956666405</v>
      </c>
      <c r="AW77" s="469">
        <f t="shared" si="17"/>
        <v>226971.00922099533</v>
      </c>
      <c r="AX77" s="469">
        <f t="shared" si="17"/>
        <v>224243.79827183177</v>
      </c>
      <c r="AY77" s="469">
        <f t="shared" si="17"/>
        <v>218891.88965871115</v>
      </c>
      <c r="AZ77" s="469">
        <f t="shared" si="17"/>
        <v>217419.15794732509</v>
      </c>
      <c r="BA77" s="470">
        <f t="shared" si="17"/>
        <v>215391.02092710749</v>
      </c>
      <c r="BB77" s="469">
        <f t="shared" si="17"/>
        <v>213300.85309993709</v>
      </c>
      <c r="BC77" s="471">
        <f t="shared" si="17"/>
        <v>210213.00923576628</v>
      </c>
      <c r="BD77" s="469">
        <f t="shared" si="17"/>
        <v>205886.90091065672</v>
      </c>
      <c r="BE77" s="470">
        <f t="shared" si="17"/>
        <v>183358.70549183415</v>
      </c>
      <c r="BF77" s="470">
        <f t="shared" ref="BF77:BG77" si="18">SUM(BF78,BF92)</f>
        <v>184755.05942117653</v>
      </c>
      <c r="BG77" s="469">
        <f t="shared" si="18"/>
        <v>191511.46700191114</v>
      </c>
      <c r="BH77" s="470">
        <f t="shared" ref="BH77:BI77" si="19">SUM(BH78,BH92)</f>
        <v>190187.30901445897</v>
      </c>
      <c r="BI77" s="470">
        <f t="shared" si="19"/>
        <v>187185.1754150989</v>
      </c>
      <c r="BJ77" s="469"/>
      <c r="BK77" s="472"/>
      <c r="BL77" s="382"/>
    </row>
    <row r="78" spans="1:64">
      <c r="B78" s="29"/>
      <c r="C78" s="29"/>
      <c r="D78" s="29"/>
      <c r="E78" s="29"/>
      <c r="F78" s="29"/>
      <c r="G78" s="29"/>
      <c r="H78" s="29"/>
      <c r="I78" s="29"/>
      <c r="J78" s="29"/>
      <c r="K78" s="29"/>
      <c r="L78" s="29"/>
      <c r="M78" s="29"/>
      <c r="N78" s="29"/>
      <c r="O78" s="29"/>
      <c r="Q78" s="374"/>
      <c r="R78" s="473"/>
      <c r="S78" s="474" t="s">
        <v>113</v>
      </c>
      <c r="T78" s="899"/>
      <c r="U78" s="29"/>
      <c r="V78" s="1630"/>
      <c r="W78" s="1642"/>
      <c r="X78" s="474" t="s">
        <v>198</v>
      </c>
      <c r="Y78" s="898"/>
      <c r="Z78" s="919"/>
      <c r="AA78" s="475">
        <v>105912.48671546919</v>
      </c>
      <c r="AB78" s="475">
        <v>113843.71834730024</v>
      </c>
      <c r="AC78" s="475">
        <v>120176.71992564091</v>
      </c>
      <c r="AD78" s="475">
        <v>123485.77019935884</v>
      </c>
      <c r="AE78" s="475">
        <v>129195.52074834646</v>
      </c>
      <c r="AF78" s="475">
        <v>136070.37523874082</v>
      </c>
      <c r="AG78" s="475">
        <v>141796.2192867987</v>
      </c>
      <c r="AH78" s="475">
        <v>146108.81767660068</v>
      </c>
      <c r="AI78" s="475">
        <v>146461.16092231785</v>
      </c>
      <c r="AJ78" s="475">
        <v>151296.82283379382</v>
      </c>
      <c r="AK78" s="475">
        <v>151350.38885059362</v>
      </c>
      <c r="AL78" s="475">
        <v>155786.62918910832</v>
      </c>
      <c r="AM78" s="475">
        <v>156162.83537289544</v>
      </c>
      <c r="AN78" s="475">
        <v>154346.6582042886</v>
      </c>
      <c r="AO78" s="475">
        <v>148846.90894304283</v>
      </c>
      <c r="AP78" s="475">
        <v>144355.05968594257</v>
      </c>
      <c r="AQ78" s="475">
        <v>140809.64872147105</v>
      </c>
      <c r="AR78" s="475">
        <v>140474.4634026213</v>
      </c>
      <c r="AS78" s="475">
        <v>135761.82248425882</v>
      </c>
      <c r="AT78" s="475">
        <v>136622.70295159472</v>
      </c>
      <c r="AU78" s="475">
        <v>136285.97809078684</v>
      </c>
      <c r="AV78" s="475">
        <v>135911.16893751116</v>
      </c>
      <c r="AW78" s="475">
        <v>137727.22648142805</v>
      </c>
      <c r="AX78" s="475">
        <v>134753.94086649257</v>
      </c>
      <c r="AY78" s="475">
        <v>129456.98420880441</v>
      </c>
      <c r="AZ78" s="475">
        <v>128659.41094468876</v>
      </c>
      <c r="BA78" s="476">
        <v>128018.11733962044</v>
      </c>
      <c r="BB78" s="475">
        <v>126837.04073785771</v>
      </c>
      <c r="BC78" s="477">
        <v>124603.52859186</v>
      </c>
      <c r="BD78" s="475">
        <v>121531.41842885902</v>
      </c>
      <c r="BE78" s="476">
        <v>103834.91106949079</v>
      </c>
      <c r="BF78" s="476">
        <v>102886.07027239948</v>
      </c>
      <c r="BG78" s="475">
        <v>110338.01028284171</v>
      </c>
      <c r="BH78" s="476">
        <v>109715.85592685721</v>
      </c>
      <c r="BI78" s="476">
        <v>109008.0164792601</v>
      </c>
      <c r="BJ78" s="475"/>
      <c r="BK78" s="478"/>
      <c r="BL78" s="382"/>
    </row>
    <row r="79" spans="1:64">
      <c r="A79" s="2141"/>
      <c r="B79" s="29"/>
      <c r="C79" s="29"/>
      <c r="D79" s="29"/>
      <c r="E79" s="29"/>
      <c r="F79" s="29"/>
      <c r="G79" s="29"/>
      <c r="H79" s="29"/>
      <c r="I79" s="29"/>
      <c r="J79" s="29"/>
      <c r="K79" s="29"/>
      <c r="L79" s="29"/>
      <c r="M79" s="29"/>
      <c r="N79" s="29"/>
      <c r="O79" s="29"/>
      <c r="Q79" s="374"/>
      <c r="R79" s="479"/>
      <c r="S79" s="479"/>
      <c r="T79" s="900" t="s">
        <v>357</v>
      </c>
      <c r="U79" s="29"/>
      <c r="V79" s="1630"/>
      <c r="W79" s="1643"/>
      <c r="X79" s="1643"/>
      <c r="Y79" s="1666" t="s">
        <v>199</v>
      </c>
      <c r="Z79" s="460"/>
      <c r="AA79" s="480">
        <f>SUM(AA80,AA85,AA88)</f>
        <v>88359.778126812336</v>
      </c>
      <c r="AB79" s="480">
        <f t="shared" ref="AB79:BE79" si="20">SUM(AB80,AB85,AB88)</f>
        <v>95035.155832889577</v>
      </c>
      <c r="AC79" s="480">
        <f t="shared" si="20"/>
        <v>100949.08465468255</v>
      </c>
      <c r="AD79" s="480">
        <f t="shared" si="20"/>
        <v>104075.88077019436</v>
      </c>
      <c r="AE79" s="480">
        <f t="shared" si="20"/>
        <v>108981.3881084032</v>
      </c>
      <c r="AF79" s="480">
        <f t="shared" si="20"/>
        <v>114888.60930146443</v>
      </c>
      <c r="AG79" s="480">
        <f t="shared" si="20"/>
        <v>120371.92550301366</v>
      </c>
      <c r="AH79" s="480">
        <f t="shared" si="20"/>
        <v>123130.87591296475</v>
      </c>
      <c r="AI79" s="480">
        <f t="shared" si="20"/>
        <v>125308.02933943717</v>
      </c>
      <c r="AJ79" s="480">
        <f t="shared" si="20"/>
        <v>130270.43472756316</v>
      </c>
      <c r="AK79" s="480">
        <f t="shared" si="20"/>
        <v>130438.87835082336</v>
      </c>
      <c r="AL79" s="480">
        <f t="shared" si="20"/>
        <v>135387.82281358543</v>
      </c>
      <c r="AM79" s="480">
        <f t="shared" si="20"/>
        <v>134613.50960600338</v>
      </c>
      <c r="AN79" s="480">
        <f t="shared" si="20"/>
        <v>132418.02947084006</v>
      </c>
      <c r="AO79" s="480">
        <f t="shared" si="20"/>
        <v>128033.3202300675</v>
      </c>
      <c r="AP79" s="480">
        <f t="shared" si="20"/>
        <v>123290.18727250867</v>
      </c>
      <c r="AQ79" s="480">
        <f t="shared" si="20"/>
        <v>120030.51235096497</v>
      </c>
      <c r="AR79" s="480">
        <f t="shared" si="20"/>
        <v>119618.05189668186</v>
      </c>
      <c r="AS79" s="480">
        <f t="shared" si="20"/>
        <v>115869.73723877057</v>
      </c>
      <c r="AT79" s="480">
        <f t="shared" si="20"/>
        <v>117728.61781565838</v>
      </c>
      <c r="AU79" s="480">
        <f t="shared" si="20"/>
        <v>117759.52481919951</v>
      </c>
      <c r="AV79" s="480">
        <f t="shared" si="20"/>
        <v>116462.05135964062</v>
      </c>
      <c r="AW79" s="480">
        <f t="shared" si="20"/>
        <v>116788.13413313215</v>
      </c>
      <c r="AX79" s="480">
        <f t="shared" si="20"/>
        <v>113146.3795020479</v>
      </c>
      <c r="AY79" s="480">
        <f t="shared" si="20"/>
        <v>108272.25086666246</v>
      </c>
      <c r="AZ79" s="480">
        <f t="shared" si="20"/>
        <v>107816.72766086303</v>
      </c>
      <c r="BA79" s="480">
        <f t="shared" si="20"/>
        <v>107256.03037094812</v>
      </c>
      <c r="BB79" s="480">
        <f t="shared" si="20"/>
        <v>106134.65203675309</v>
      </c>
      <c r="BC79" s="480">
        <f t="shared" si="20"/>
        <v>104309.89084684975</v>
      </c>
      <c r="BD79" s="480">
        <f t="shared" si="20"/>
        <v>101526.48645948039</v>
      </c>
      <c r="BE79" s="481">
        <f t="shared" si="20"/>
        <v>89347.530803817193</v>
      </c>
      <c r="BF79" s="481">
        <f t="shared" ref="BF79:BG79" si="21">SUM(BF80,BF85,BF88)</f>
        <v>86787.764332700288</v>
      </c>
      <c r="BG79" s="480">
        <f t="shared" si="21"/>
        <v>91098.61189560096</v>
      </c>
      <c r="BH79" s="481">
        <f t="shared" ref="BH79:BI79" si="22">SUM(BH80,BH85,BH88)</f>
        <v>90191.129798816357</v>
      </c>
      <c r="BI79" s="481">
        <f t="shared" si="22"/>
        <v>89481.343612449069</v>
      </c>
      <c r="BJ79" s="493"/>
      <c r="BK79" s="418"/>
      <c r="BL79" s="393"/>
    </row>
    <row r="80" spans="1:64">
      <c r="A80" s="2141"/>
      <c r="O80" s="29"/>
      <c r="Q80" s="374"/>
      <c r="R80" s="482"/>
      <c r="S80" s="479"/>
      <c r="T80" s="464" t="s">
        <v>114</v>
      </c>
      <c r="V80" s="1630"/>
      <c r="W80" s="203"/>
      <c r="X80" s="1643"/>
      <c r="Y80" s="1660" t="s">
        <v>917</v>
      </c>
      <c r="Z80" s="463"/>
      <c r="AA80" s="394">
        <v>81877.7553639291</v>
      </c>
      <c r="AB80" s="394">
        <v>88788.428086578948</v>
      </c>
      <c r="AC80" s="394">
        <v>94826.555626141126</v>
      </c>
      <c r="AD80" s="394">
        <v>98088.389572068118</v>
      </c>
      <c r="AE80" s="394">
        <v>102878.48000850643</v>
      </c>
      <c r="AF80" s="394">
        <v>108970.25358116682</v>
      </c>
      <c r="AG80" s="394">
        <v>114587.6737260353</v>
      </c>
      <c r="AH80" s="394">
        <v>117513.39883389359</v>
      </c>
      <c r="AI80" s="394">
        <v>119767.30537369449</v>
      </c>
      <c r="AJ80" s="394">
        <v>124726.82671151291</v>
      </c>
      <c r="AK80" s="394">
        <v>125122.32560628933</v>
      </c>
      <c r="AL80" s="394">
        <v>129962.55917088289</v>
      </c>
      <c r="AM80" s="394">
        <v>129405.58101170097</v>
      </c>
      <c r="AN80" s="394">
        <v>127104.43786021377</v>
      </c>
      <c r="AO80" s="394">
        <v>122513.18978561544</v>
      </c>
      <c r="AP80" s="394">
        <v>117709.88742594323</v>
      </c>
      <c r="AQ80" s="394">
        <v>114395.30211092455</v>
      </c>
      <c r="AR80" s="394">
        <v>114002.92392432896</v>
      </c>
      <c r="AS80" s="394">
        <v>110435.82139770147</v>
      </c>
      <c r="AT80" s="394">
        <v>112509.2484923122</v>
      </c>
      <c r="AU80" s="394">
        <v>112342.58557127515</v>
      </c>
      <c r="AV80" s="394">
        <v>111178.20582544133</v>
      </c>
      <c r="AW80" s="394">
        <v>111428.48893611855</v>
      </c>
      <c r="AX80" s="394">
        <v>107805.48600675403</v>
      </c>
      <c r="AY80" s="394">
        <v>102969.67628386579</v>
      </c>
      <c r="AZ80" s="394">
        <v>102562.79355062937</v>
      </c>
      <c r="BA80" s="394">
        <v>102099.22710794615</v>
      </c>
      <c r="BB80" s="394">
        <v>101172.42220859187</v>
      </c>
      <c r="BC80" s="394">
        <v>99423.516261088982</v>
      </c>
      <c r="BD80" s="394">
        <v>96819.015999192459</v>
      </c>
      <c r="BE80" s="423">
        <v>85659.67891926282</v>
      </c>
      <c r="BF80" s="423">
        <v>83156.650366537098</v>
      </c>
      <c r="BG80" s="394">
        <v>86989.195187731952</v>
      </c>
      <c r="BH80" s="423">
        <v>85796.872239828444</v>
      </c>
      <c r="BI80" s="423">
        <v>84971.509400871713</v>
      </c>
      <c r="BJ80" s="394"/>
      <c r="BK80" s="464"/>
      <c r="BL80" s="462"/>
    </row>
    <row r="81" spans="1:64">
      <c r="A81" s="2141"/>
      <c r="O81" s="29"/>
      <c r="Q81" s="374"/>
      <c r="R81" s="482"/>
      <c r="S81" s="479"/>
      <c r="T81" s="464" t="s">
        <v>115</v>
      </c>
      <c r="V81" s="1630"/>
      <c r="W81" s="203"/>
      <c r="X81" s="1643"/>
      <c r="Y81" s="1660" t="s">
        <v>918</v>
      </c>
      <c r="Z81" s="463"/>
      <c r="AA81" s="394">
        <v>76702.92261025685</v>
      </c>
      <c r="AB81" s="394">
        <v>83474.117063363752</v>
      </c>
      <c r="AC81" s="394">
        <v>89578.114588620301</v>
      </c>
      <c r="AD81" s="394">
        <v>92904.754216401721</v>
      </c>
      <c r="AE81" s="394">
        <v>97700.582020060901</v>
      </c>
      <c r="AF81" s="394">
        <v>103761.51494176099</v>
      </c>
      <c r="AG81" s="394">
        <v>109422.47380829297</v>
      </c>
      <c r="AH81" s="394">
        <v>112399.8897945213</v>
      </c>
      <c r="AI81" s="394">
        <v>114716.97089912288</v>
      </c>
      <c r="AJ81" s="394">
        <v>119730.5222706709</v>
      </c>
      <c r="AK81" s="394">
        <v>120092.709479401</v>
      </c>
      <c r="AL81" s="394">
        <v>125006.55282189432</v>
      </c>
      <c r="AM81" s="394">
        <v>124384.45510906882</v>
      </c>
      <c r="AN81" s="394">
        <v>122167.00276856015</v>
      </c>
      <c r="AO81" s="394">
        <v>117869.3721647135</v>
      </c>
      <c r="AP81" s="394">
        <v>113145.77209095277</v>
      </c>
      <c r="AQ81" s="394">
        <v>109873.78211877172</v>
      </c>
      <c r="AR81" s="394">
        <v>109605.86441106205</v>
      </c>
      <c r="AS81" s="394">
        <v>106232.16737967158</v>
      </c>
      <c r="AT81" s="394">
        <v>108397.4584074592</v>
      </c>
      <c r="AU81" s="394">
        <v>108460.96506571872</v>
      </c>
      <c r="AV81" s="394">
        <v>107540.3611568007</v>
      </c>
      <c r="AW81" s="394">
        <v>107928.35307778505</v>
      </c>
      <c r="AX81" s="394">
        <v>104457.20173051863</v>
      </c>
      <c r="AY81" s="394">
        <v>99754.03951985747</v>
      </c>
      <c r="AZ81" s="394">
        <v>99496.682866169154</v>
      </c>
      <c r="BA81" s="394">
        <v>99272.260412352916</v>
      </c>
      <c r="BB81" s="394">
        <v>98482.486711452395</v>
      </c>
      <c r="BC81" s="394">
        <v>96940.756396314639</v>
      </c>
      <c r="BD81" s="394">
        <v>94593.472583900279</v>
      </c>
      <c r="BE81" s="423">
        <v>84395.48173986256</v>
      </c>
      <c r="BF81" s="423">
        <v>81906.205703745189</v>
      </c>
      <c r="BG81" s="394">
        <v>85594.986968112062</v>
      </c>
      <c r="BH81" s="423">
        <v>84469.634695832516</v>
      </c>
      <c r="BI81" s="423">
        <v>83710.669956421683</v>
      </c>
      <c r="BJ81" s="394"/>
      <c r="BK81" s="464"/>
      <c r="BL81" s="462"/>
    </row>
    <row r="82" spans="1:64">
      <c r="A82" s="2141"/>
      <c r="O82" s="29"/>
      <c r="Q82" s="374"/>
      <c r="R82" s="482"/>
      <c r="S82" s="479"/>
      <c r="T82" s="464" t="s">
        <v>116</v>
      </c>
      <c r="V82" s="1630"/>
      <c r="W82" s="203"/>
      <c r="X82" s="1643"/>
      <c r="Y82" s="1660" t="s">
        <v>919</v>
      </c>
      <c r="Z82" s="463"/>
      <c r="AA82" s="394">
        <v>49503.851639002445</v>
      </c>
      <c r="AB82" s="394">
        <v>49355.598012815462</v>
      </c>
      <c r="AC82" s="394">
        <v>57013.088604653298</v>
      </c>
      <c r="AD82" s="394">
        <v>61149.327952769796</v>
      </c>
      <c r="AE82" s="394">
        <v>67511.757603489765</v>
      </c>
      <c r="AF82" s="394">
        <v>67806.89252982875</v>
      </c>
      <c r="AG82" s="394">
        <v>73338.363396588436</v>
      </c>
      <c r="AH82" s="394">
        <v>67125.696910063067</v>
      </c>
      <c r="AI82" s="394">
        <v>71719.740069885156</v>
      </c>
      <c r="AJ82" s="394">
        <v>75588.113566412023</v>
      </c>
      <c r="AK82" s="394">
        <v>77717.942894232823</v>
      </c>
      <c r="AL82" s="394">
        <v>76954.883454407609</v>
      </c>
      <c r="AM82" s="394">
        <v>78216.392457698268</v>
      </c>
      <c r="AN82" s="394">
        <v>79696.644775933382</v>
      </c>
      <c r="AO82" s="394">
        <v>78220.725193266597</v>
      </c>
      <c r="AP82" s="394">
        <v>76103.685285142259</v>
      </c>
      <c r="AQ82" s="394">
        <v>74269.140285118774</v>
      </c>
      <c r="AR82" s="394">
        <v>72880.972436510885</v>
      </c>
      <c r="AS82" s="394">
        <v>73338.064506914016</v>
      </c>
      <c r="AT82" s="394">
        <v>68953.093394739728</v>
      </c>
      <c r="AU82" s="394">
        <v>68739.604742214302</v>
      </c>
      <c r="AV82" s="394">
        <v>66663.391191905321</v>
      </c>
      <c r="AW82" s="394">
        <v>68234.72859862425</v>
      </c>
      <c r="AX82" s="394">
        <v>65738.340818347962</v>
      </c>
      <c r="AY82" s="394">
        <v>61810.796573154963</v>
      </c>
      <c r="AZ82" s="394">
        <v>62065.08153674379</v>
      </c>
      <c r="BA82" s="394">
        <v>59413.83526308139</v>
      </c>
      <c r="BB82" s="394">
        <v>60626.652883574869</v>
      </c>
      <c r="BC82" s="394">
        <v>61894.790736127572</v>
      </c>
      <c r="BD82" s="394">
        <v>61267.807652068848</v>
      </c>
      <c r="BE82" s="423">
        <v>52519.71868259555</v>
      </c>
      <c r="BF82" s="423">
        <v>54268.101394826939</v>
      </c>
      <c r="BG82" s="394">
        <v>57704.795288853042</v>
      </c>
      <c r="BH82" s="423">
        <v>59594.366234337693</v>
      </c>
      <c r="BI82" s="423">
        <v>57210.040714623377</v>
      </c>
      <c r="BJ82" s="394"/>
      <c r="BK82" s="464"/>
      <c r="BL82" s="462"/>
    </row>
    <row r="83" spans="1:64">
      <c r="A83" s="2141"/>
      <c r="O83" s="29"/>
      <c r="Q83" s="374"/>
      <c r="R83" s="482"/>
      <c r="S83" s="479"/>
      <c r="T83" s="464" t="s">
        <v>492</v>
      </c>
      <c r="V83" s="1630"/>
      <c r="W83" s="203"/>
      <c r="X83" s="1643"/>
      <c r="Y83" s="1660" t="s">
        <v>920</v>
      </c>
      <c r="Z83" s="463"/>
      <c r="AA83" s="394">
        <v>27199.070971254401</v>
      </c>
      <c r="AB83" s="394">
        <v>34118.519050548297</v>
      </c>
      <c r="AC83" s="394">
        <v>32565.025983967014</v>
      </c>
      <c r="AD83" s="394">
        <v>31755.426263631929</v>
      </c>
      <c r="AE83" s="394">
        <v>30188.824416571162</v>
      </c>
      <c r="AF83" s="394">
        <v>35954.622411932229</v>
      </c>
      <c r="AG83" s="394">
        <v>36084.110411704547</v>
      </c>
      <c r="AH83" s="394">
        <v>45274.192884458236</v>
      </c>
      <c r="AI83" s="394">
        <v>42997.230829237727</v>
      </c>
      <c r="AJ83" s="394">
        <v>44142.408704258909</v>
      </c>
      <c r="AK83" s="394">
        <v>42374.766585168174</v>
      </c>
      <c r="AL83" s="394">
        <v>48051.66936748672</v>
      </c>
      <c r="AM83" s="394">
        <v>46168.062651370557</v>
      </c>
      <c r="AN83" s="394">
        <v>42470.357992626748</v>
      </c>
      <c r="AO83" s="394">
        <v>39648.646971446891</v>
      </c>
      <c r="AP83" s="394">
        <v>37042.086805810533</v>
      </c>
      <c r="AQ83" s="394">
        <v>35604.641833652953</v>
      </c>
      <c r="AR83" s="394">
        <v>36724.891974551159</v>
      </c>
      <c r="AS83" s="394">
        <v>32894.102872757554</v>
      </c>
      <c r="AT83" s="394">
        <v>39444.365012719463</v>
      </c>
      <c r="AU83" s="394">
        <v>39721.360323504399</v>
      </c>
      <c r="AV83" s="394">
        <v>40876.969964895383</v>
      </c>
      <c r="AW83" s="394">
        <v>39693.624479160797</v>
      </c>
      <c r="AX83" s="394">
        <v>38718.860912170661</v>
      </c>
      <c r="AY83" s="394">
        <v>37943.242946702485</v>
      </c>
      <c r="AZ83" s="394">
        <v>37431.601329425401</v>
      </c>
      <c r="BA83" s="394">
        <v>39858.425149271519</v>
      </c>
      <c r="BB83" s="394">
        <v>37855.833827877534</v>
      </c>
      <c r="BC83" s="394">
        <v>35045.965660187074</v>
      </c>
      <c r="BD83" s="394">
        <v>33325.664931831445</v>
      </c>
      <c r="BE83" s="423">
        <v>31875.76305726701</v>
      </c>
      <c r="BF83" s="423">
        <v>27638.104308918239</v>
      </c>
      <c r="BG83" s="394">
        <v>27890.191679259002</v>
      </c>
      <c r="BH83" s="423">
        <v>24875.26846149483</v>
      </c>
      <c r="BI83" s="423">
        <v>26500.62924179828</v>
      </c>
      <c r="BJ83" s="394"/>
      <c r="BK83" s="464"/>
      <c r="BL83" s="462"/>
    </row>
    <row r="84" spans="1:64">
      <c r="A84" s="2141"/>
      <c r="O84" s="29"/>
      <c r="Q84" s="374"/>
      <c r="R84" s="482"/>
      <c r="S84" s="479"/>
      <c r="T84" s="464" t="s">
        <v>493</v>
      </c>
      <c r="V84" s="1630"/>
      <c r="W84" s="203"/>
      <c r="X84" s="1643"/>
      <c r="Y84" s="1660" t="s">
        <v>921</v>
      </c>
      <c r="Z84" s="463"/>
      <c r="AA84" s="394">
        <v>5174.8327536722718</v>
      </c>
      <c r="AB84" s="394">
        <v>5314.3110232151957</v>
      </c>
      <c r="AC84" s="394">
        <v>5248.441037520809</v>
      </c>
      <c r="AD84" s="394">
        <v>5183.6353556663889</v>
      </c>
      <c r="AE84" s="394">
        <v>5177.8979884455284</v>
      </c>
      <c r="AF84" s="394">
        <v>5208.7386394058312</v>
      </c>
      <c r="AG84" s="394">
        <v>5165.1999177423395</v>
      </c>
      <c r="AH84" s="394">
        <v>5113.5090393722921</v>
      </c>
      <c r="AI84" s="394">
        <v>5050.334474571614</v>
      </c>
      <c r="AJ84" s="394">
        <v>4996.304440841971</v>
      </c>
      <c r="AK84" s="394">
        <v>5029.6161268883316</v>
      </c>
      <c r="AL84" s="394">
        <v>4956.0063489885652</v>
      </c>
      <c r="AM84" s="394">
        <v>5021.1259026321823</v>
      </c>
      <c r="AN84" s="394">
        <v>4937.4350916536159</v>
      </c>
      <c r="AO84" s="394">
        <v>4643.8176209019575</v>
      </c>
      <c r="AP84" s="394">
        <v>4564.1153349904562</v>
      </c>
      <c r="AQ84" s="394">
        <v>4521.5199921528256</v>
      </c>
      <c r="AR84" s="394">
        <v>4397.0595132669096</v>
      </c>
      <c r="AS84" s="394">
        <v>4203.6540180298807</v>
      </c>
      <c r="AT84" s="394">
        <v>4111.7900848530071</v>
      </c>
      <c r="AU84" s="394">
        <v>3881.6205055564269</v>
      </c>
      <c r="AV84" s="394">
        <v>3637.8446686406155</v>
      </c>
      <c r="AW84" s="394">
        <v>3500.1358583335009</v>
      </c>
      <c r="AX84" s="394">
        <v>3348.2842762354076</v>
      </c>
      <c r="AY84" s="394">
        <v>3215.6367640083145</v>
      </c>
      <c r="AZ84" s="394">
        <v>3066.1106844602095</v>
      </c>
      <c r="BA84" s="394">
        <v>2826.9666955932507</v>
      </c>
      <c r="BB84" s="394">
        <v>2689.9354971394705</v>
      </c>
      <c r="BC84" s="394">
        <v>2482.7598647743393</v>
      </c>
      <c r="BD84" s="394">
        <v>2225.5434152921648</v>
      </c>
      <c r="BE84" s="423">
        <v>1264.1971794002457</v>
      </c>
      <c r="BF84" s="423">
        <v>1250.4446627919076</v>
      </c>
      <c r="BG84" s="394">
        <v>1394.2082196199133</v>
      </c>
      <c r="BH84" s="423">
        <v>1327.2375439959321</v>
      </c>
      <c r="BI84" s="423">
        <v>1260.8394444500234</v>
      </c>
      <c r="BJ84" s="394"/>
      <c r="BK84" s="464"/>
      <c r="BL84" s="462"/>
    </row>
    <row r="85" spans="1:64">
      <c r="A85" s="2141"/>
      <c r="O85" s="29"/>
      <c r="Q85" s="374"/>
      <c r="R85" s="482"/>
      <c r="S85" s="479"/>
      <c r="T85" s="464" t="s">
        <v>117</v>
      </c>
      <c r="V85" s="1630"/>
      <c r="W85" s="203"/>
      <c r="X85" s="1643"/>
      <c r="Y85" s="1660" t="s">
        <v>922</v>
      </c>
      <c r="Z85" s="463"/>
      <c r="AA85" s="394">
        <v>5107.9903522823624</v>
      </c>
      <c r="AB85" s="394">
        <v>4941.2013289037732</v>
      </c>
      <c r="AC85" s="394">
        <v>4852.7092343834684</v>
      </c>
      <c r="AD85" s="394">
        <v>4900.5197233830413</v>
      </c>
      <c r="AE85" s="394">
        <v>5042.1708916194439</v>
      </c>
      <c r="AF85" s="394">
        <v>4976.0651131961722</v>
      </c>
      <c r="AG85" s="394">
        <v>4868.2019510000946</v>
      </c>
      <c r="AH85" s="394">
        <v>4769.6217152839772</v>
      </c>
      <c r="AI85" s="394">
        <v>4712.8169018369581</v>
      </c>
      <c r="AJ85" s="394">
        <v>4727.6287375808733</v>
      </c>
      <c r="AK85" s="394">
        <v>4520.8233394606887</v>
      </c>
      <c r="AL85" s="394">
        <v>4610.7365066027469</v>
      </c>
      <c r="AM85" s="394">
        <v>4394.5258691406461</v>
      </c>
      <c r="AN85" s="394">
        <v>4464.0185123532328</v>
      </c>
      <c r="AO85" s="394">
        <v>4662.3010388547882</v>
      </c>
      <c r="AP85" s="394">
        <v>4695.1142666178021</v>
      </c>
      <c r="AQ85" s="394">
        <v>4732.2513365323211</v>
      </c>
      <c r="AR85" s="394">
        <v>4711.4191533287858</v>
      </c>
      <c r="AS85" s="394">
        <v>4531.9619371727586</v>
      </c>
      <c r="AT85" s="394">
        <v>4324.4108204251979</v>
      </c>
      <c r="AU85" s="394">
        <v>4548.431624760975</v>
      </c>
      <c r="AV85" s="394">
        <v>4444.6406219356522</v>
      </c>
      <c r="AW85" s="394">
        <v>4513.140728432757</v>
      </c>
      <c r="AX85" s="394">
        <v>4503.7186746498692</v>
      </c>
      <c r="AY85" s="394">
        <v>4454.6458050166193</v>
      </c>
      <c r="AZ85" s="394">
        <v>4385.8857617907206</v>
      </c>
      <c r="BA85" s="394">
        <v>4292.0817167293108</v>
      </c>
      <c r="BB85" s="394">
        <v>4170.8444214663314</v>
      </c>
      <c r="BC85" s="394">
        <v>4099.4887303372507</v>
      </c>
      <c r="BD85" s="394">
        <v>3990.4925737098492</v>
      </c>
      <c r="BE85" s="423">
        <v>2939.1589230184363</v>
      </c>
      <c r="BF85" s="423">
        <v>2892.2711265040894</v>
      </c>
      <c r="BG85" s="394">
        <v>3331.3183245623686</v>
      </c>
      <c r="BH85" s="423">
        <v>3628.0346435629726</v>
      </c>
      <c r="BI85" s="423">
        <v>3737.0572423428971</v>
      </c>
      <c r="BJ85" s="394"/>
      <c r="BK85" s="464"/>
      <c r="BL85" s="462"/>
    </row>
    <row r="86" spans="1:64">
      <c r="A86" s="2141"/>
      <c r="O86" s="29"/>
      <c r="Q86" s="374"/>
      <c r="R86" s="482"/>
      <c r="S86" s="479"/>
      <c r="T86" s="464" t="s">
        <v>118</v>
      </c>
      <c r="V86" s="1630"/>
      <c r="W86" s="203"/>
      <c r="X86" s="1643"/>
      <c r="Y86" s="1660" t="s">
        <v>918</v>
      </c>
      <c r="Z86" s="463"/>
      <c r="AA86" s="394">
        <v>1100.5225416402277</v>
      </c>
      <c r="AB86" s="394">
        <v>1107.6686300954532</v>
      </c>
      <c r="AC86" s="394">
        <v>1061.6737637558379</v>
      </c>
      <c r="AD86" s="394">
        <v>1030.9738327935577</v>
      </c>
      <c r="AE86" s="394">
        <v>1020.9764586570018</v>
      </c>
      <c r="AF86" s="394">
        <v>975.89130909425239</v>
      </c>
      <c r="AG86" s="394">
        <v>937.88553850005439</v>
      </c>
      <c r="AH86" s="394">
        <v>903.36433936416108</v>
      </c>
      <c r="AI86" s="394">
        <v>853.48581847492062</v>
      </c>
      <c r="AJ86" s="394">
        <v>877.1216272037226</v>
      </c>
      <c r="AK86" s="394">
        <v>852.53184455932296</v>
      </c>
      <c r="AL86" s="394">
        <v>889.03907793799158</v>
      </c>
      <c r="AM86" s="394">
        <v>798.80500996485569</v>
      </c>
      <c r="AN86" s="394">
        <v>771.22487353465112</v>
      </c>
      <c r="AO86" s="394">
        <v>797.49588912535023</v>
      </c>
      <c r="AP86" s="394">
        <v>804.34664303463694</v>
      </c>
      <c r="AQ86" s="394">
        <v>823.58196969074163</v>
      </c>
      <c r="AR86" s="394">
        <v>851.95919350377301</v>
      </c>
      <c r="AS86" s="394">
        <v>777.47574816187011</v>
      </c>
      <c r="AT86" s="394">
        <v>773.76121682819792</v>
      </c>
      <c r="AU86" s="394">
        <v>788.25045838672577</v>
      </c>
      <c r="AV86" s="394">
        <v>752.13254123809656</v>
      </c>
      <c r="AW86" s="394">
        <v>735.15912439652618</v>
      </c>
      <c r="AX86" s="394">
        <v>727.19193215876237</v>
      </c>
      <c r="AY86" s="394">
        <v>705.36441988605088</v>
      </c>
      <c r="AZ86" s="394">
        <v>708.49702774733998</v>
      </c>
      <c r="BA86" s="394">
        <v>687.26781810556872</v>
      </c>
      <c r="BB86" s="394">
        <v>684.60857454577354</v>
      </c>
      <c r="BC86" s="394">
        <v>683.86358932160215</v>
      </c>
      <c r="BD86" s="394">
        <v>654.45843984980104</v>
      </c>
      <c r="BE86" s="423">
        <v>470.60250879022544</v>
      </c>
      <c r="BF86" s="423">
        <v>497.53967694921272</v>
      </c>
      <c r="BG86" s="394">
        <v>552.94217310633701</v>
      </c>
      <c r="BH86" s="423">
        <v>598.6897830822212</v>
      </c>
      <c r="BI86" s="423">
        <v>590.36793160709851</v>
      </c>
      <c r="BJ86" s="394"/>
      <c r="BK86" s="464"/>
      <c r="BL86" s="462"/>
    </row>
    <row r="87" spans="1:64">
      <c r="A87" s="2141"/>
      <c r="O87" s="29"/>
      <c r="Q87" s="374"/>
      <c r="R87" s="482"/>
      <c r="S87" s="479"/>
      <c r="T87" s="464" t="s">
        <v>119</v>
      </c>
      <c r="V87" s="1630"/>
      <c r="W87" s="203"/>
      <c r="X87" s="1643"/>
      <c r="Y87" s="1660" t="s">
        <v>923</v>
      </c>
      <c r="Z87" s="463"/>
      <c r="AA87" s="394">
        <v>4007.4678106421347</v>
      </c>
      <c r="AB87" s="394">
        <v>3833.5326988083202</v>
      </c>
      <c r="AC87" s="394">
        <v>3791.0354706276298</v>
      </c>
      <c r="AD87" s="394">
        <v>3869.5458905894834</v>
      </c>
      <c r="AE87" s="394">
        <v>4021.1944329624425</v>
      </c>
      <c r="AF87" s="394">
        <v>4000.1738041019203</v>
      </c>
      <c r="AG87" s="394">
        <v>3930.3164125000408</v>
      </c>
      <c r="AH87" s="394">
        <v>3866.2573759198162</v>
      </c>
      <c r="AI87" s="394">
        <v>3859.3310833620376</v>
      </c>
      <c r="AJ87" s="394">
        <v>3850.5071103771506</v>
      </c>
      <c r="AK87" s="394">
        <v>3668.2914949013666</v>
      </c>
      <c r="AL87" s="394">
        <v>3721.697428664756</v>
      </c>
      <c r="AM87" s="394">
        <v>3595.7208591757903</v>
      </c>
      <c r="AN87" s="394">
        <v>3692.7936388185817</v>
      </c>
      <c r="AO87" s="394">
        <v>3864.8051497294387</v>
      </c>
      <c r="AP87" s="394">
        <v>3890.7676235831645</v>
      </c>
      <c r="AQ87" s="394">
        <v>3908.6693668415792</v>
      </c>
      <c r="AR87" s="394">
        <v>3859.4599598250138</v>
      </c>
      <c r="AS87" s="394">
        <v>3754.4861890108878</v>
      </c>
      <c r="AT87" s="394">
        <v>3550.6496035970004</v>
      </c>
      <c r="AU87" s="394">
        <v>3760.1811663742487</v>
      </c>
      <c r="AV87" s="394">
        <v>3692.5080806975561</v>
      </c>
      <c r="AW87" s="394">
        <v>3777.9816040362311</v>
      </c>
      <c r="AX87" s="394">
        <v>3776.5267424911076</v>
      </c>
      <c r="AY87" s="394">
        <v>3749.2813851305682</v>
      </c>
      <c r="AZ87" s="394">
        <v>3677.3887340433803</v>
      </c>
      <c r="BA87" s="394">
        <v>3604.8138986237418</v>
      </c>
      <c r="BB87" s="394">
        <v>3486.2358469205587</v>
      </c>
      <c r="BC87" s="394">
        <v>3415.6251410156488</v>
      </c>
      <c r="BD87" s="394">
        <v>3336.0341338600488</v>
      </c>
      <c r="BE87" s="423">
        <v>2468.5564142282105</v>
      </c>
      <c r="BF87" s="423">
        <v>2394.7314495548771</v>
      </c>
      <c r="BG87" s="394">
        <v>2778.3761514560315</v>
      </c>
      <c r="BH87" s="423">
        <v>3029.3448604807513</v>
      </c>
      <c r="BI87" s="423">
        <v>3146.6893107357982</v>
      </c>
      <c r="BJ87" s="394"/>
      <c r="BK87" s="464"/>
      <c r="BL87" s="462"/>
    </row>
    <row r="88" spans="1:64">
      <c r="A88" s="2141"/>
      <c r="O88" s="29"/>
      <c r="Q88" s="374"/>
      <c r="R88" s="482"/>
      <c r="S88" s="479"/>
      <c r="T88" s="464" t="s">
        <v>120</v>
      </c>
      <c r="V88" s="1630"/>
      <c r="W88" s="203"/>
      <c r="X88" s="1643"/>
      <c r="Y88" s="1660" t="s">
        <v>924</v>
      </c>
      <c r="Z88" s="463"/>
      <c r="AA88" s="394">
        <v>1374.0324106008775</v>
      </c>
      <c r="AB88" s="394">
        <v>1305.5264174068625</v>
      </c>
      <c r="AC88" s="394">
        <v>1269.8197941579572</v>
      </c>
      <c r="AD88" s="394">
        <v>1086.9714747431954</v>
      </c>
      <c r="AE88" s="394">
        <v>1060.737208277322</v>
      </c>
      <c r="AF88" s="394">
        <v>942.29060710142619</v>
      </c>
      <c r="AG88" s="394">
        <v>916.04982597825722</v>
      </c>
      <c r="AH88" s="394">
        <v>847.85536378718393</v>
      </c>
      <c r="AI88" s="394">
        <v>827.90706390573871</v>
      </c>
      <c r="AJ88" s="394">
        <v>815.97927846937102</v>
      </c>
      <c r="AK88" s="394">
        <v>795.72940507332635</v>
      </c>
      <c r="AL88" s="394">
        <v>814.52713609977911</v>
      </c>
      <c r="AM88" s="394">
        <v>813.40272516177458</v>
      </c>
      <c r="AN88" s="394">
        <v>849.57309827305085</v>
      </c>
      <c r="AO88" s="394">
        <v>857.82940559727911</v>
      </c>
      <c r="AP88" s="394">
        <v>885.18557994763421</v>
      </c>
      <c r="AQ88" s="394">
        <v>902.95890350809543</v>
      </c>
      <c r="AR88" s="394">
        <v>903.70881902411588</v>
      </c>
      <c r="AS88" s="394">
        <v>901.95390389633758</v>
      </c>
      <c r="AT88" s="394">
        <v>894.95850292099169</v>
      </c>
      <c r="AU88" s="394">
        <v>868.50762316338944</v>
      </c>
      <c r="AV88" s="394">
        <v>839.20491226364391</v>
      </c>
      <c r="AW88" s="394">
        <v>846.50446858084285</v>
      </c>
      <c r="AX88" s="394">
        <v>837.17482064401099</v>
      </c>
      <c r="AY88" s="394">
        <v>847.92877778005436</v>
      </c>
      <c r="AZ88" s="394">
        <v>868.04834844293669</v>
      </c>
      <c r="BA88" s="394">
        <v>864.72154627266445</v>
      </c>
      <c r="BB88" s="394">
        <v>791.38540669488532</v>
      </c>
      <c r="BC88" s="394">
        <v>786.8858554235145</v>
      </c>
      <c r="BD88" s="394">
        <v>716.977886578077</v>
      </c>
      <c r="BE88" s="423">
        <v>748.69296153594553</v>
      </c>
      <c r="BF88" s="423">
        <v>738.84283965910299</v>
      </c>
      <c r="BG88" s="394">
        <v>778.098383306649</v>
      </c>
      <c r="BH88" s="423">
        <v>766.22291542493997</v>
      </c>
      <c r="BI88" s="423">
        <v>772.77696923446342</v>
      </c>
      <c r="BJ88" s="394"/>
      <c r="BK88" s="464"/>
      <c r="BL88" s="462"/>
    </row>
    <row r="89" spans="1:64">
      <c r="A89" s="2141"/>
      <c r="Q89" s="374"/>
      <c r="R89" s="482"/>
      <c r="S89" s="479"/>
      <c r="T89" s="901" t="s">
        <v>121</v>
      </c>
      <c r="V89" s="1630"/>
      <c r="W89" s="203"/>
      <c r="X89" s="1643"/>
      <c r="Y89" s="901" t="s">
        <v>239</v>
      </c>
      <c r="Z89" s="431"/>
      <c r="AA89" s="483">
        <v>7012.7695115246815</v>
      </c>
      <c r="AB89" s="483">
        <v>7236.8987858139026</v>
      </c>
      <c r="AC89" s="483">
        <v>7272.3580745960307</v>
      </c>
      <c r="AD89" s="483">
        <v>6908.7357380776884</v>
      </c>
      <c r="AE89" s="483">
        <v>7372.9738141473536</v>
      </c>
      <c r="AF89" s="483">
        <v>7102.058390387996</v>
      </c>
      <c r="AG89" s="483">
        <v>7007.1048208596467</v>
      </c>
      <c r="AH89" s="483">
        <v>6791.9337971289169</v>
      </c>
      <c r="AI89" s="483">
        <v>6468.2106105337853</v>
      </c>
      <c r="AJ89" s="483">
        <v>6670.868114270027</v>
      </c>
      <c r="AK89" s="483">
        <v>6449.8590119022765</v>
      </c>
      <c r="AL89" s="483">
        <v>6350.0119102948656</v>
      </c>
      <c r="AM89" s="483">
        <v>6733.6273918926272</v>
      </c>
      <c r="AN89" s="483">
        <v>7043.7628797752568</v>
      </c>
      <c r="AO89" s="483">
        <v>6887.4504180557569</v>
      </c>
      <c r="AP89" s="483">
        <v>7016.5727691660613</v>
      </c>
      <c r="AQ89" s="483">
        <v>6745.4576350075849</v>
      </c>
      <c r="AR89" s="483">
        <v>7430.7866453040497</v>
      </c>
      <c r="AS89" s="483">
        <v>7313.7348914325557</v>
      </c>
      <c r="AT89" s="483">
        <v>6980.5969426527918</v>
      </c>
      <c r="AU89" s="483">
        <v>7289.3262879191443</v>
      </c>
      <c r="AV89" s="483">
        <v>8405.5157475473825</v>
      </c>
      <c r="AW89" s="483">
        <v>9259.5823193152773</v>
      </c>
      <c r="AX89" s="483">
        <v>9396.2757132936458</v>
      </c>
      <c r="AY89" s="483">
        <v>9004.6207420577812</v>
      </c>
      <c r="AZ89" s="483">
        <v>8822.2731755851764</v>
      </c>
      <c r="BA89" s="483">
        <v>8584.3457075784154</v>
      </c>
      <c r="BB89" s="483">
        <v>8285.4533532423484</v>
      </c>
      <c r="BC89" s="483">
        <v>7700.3521642393353</v>
      </c>
      <c r="BD89" s="483">
        <v>7468.6881872517342</v>
      </c>
      <c r="BE89" s="484">
        <v>7111.1719336250408</v>
      </c>
      <c r="BF89" s="484">
        <v>7009.6333879144904</v>
      </c>
      <c r="BG89" s="483">
        <v>7145.0258545808347</v>
      </c>
      <c r="BH89" s="484">
        <v>6910.428809257477</v>
      </c>
      <c r="BI89" s="484">
        <v>6838.9239658130973</v>
      </c>
      <c r="BJ89" s="1211"/>
      <c r="BK89" s="485"/>
      <c r="BL89" s="462"/>
    </row>
    <row r="90" spans="1:64">
      <c r="A90" s="2141"/>
      <c r="O90" s="29"/>
      <c r="Q90" s="374"/>
      <c r="R90" s="482"/>
      <c r="S90" s="479"/>
      <c r="T90" s="901" t="s">
        <v>437</v>
      </c>
      <c r="V90" s="1630"/>
      <c r="W90" s="203"/>
      <c r="X90" s="1643"/>
      <c r="Y90" s="901" t="s">
        <v>304</v>
      </c>
      <c r="Z90" s="920"/>
      <c r="AA90" s="483">
        <v>4603.1382840692931</v>
      </c>
      <c r="AB90" s="483">
        <v>5078.3824840634024</v>
      </c>
      <c r="AC90" s="483">
        <v>4982.2686935111769</v>
      </c>
      <c r="AD90" s="483">
        <v>5204.8893893335326</v>
      </c>
      <c r="AE90" s="483">
        <v>5146.2715533851733</v>
      </c>
      <c r="AF90" s="483">
        <v>5439.3626872304412</v>
      </c>
      <c r="AG90" s="483">
        <v>5911.9846537745962</v>
      </c>
      <c r="AH90" s="483">
        <v>7070.3642013237195</v>
      </c>
      <c r="AI90" s="483">
        <v>5553.3197107894512</v>
      </c>
      <c r="AJ90" s="483">
        <v>5389.177021057918</v>
      </c>
      <c r="AK90" s="483">
        <v>5412.3169469871864</v>
      </c>
      <c r="AL90" s="483">
        <v>4824.8907915432392</v>
      </c>
      <c r="AM90" s="483">
        <v>5368.2813654861093</v>
      </c>
      <c r="AN90" s="483">
        <v>5382.1272055985446</v>
      </c>
      <c r="AO90" s="483">
        <v>4831.620839643916</v>
      </c>
      <c r="AP90" s="483">
        <v>4836.6354059190335</v>
      </c>
      <c r="AQ90" s="483">
        <v>4482.3868813061863</v>
      </c>
      <c r="AR90" s="483">
        <v>4218.3844635022597</v>
      </c>
      <c r="AS90" s="483">
        <v>3852.6960469829851</v>
      </c>
      <c r="AT90" s="483">
        <v>3658.7389885372345</v>
      </c>
      <c r="AU90" s="483">
        <v>3490.835189029207</v>
      </c>
      <c r="AV90" s="483">
        <v>3453.8788717245411</v>
      </c>
      <c r="AW90" s="483">
        <v>3568.372221454259</v>
      </c>
      <c r="AX90" s="483">
        <v>3568.6372735352766</v>
      </c>
      <c r="AY90" s="483">
        <v>3505.5054183437351</v>
      </c>
      <c r="AZ90" s="483">
        <v>3409.9482584278439</v>
      </c>
      <c r="BA90" s="483">
        <v>3401.43407634819</v>
      </c>
      <c r="BB90" s="483">
        <v>3378.6674119012996</v>
      </c>
      <c r="BC90" s="483">
        <v>3313.8284492502398</v>
      </c>
      <c r="BD90" s="483">
        <v>3267.5648914210815</v>
      </c>
      <c r="BE90" s="484">
        <v>3162.2426765274377</v>
      </c>
      <c r="BF90" s="484">
        <v>3307.1992901270619</v>
      </c>
      <c r="BG90" s="483">
        <v>3345.5842196003546</v>
      </c>
      <c r="BH90" s="484">
        <v>3314.2779307919818</v>
      </c>
      <c r="BI90" s="484">
        <v>3318.284496604057</v>
      </c>
      <c r="BJ90" s="1211"/>
      <c r="BK90" s="485"/>
      <c r="BL90" s="462"/>
    </row>
    <row r="91" spans="1:64">
      <c r="A91" s="2141"/>
      <c r="O91" s="29"/>
      <c r="Q91" s="374"/>
      <c r="R91" s="482"/>
      <c r="S91" s="479"/>
      <c r="T91" s="900" t="s">
        <v>435</v>
      </c>
      <c r="V91" s="1630"/>
      <c r="W91" s="203"/>
      <c r="X91" s="1643"/>
      <c r="Y91" s="900" t="s">
        <v>240</v>
      </c>
      <c r="Z91" s="431"/>
      <c r="AA91" s="483">
        <v>5936.8007930628728</v>
      </c>
      <c r="AB91" s="483">
        <v>6493.2812445333529</v>
      </c>
      <c r="AC91" s="483">
        <v>6973.0085028511858</v>
      </c>
      <c r="AD91" s="483">
        <v>7296.26430175325</v>
      </c>
      <c r="AE91" s="483">
        <v>7694.8872724107396</v>
      </c>
      <c r="AF91" s="483">
        <v>8640.3448596579838</v>
      </c>
      <c r="AG91" s="483">
        <v>8505.2043091507639</v>
      </c>
      <c r="AH91" s="483">
        <v>9115.6437651832657</v>
      </c>
      <c r="AI91" s="483">
        <v>9131.6012615574164</v>
      </c>
      <c r="AJ91" s="483">
        <v>8966.3429709027387</v>
      </c>
      <c r="AK91" s="483">
        <v>9049.3345408807927</v>
      </c>
      <c r="AL91" s="483">
        <v>9223.9036736848011</v>
      </c>
      <c r="AM91" s="483">
        <v>9447.4170095132358</v>
      </c>
      <c r="AN91" s="483">
        <v>9502.7386480747482</v>
      </c>
      <c r="AO91" s="483">
        <v>9094.5174552756507</v>
      </c>
      <c r="AP91" s="483">
        <v>9211.6642383487651</v>
      </c>
      <c r="AQ91" s="483">
        <v>9551.2918541923427</v>
      </c>
      <c r="AR91" s="483">
        <v>9207.2403971331514</v>
      </c>
      <c r="AS91" s="483">
        <v>8725.6543070727621</v>
      </c>
      <c r="AT91" s="483">
        <v>8254.7492047463002</v>
      </c>
      <c r="AU91" s="483">
        <v>7746.291794639018</v>
      </c>
      <c r="AV91" s="483">
        <v>7589.7229585986033</v>
      </c>
      <c r="AW91" s="483">
        <v>8111.1378075263683</v>
      </c>
      <c r="AX91" s="483">
        <v>8642.6483776157456</v>
      </c>
      <c r="AY91" s="483">
        <v>8674.6071817404154</v>
      </c>
      <c r="AZ91" s="483">
        <v>8610.4618498126729</v>
      </c>
      <c r="BA91" s="483">
        <v>8776.3071847457177</v>
      </c>
      <c r="BB91" s="483">
        <v>9038.2679359609629</v>
      </c>
      <c r="BC91" s="483">
        <v>9279.4571315206576</v>
      </c>
      <c r="BD91" s="483">
        <v>9268.6788907058199</v>
      </c>
      <c r="BE91" s="437">
        <v>4213.9656555211104</v>
      </c>
      <c r="BF91" s="437">
        <v>5781.4732616576384</v>
      </c>
      <c r="BG91" s="436">
        <v>8748.7883130595656</v>
      </c>
      <c r="BH91" s="437">
        <v>9300.0193879913732</v>
      </c>
      <c r="BI91" s="437">
        <v>9369.4644043938988</v>
      </c>
      <c r="BJ91" s="1211"/>
      <c r="BK91" s="485"/>
      <c r="BL91" s="462"/>
    </row>
    <row r="92" spans="1:64">
      <c r="B92" s="29"/>
      <c r="C92" s="29"/>
      <c r="D92" s="29"/>
      <c r="E92" s="29"/>
      <c r="F92" s="29"/>
      <c r="G92" s="29"/>
      <c r="H92" s="29"/>
      <c r="I92" s="29"/>
      <c r="J92" s="29"/>
      <c r="K92" s="29"/>
      <c r="L92" s="29"/>
      <c r="M92" s="29"/>
      <c r="N92" s="29"/>
      <c r="O92" s="29"/>
      <c r="Q92" s="374"/>
      <c r="R92" s="482"/>
      <c r="S92" s="474" t="s">
        <v>390</v>
      </c>
      <c r="T92" s="899"/>
      <c r="V92" s="1630"/>
      <c r="W92" s="203"/>
      <c r="X92" s="474" t="s">
        <v>200</v>
      </c>
      <c r="Y92" s="898"/>
      <c r="Z92" s="490"/>
      <c r="AA92" s="487">
        <v>102516.09882163447</v>
      </c>
      <c r="AB92" s="487">
        <v>106582.72175053814</v>
      </c>
      <c r="AC92" s="487">
        <v>106876.67396303956</v>
      </c>
      <c r="AD92" s="487">
        <v>106974.58118600755</v>
      </c>
      <c r="AE92" s="487">
        <v>110958.62035587446</v>
      </c>
      <c r="AF92" s="487">
        <v>113149.03963105027</v>
      </c>
      <c r="AG92" s="487">
        <v>114033.12142921054</v>
      </c>
      <c r="AH92" s="487">
        <v>111199.44972240292</v>
      </c>
      <c r="AI92" s="487">
        <v>108589.98175137988</v>
      </c>
      <c r="AJ92" s="487">
        <v>108109.07071855049</v>
      </c>
      <c r="AK92" s="487">
        <v>107405.39267321381</v>
      </c>
      <c r="AL92" s="487">
        <v>107047.46749490191</v>
      </c>
      <c r="AM92" s="487">
        <v>103446.58896138074</v>
      </c>
      <c r="AN92" s="487">
        <v>101620.78691476176</v>
      </c>
      <c r="AO92" s="487">
        <v>100988.02390117817</v>
      </c>
      <c r="AP92" s="487">
        <v>100094.30207385191</v>
      </c>
      <c r="AQ92" s="487">
        <v>100663.65060408438</v>
      </c>
      <c r="AR92" s="487">
        <v>98926.146010649973</v>
      </c>
      <c r="AS92" s="487">
        <v>95893.650439282384</v>
      </c>
      <c r="AT92" s="487">
        <v>90403.526295846954</v>
      </c>
      <c r="AU92" s="487">
        <v>92183.117661137599</v>
      </c>
      <c r="AV92" s="487">
        <v>89265.770629152888</v>
      </c>
      <c r="AW92" s="487">
        <v>89243.782739567279</v>
      </c>
      <c r="AX92" s="487">
        <v>89489.857405339179</v>
      </c>
      <c r="AY92" s="487">
        <v>89434.905449906757</v>
      </c>
      <c r="AZ92" s="487">
        <v>88759.747002636315</v>
      </c>
      <c r="BA92" s="488">
        <v>87372.903587487031</v>
      </c>
      <c r="BB92" s="487">
        <v>86463.812362079392</v>
      </c>
      <c r="BC92" s="489">
        <v>85609.480643906281</v>
      </c>
      <c r="BD92" s="487">
        <v>84355.482481797691</v>
      </c>
      <c r="BE92" s="488">
        <v>79523.794422343373</v>
      </c>
      <c r="BF92" s="488">
        <v>81868.989148777051</v>
      </c>
      <c r="BG92" s="487">
        <v>81173.456719069422</v>
      </c>
      <c r="BH92" s="488">
        <v>80471.453087601738</v>
      </c>
      <c r="BI92" s="488">
        <v>78177.158935838816</v>
      </c>
      <c r="BJ92" s="487"/>
      <c r="BK92" s="491"/>
      <c r="BL92" s="393"/>
    </row>
    <row r="93" spans="1:64">
      <c r="A93" s="2141"/>
      <c r="B93" s="1676"/>
      <c r="C93" s="1676"/>
      <c r="D93" s="1676"/>
      <c r="E93" s="1676"/>
      <c r="F93" s="1676"/>
      <c r="G93" s="1676"/>
      <c r="H93" s="1676"/>
      <c r="I93" s="1676"/>
      <c r="J93" s="1676"/>
      <c r="K93" s="1676"/>
      <c r="L93" s="1676"/>
      <c r="M93" s="1676"/>
      <c r="N93" s="1676"/>
      <c r="O93" s="1676"/>
      <c r="Q93" s="374"/>
      <c r="R93" s="482"/>
      <c r="S93" s="482"/>
      <c r="T93" s="900" t="s">
        <v>494</v>
      </c>
      <c r="V93" s="1630"/>
      <c r="W93" s="203"/>
      <c r="X93" s="203"/>
      <c r="Y93" s="900" t="s">
        <v>241</v>
      </c>
      <c r="Z93" s="433"/>
      <c r="AA93" s="480">
        <v>91993.070356667304</v>
      </c>
      <c r="AB93" s="480">
        <v>95910.624182551765</v>
      </c>
      <c r="AC93" s="480">
        <v>96292.077299183948</v>
      </c>
      <c r="AD93" s="480">
        <v>96732.245868523227</v>
      </c>
      <c r="AE93" s="480">
        <v>100294.99568601296</v>
      </c>
      <c r="AF93" s="480">
        <v>102123.74696112778</v>
      </c>
      <c r="AG93" s="480">
        <v>102708.28757681258</v>
      </c>
      <c r="AH93" s="480">
        <v>99997.96317336327</v>
      </c>
      <c r="AI93" s="480">
        <v>97768.722492731467</v>
      </c>
      <c r="AJ93" s="480">
        <v>97203.825792928707</v>
      </c>
      <c r="AK93" s="480">
        <v>96236.561887250631</v>
      </c>
      <c r="AL93" s="480">
        <v>95866.964617315927</v>
      </c>
      <c r="AM93" s="480">
        <v>92653.279800669232</v>
      </c>
      <c r="AN93" s="480">
        <v>91172.121438354618</v>
      </c>
      <c r="AO93" s="480">
        <v>91199.785266410894</v>
      </c>
      <c r="AP93" s="480">
        <v>90301.249384804221</v>
      </c>
      <c r="AQ93" s="480">
        <v>90753.868454446812</v>
      </c>
      <c r="AR93" s="480">
        <v>89215.49209383165</v>
      </c>
      <c r="AS93" s="480">
        <v>86791.706943719779</v>
      </c>
      <c r="AT93" s="480">
        <v>81997.885529015286</v>
      </c>
      <c r="AU93" s="480">
        <v>83375.976291619518</v>
      </c>
      <c r="AV93" s="480">
        <v>80673.914752525438</v>
      </c>
      <c r="AW93" s="480">
        <v>80358.931707347903</v>
      </c>
      <c r="AX93" s="480">
        <v>80279.584400275868</v>
      </c>
      <c r="AY93" s="480">
        <v>80258.17369572095</v>
      </c>
      <c r="AZ93" s="480">
        <v>79813.854853806391</v>
      </c>
      <c r="BA93" s="481">
        <v>78460.55400440481</v>
      </c>
      <c r="BB93" s="480">
        <v>77714.95858585104</v>
      </c>
      <c r="BC93" s="492">
        <v>76976.239749942048</v>
      </c>
      <c r="BD93" s="493">
        <v>75831.139645054514</v>
      </c>
      <c r="BE93" s="494">
        <v>71549.111903287223</v>
      </c>
      <c r="BF93" s="494">
        <v>73550.486494773606</v>
      </c>
      <c r="BG93" s="493">
        <v>72814.691203096605</v>
      </c>
      <c r="BH93" s="494">
        <v>72830.886801051485</v>
      </c>
      <c r="BI93" s="494">
        <v>70672.269683623017</v>
      </c>
      <c r="BJ93" s="493"/>
      <c r="BK93" s="418"/>
      <c r="BL93" s="393"/>
    </row>
    <row r="94" spans="1:64">
      <c r="A94" s="2141"/>
      <c r="B94" s="1676"/>
      <c r="C94" s="1676"/>
      <c r="D94" s="1676"/>
      <c r="E94" s="1676"/>
      <c r="F94" s="1676"/>
      <c r="G94" s="1676"/>
      <c r="H94" s="1676"/>
      <c r="I94" s="1676"/>
      <c r="J94" s="1676"/>
      <c r="K94" s="1676"/>
      <c r="L94" s="1676"/>
      <c r="M94" s="1676"/>
      <c r="N94" s="1676"/>
      <c r="O94" s="1676"/>
      <c r="Q94" s="374"/>
      <c r="R94" s="482"/>
      <c r="S94" s="479"/>
      <c r="T94" s="464" t="s">
        <v>122</v>
      </c>
      <c r="V94" s="1630"/>
      <c r="W94" s="203"/>
      <c r="X94" s="1643"/>
      <c r="Y94" s="1660" t="s">
        <v>925</v>
      </c>
      <c r="Z94" s="463"/>
      <c r="AA94" s="394">
        <v>37101.4594191012</v>
      </c>
      <c r="AB94" s="394">
        <v>40063.792324310998</v>
      </c>
      <c r="AC94" s="394">
        <v>40593.298127208975</v>
      </c>
      <c r="AD94" s="394">
        <v>41727.530510405348</v>
      </c>
      <c r="AE94" s="394">
        <v>44930.242499592161</v>
      </c>
      <c r="AF94" s="394">
        <v>46325.254168779007</v>
      </c>
      <c r="AG94" s="394">
        <v>47712.927798661425</v>
      </c>
      <c r="AH94" s="394">
        <v>47350.943985659578</v>
      </c>
      <c r="AI94" s="394">
        <v>46687.450907960119</v>
      </c>
      <c r="AJ94" s="394">
        <v>47287.240880193931</v>
      </c>
      <c r="AK94" s="394">
        <v>47527.96189450044</v>
      </c>
      <c r="AL94" s="394">
        <v>48050.143040702576</v>
      </c>
      <c r="AM94" s="394">
        <v>47164.266133074678</v>
      </c>
      <c r="AN94" s="394">
        <v>47183.814279720405</v>
      </c>
      <c r="AO94" s="394">
        <v>48082.1610054556</v>
      </c>
      <c r="AP94" s="394">
        <v>48141.24806486864</v>
      </c>
      <c r="AQ94" s="394">
        <v>49279.303300734748</v>
      </c>
      <c r="AR94" s="394">
        <v>48822.17108651383</v>
      </c>
      <c r="AS94" s="394">
        <v>47185.809259355679</v>
      </c>
      <c r="AT94" s="394">
        <v>44282.704914098103</v>
      </c>
      <c r="AU94" s="394">
        <v>46038.178747206257</v>
      </c>
      <c r="AV94" s="394">
        <v>44309.444232894974</v>
      </c>
      <c r="AW94" s="394">
        <v>43177.992060732831</v>
      </c>
      <c r="AX94" s="394">
        <v>42531.45382226981</v>
      </c>
      <c r="AY94" s="394">
        <v>42677.333640983998</v>
      </c>
      <c r="AZ94" s="394">
        <v>42557.672291255105</v>
      </c>
      <c r="BA94" s="423">
        <v>42265.896848283752</v>
      </c>
      <c r="BB94" s="394">
        <v>42399.113409527054</v>
      </c>
      <c r="BC94" s="424">
        <v>42550.103463073538</v>
      </c>
      <c r="BD94" s="394">
        <v>41930.730368555007</v>
      </c>
      <c r="BE94" s="423">
        <v>40075.022853506074</v>
      </c>
      <c r="BF94" s="423">
        <v>42465.010845979588</v>
      </c>
      <c r="BG94" s="394">
        <v>41408.122516159427</v>
      </c>
      <c r="BH94" s="423">
        <v>41809.70719468029</v>
      </c>
      <c r="BI94" s="423">
        <v>39703.095409318958</v>
      </c>
      <c r="BJ94" s="394"/>
      <c r="BK94" s="464"/>
      <c r="BL94" s="462"/>
    </row>
    <row r="95" spans="1:64">
      <c r="A95" s="2141"/>
      <c r="B95" s="1676"/>
      <c r="C95" s="1676"/>
      <c r="D95" s="1676"/>
      <c r="E95" s="1676"/>
      <c r="F95" s="1676"/>
      <c r="G95" s="1676"/>
      <c r="H95" s="1676"/>
      <c r="I95" s="1676"/>
      <c r="J95" s="1676"/>
      <c r="K95" s="1676"/>
      <c r="L95" s="1676"/>
      <c r="M95" s="1676"/>
      <c r="N95" s="1676"/>
      <c r="O95" s="1676"/>
      <c r="Q95" s="374"/>
      <c r="R95" s="482"/>
      <c r="S95" s="479"/>
      <c r="T95" s="464" t="s">
        <v>123</v>
      </c>
      <c r="V95" s="1630"/>
      <c r="W95" s="203"/>
      <c r="X95" s="1643"/>
      <c r="Y95" s="1660" t="s">
        <v>926</v>
      </c>
      <c r="Z95" s="463"/>
      <c r="AA95" s="394">
        <v>54891.610937566104</v>
      </c>
      <c r="AB95" s="394">
        <v>55846.831858240774</v>
      </c>
      <c r="AC95" s="394">
        <v>55698.77917197498</v>
      </c>
      <c r="AD95" s="394">
        <v>55004.715358117872</v>
      </c>
      <c r="AE95" s="394">
        <v>55364.753186420785</v>
      </c>
      <c r="AF95" s="394">
        <v>55798.492792348748</v>
      </c>
      <c r="AG95" s="394">
        <v>54995.359778151149</v>
      </c>
      <c r="AH95" s="394">
        <v>52647.019187703685</v>
      </c>
      <c r="AI95" s="394">
        <v>51081.271584771355</v>
      </c>
      <c r="AJ95" s="394">
        <v>49916.584912734761</v>
      </c>
      <c r="AK95" s="394">
        <v>48708.599992750191</v>
      </c>
      <c r="AL95" s="394">
        <v>47816.821576613358</v>
      </c>
      <c r="AM95" s="394">
        <v>45489.013667594554</v>
      </c>
      <c r="AN95" s="394">
        <v>43988.307158634212</v>
      </c>
      <c r="AO95" s="394">
        <v>43117.624260955286</v>
      </c>
      <c r="AP95" s="394">
        <v>42160.001319935567</v>
      </c>
      <c r="AQ95" s="394">
        <v>41474.565153712065</v>
      </c>
      <c r="AR95" s="394">
        <v>40393.321007317812</v>
      </c>
      <c r="AS95" s="394">
        <v>39605.897684364099</v>
      </c>
      <c r="AT95" s="394">
        <v>37715.180614917197</v>
      </c>
      <c r="AU95" s="394">
        <v>37337.797544413253</v>
      </c>
      <c r="AV95" s="394">
        <v>36364.470519630464</v>
      </c>
      <c r="AW95" s="394">
        <v>37180.939646615065</v>
      </c>
      <c r="AX95" s="394">
        <v>37748.130578006043</v>
      </c>
      <c r="AY95" s="394">
        <v>37580.84005473696</v>
      </c>
      <c r="AZ95" s="394">
        <v>37256.182562551279</v>
      </c>
      <c r="BA95" s="423">
        <v>36194.657156121066</v>
      </c>
      <c r="BB95" s="394">
        <v>35315.845176323979</v>
      </c>
      <c r="BC95" s="424">
        <v>34426.136286868503</v>
      </c>
      <c r="BD95" s="394">
        <v>33900.409276499529</v>
      </c>
      <c r="BE95" s="423">
        <v>31474.089049781142</v>
      </c>
      <c r="BF95" s="423">
        <v>31085.475648794018</v>
      </c>
      <c r="BG95" s="394">
        <v>31406.568686937168</v>
      </c>
      <c r="BH95" s="423">
        <v>31021.179606371203</v>
      </c>
      <c r="BI95" s="423">
        <v>30969.17427430406</v>
      </c>
      <c r="BJ95" s="394"/>
      <c r="BK95" s="464"/>
      <c r="BL95" s="462"/>
    </row>
    <row r="96" spans="1:64">
      <c r="A96" s="2141"/>
      <c r="B96" s="1676"/>
      <c r="C96" s="1676"/>
      <c r="D96" s="1676"/>
      <c r="E96" s="1676"/>
      <c r="F96" s="1676"/>
      <c r="G96" s="1676"/>
      <c r="H96" s="1676"/>
      <c r="I96" s="1676"/>
      <c r="J96" s="1676"/>
      <c r="K96" s="1676"/>
      <c r="L96" s="1676"/>
      <c r="M96" s="1676"/>
      <c r="N96" s="1676"/>
      <c r="O96" s="1676"/>
      <c r="Q96" s="374"/>
      <c r="R96" s="482"/>
      <c r="S96" s="479"/>
      <c r="T96" s="464" t="s">
        <v>124</v>
      </c>
      <c r="V96" s="1630"/>
      <c r="W96" s="203"/>
      <c r="X96" s="1643"/>
      <c r="Y96" s="1660" t="s">
        <v>927</v>
      </c>
      <c r="Z96" s="463"/>
      <c r="AA96" s="394">
        <v>39694.495367807358</v>
      </c>
      <c r="AB96" s="394">
        <v>40480.593339537314</v>
      </c>
      <c r="AC96" s="394">
        <v>39844.25014179515</v>
      </c>
      <c r="AD96" s="394">
        <v>38984.428486205026</v>
      </c>
      <c r="AE96" s="394">
        <v>39637.074461154312</v>
      </c>
      <c r="AF96" s="394">
        <v>39997.868271096515</v>
      </c>
      <c r="AG96" s="394">
        <v>39493.984335615758</v>
      </c>
      <c r="AH96" s="394">
        <v>37803.041054813613</v>
      </c>
      <c r="AI96" s="394">
        <v>36751.844779794526</v>
      </c>
      <c r="AJ96" s="394">
        <v>36016.20313841202</v>
      </c>
      <c r="AK96" s="394">
        <v>35247.829059368363</v>
      </c>
      <c r="AL96" s="394">
        <v>34686.927217053148</v>
      </c>
      <c r="AM96" s="394">
        <v>32552.083990608742</v>
      </c>
      <c r="AN96" s="394">
        <v>31088.796089274325</v>
      </c>
      <c r="AO96" s="394">
        <v>30426.554280563785</v>
      </c>
      <c r="AP96" s="394">
        <v>29826.104700763528</v>
      </c>
      <c r="AQ96" s="394">
        <v>29487.139567076501</v>
      </c>
      <c r="AR96" s="394">
        <v>28631.024548182086</v>
      </c>
      <c r="AS96" s="394">
        <v>28043.821092831829</v>
      </c>
      <c r="AT96" s="394">
        <v>26464.873761390503</v>
      </c>
      <c r="AU96" s="394">
        <v>26432.193947099793</v>
      </c>
      <c r="AV96" s="394">
        <v>25425.949001734702</v>
      </c>
      <c r="AW96" s="394">
        <v>25919.445238282595</v>
      </c>
      <c r="AX96" s="394">
        <v>26271.289584559265</v>
      </c>
      <c r="AY96" s="394">
        <v>26251.118673538633</v>
      </c>
      <c r="AZ96" s="394">
        <v>26071.529016715143</v>
      </c>
      <c r="BA96" s="423">
        <v>25291.988483163081</v>
      </c>
      <c r="BB96" s="394">
        <v>24670.943321491366</v>
      </c>
      <c r="BC96" s="424">
        <v>24248.621418447856</v>
      </c>
      <c r="BD96" s="394">
        <v>24016.226733960251</v>
      </c>
      <c r="BE96" s="423">
        <v>22361.927818379907</v>
      </c>
      <c r="BF96" s="423">
        <v>22417.221383383527</v>
      </c>
      <c r="BG96" s="394">
        <v>22611.639891676463</v>
      </c>
      <c r="BH96" s="423">
        <v>22125.338321927826</v>
      </c>
      <c r="BI96" s="423">
        <v>22418.240609729961</v>
      </c>
      <c r="BJ96" s="394"/>
      <c r="BK96" s="464"/>
      <c r="BL96" s="462"/>
    </row>
    <row r="97" spans="1:64">
      <c r="A97" s="2141"/>
      <c r="B97" s="1676"/>
      <c r="C97" s="1676"/>
      <c r="D97" s="1676"/>
      <c r="E97" s="1676"/>
      <c r="F97" s="1676"/>
      <c r="G97" s="1676"/>
      <c r="H97" s="1676"/>
      <c r="I97" s="1676"/>
      <c r="J97" s="1676"/>
      <c r="K97" s="1676"/>
      <c r="L97" s="1676"/>
      <c r="M97" s="1676"/>
      <c r="N97" s="1676"/>
      <c r="O97" s="1676"/>
      <c r="Q97" s="374"/>
      <c r="R97" s="482"/>
      <c r="S97" s="479"/>
      <c r="T97" s="464" t="s">
        <v>125</v>
      </c>
      <c r="V97" s="1630"/>
      <c r="W97" s="203"/>
      <c r="X97" s="1643"/>
      <c r="Y97" s="1660" t="s">
        <v>928</v>
      </c>
      <c r="Z97" s="463"/>
      <c r="AA97" s="394">
        <v>15197.115569758738</v>
      </c>
      <c r="AB97" s="394">
        <v>15366.238518703452</v>
      </c>
      <c r="AC97" s="394">
        <v>15854.529030179829</v>
      </c>
      <c r="AD97" s="394">
        <v>16020.286871912842</v>
      </c>
      <c r="AE97" s="394">
        <v>15727.678725266473</v>
      </c>
      <c r="AF97" s="394">
        <v>15800.624521252239</v>
      </c>
      <c r="AG97" s="394">
        <v>15501.375442535396</v>
      </c>
      <c r="AH97" s="394">
        <v>14843.978132890064</v>
      </c>
      <c r="AI97" s="394">
        <v>14329.426804976829</v>
      </c>
      <c r="AJ97" s="394">
        <v>13900.381774322739</v>
      </c>
      <c r="AK97" s="394">
        <v>13460.770933381827</v>
      </c>
      <c r="AL97" s="394">
        <v>13129.894359560216</v>
      </c>
      <c r="AM97" s="394">
        <v>12936.92967698581</v>
      </c>
      <c r="AN97" s="394">
        <v>12899.511069359887</v>
      </c>
      <c r="AO97" s="394">
        <v>12691.069980391498</v>
      </c>
      <c r="AP97" s="394">
        <v>12333.89661917205</v>
      </c>
      <c r="AQ97" s="394">
        <v>11987.425586635569</v>
      </c>
      <c r="AR97" s="394">
        <v>11762.296459135718</v>
      </c>
      <c r="AS97" s="394">
        <v>11562.076591532272</v>
      </c>
      <c r="AT97" s="394">
        <v>11250.306853526694</v>
      </c>
      <c r="AU97" s="394">
        <v>10905.603597313468</v>
      </c>
      <c r="AV97" s="394">
        <v>10938.521517895759</v>
      </c>
      <c r="AW97" s="394">
        <v>11261.494408332468</v>
      </c>
      <c r="AX97" s="394">
        <v>11476.840993446785</v>
      </c>
      <c r="AY97" s="394">
        <v>11329.721381198322</v>
      </c>
      <c r="AZ97" s="394">
        <v>11184.653545836141</v>
      </c>
      <c r="BA97" s="423">
        <v>10902.668672957983</v>
      </c>
      <c r="BB97" s="394">
        <v>10644.901854832609</v>
      </c>
      <c r="BC97" s="424">
        <v>10177.514868420652</v>
      </c>
      <c r="BD97" s="394">
        <v>9884.1825425392726</v>
      </c>
      <c r="BE97" s="423">
        <v>9112.1612314012364</v>
      </c>
      <c r="BF97" s="423">
        <v>8668.2542654104909</v>
      </c>
      <c r="BG97" s="394">
        <v>8794.9287952607028</v>
      </c>
      <c r="BH97" s="423">
        <v>8895.8412844433824</v>
      </c>
      <c r="BI97" s="423">
        <v>8550.933664574095</v>
      </c>
      <c r="BJ97" s="394"/>
      <c r="BK97" s="464"/>
      <c r="BL97" s="462"/>
    </row>
    <row r="98" spans="1:64">
      <c r="A98" s="2141"/>
      <c r="B98" s="1676"/>
      <c r="C98" s="1676"/>
      <c r="D98" s="1676"/>
      <c r="E98" s="1676"/>
      <c r="F98" s="1676"/>
      <c r="G98" s="1676"/>
      <c r="H98" s="1676"/>
      <c r="I98" s="1676"/>
      <c r="J98" s="1676"/>
      <c r="K98" s="1676"/>
      <c r="L98" s="1676"/>
      <c r="M98" s="1676"/>
      <c r="N98" s="1676"/>
      <c r="O98" s="1676"/>
      <c r="Q98" s="374"/>
      <c r="R98" s="482"/>
      <c r="S98" s="479"/>
      <c r="T98" s="901" t="s">
        <v>121</v>
      </c>
      <c r="V98" s="1630"/>
      <c r="W98" s="203"/>
      <c r="X98" s="1643"/>
      <c r="Y98" s="901" t="s">
        <v>366</v>
      </c>
      <c r="Z98" s="431"/>
      <c r="AA98" s="483">
        <v>600.46716646979132</v>
      </c>
      <c r="AB98" s="483">
        <v>596.56414238475463</v>
      </c>
      <c r="AC98" s="483">
        <v>608.71020557559405</v>
      </c>
      <c r="AD98" s="483">
        <v>555.29749527507659</v>
      </c>
      <c r="AE98" s="483">
        <v>556.03089671771784</v>
      </c>
      <c r="AF98" s="483">
        <v>545.51283869792576</v>
      </c>
      <c r="AG98" s="483">
        <v>528.13767778852684</v>
      </c>
      <c r="AH98" s="483">
        <v>507.29542258928626</v>
      </c>
      <c r="AI98" s="483">
        <v>463.89590499757077</v>
      </c>
      <c r="AJ98" s="483">
        <v>472.30884791287019</v>
      </c>
      <c r="AK98" s="483">
        <v>444.97937130752882</v>
      </c>
      <c r="AL98" s="483">
        <v>452.15563708008392</v>
      </c>
      <c r="AM98" s="483">
        <v>470.52876146696519</v>
      </c>
      <c r="AN98" s="483">
        <v>483.7723270179838</v>
      </c>
      <c r="AO98" s="483">
        <v>464.3849126155294</v>
      </c>
      <c r="AP98" s="483">
        <v>468.86841634893858</v>
      </c>
      <c r="AQ98" s="483">
        <v>449.94268442217049</v>
      </c>
      <c r="AR98" s="483">
        <v>473.26259013547588</v>
      </c>
      <c r="AS98" s="483">
        <v>463.10622346019431</v>
      </c>
      <c r="AT98" s="483">
        <v>426.66496779407231</v>
      </c>
      <c r="AU98" s="483">
        <v>432.70809288825046</v>
      </c>
      <c r="AV98" s="483">
        <v>483.16752368201503</v>
      </c>
      <c r="AW98" s="483">
        <v>528.46031267581009</v>
      </c>
      <c r="AX98" s="483">
        <v>539.12054005290486</v>
      </c>
      <c r="AY98" s="483">
        <v>512.19947877242703</v>
      </c>
      <c r="AZ98" s="483">
        <v>482.53135460864644</v>
      </c>
      <c r="BA98" s="484">
        <v>451.93921436510993</v>
      </c>
      <c r="BB98" s="483">
        <v>437.53119552276132</v>
      </c>
      <c r="BC98" s="495">
        <v>377.97673191893466</v>
      </c>
      <c r="BD98" s="483">
        <v>377.79320490636752</v>
      </c>
      <c r="BE98" s="484">
        <v>356.99496674174787</v>
      </c>
      <c r="BF98" s="484">
        <v>351.12599259810042</v>
      </c>
      <c r="BG98" s="483">
        <v>350.79002808867324</v>
      </c>
      <c r="BH98" s="484">
        <v>338.58791471132992</v>
      </c>
      <c r="BI98" s="484">
        <v>335.58347331500551</v>
      </c>
      <c r="BJ98" s="1211"/>
      <c r="BK98" s="485"/>
      <c r="BL98" s="462"/>
    </row>
    <row r="99" spans="1:64">
      <c r="A99" s="2141"/>
      <c r="B99" s="1676"/>
      <c r="C99" s="1676"/>
      <c r="D99" s="1676"/>
      <c r="E99" s="1676"/>
      <c r="F99" s="1676"/>
      <c r="G99" s="1676"/>
      <c r="H99" s="1676"/>
      <c r="I99" s="1676"/>
      <c r="J99" s="1676"/>
      <c r="K99" s="1676"/>
      <c r="L99" s="1676"/>
      <c r="M99" s="1676"/>
      <c r="N99" s="1676"/>
      <c r="O99" s="1676"/>
      <c r="Q99" s="374"/>
      <c r="R99" s="482"/>
      <c r="S99" s="479"/>
      <c r="T99" s="901" t="s">
        <v>437</v>
      </c>
      <c r="V99" s="1630"/>
      <c r="W99" s="203"/>
      <c r="X99" s="1643"/>
      <c r="Y99" s="901" t="s">
        <v>367</v>
      </c>
      <c r="Z99" s="920"/>
      <c r="AA99" s="483">
        <v>8696.9483568872911</v>
      </c>
      <c r="AB99" s="486">
        <v>8805.8541887180891</v>
      </c>
      <c r="AC99" s="486">
        <v>8657.4229335098644</v>
      </c>
      <c r="AD99" s="486">
        <v>8294.537802230594</v>
      </c>
      <c r="AE99" s="486">
        <v>8649.3192745490051</v>
      </c>
      <c r="AF99" s="486">
        <v>8841.8341112374019</v>
      </c>
      <c r="AG99" s="486">
        <v>9215.8277868884579</v>
      </c>
      <c r="AH99" s="486">
        <v>9065.6454445251566</v>
      </c>
      <c r="AI99" s="486">
        <v>8779.4903257831229</v>
      </c>
      <c r="AJ99" s="486">
        <v>8867.7615384098372</v>
      </c>
      <c r="AK99" s="486">
        <v>9096.0549708592498</v>
      </c>
      <c r="AL99" s="486">
        <v>9228.0523021263907</v>
      </c>
      <c r="AM99" s="486">
        <v>8836.3600458776691</v>
      </c>
      <c r="AN99" s="486">
        <v>8404.4546297409142</v>
      </c>
      <c r="AO99" s="486">
        <v>7754.9762797436579</v>
      </c>
      <c r="AP99" s="486">
        <v>7737.0303553678132</v>
      </c>
      <c r="AQ99" s="486">
        <v>7832.9006008161778</v>
      </c>
      <c r="AR99" s="486">
        <v>7568.8597201697212</v>
      </c>
      <c r="AS99" s="486">
        <v>7087.3534276199043</v>
      </c>
      <c r="AT99" s="486">
        <v>6452.4077105213764</v>
      </c>
      <c r="AU99" s="486">
        <v>6927.7514992560364</v>
      </c>
      <c r="AV99" s="486">
        <v>6697.2142615502462</v>
      </c>
      <c r="AW99" s="486">
        <v>6943.9890326736131</v>
      </c>
      <c r="AX99" s="486">
        <v>7164.7458559809311</v>
      </c>
      <c r="AY99" s="486">
        <v>7166.0484765191786</v>
      </c>
      <c r="AZ99" s="486">
        <v>7006.9177988325036</v>
      </c>
      <c r="BA99" s="496">
        <v>7049.8539274277719</v>
      </c>
      <c r="BB99" s="486">
        <v>6950.1293218965693</v>
      </c>
      <c r="BC99" s="497">
        <v>6997.7640458799551</v>
      </c>
      <c r="BD99" s="486">
        <v>6927.6354218182796</v>
      </c>
      <c r="BE99" s="496">
        <v>6593.8595065737782</v>
      </c>
      <c r="BF99" s="496">
        <v>6930.0256250963184</v>
      </c>
      <c r="BG99" s="486">
        <v>7051.8926517822747</v>
      </c>
      <c r="BH99" s="496">
        <v>6411.8450567937971</v>
      </c>
      <c r="BI99" s="496">
        <v>6235.8625652960091</v>
      </c>
      <c r="BJ99" s="1212"/>
      <c r="BK99" s="498"/>
      <c r="BL99" s="462"/>
    </row>
    <row r="100" spans="1:64">
      <c r="A100" s="2141"/>
      <c r="B100" s="1676"/>
      <c r="C100" s="1676"/>
      <c r="D100" s="1676"/>
      <c r="E100" s="1676"/>
      <c r="F100" s="1676"/>
      <c r="G100" s="1676"/>
      <c r="H100" s="1676"/>
      <c r="I100" s="1676"/>
      <c r="J100" s="1676"/>
      <c r="K100" s="1676"/>
      <c r="L100" s="1676"/>
      <c r="M100" s="1676"/>
      <c r="N100" s="1676"/>
      <c r="O100" s="1676"/>
      <c r="Q100" s="374"/>
      <c r="R100" s="482"/>
      <c r="S100" s="479"/>
      <c r="T100" s="900" t="s">
        <v>435</v>
      </c>
      <c r="V100" s="1630"/>
      <c r="W100" s="203"/>
      <c r="X100" s="1643"/>
      <c r="Y100" s="900" t="s">
        <v>240</v>
      </c>
      <c r="Z100" s="431"/>
      <c r="AA100" s="483">
        <v>1225.612941610098</v>
      </c>
      <c r="AB100" s="483">
        <v>1269.6792368835277</v>
      </c>
      <c r="AC100" s="483">
        <v>1318.4635247701606</v>
      </c>
      <c r="AD100" s="483">
        <v>1392.5000199786737</v>
      </c>
      <c r="AE100" s="483">
        <v>1458.2744985947686</v>
      </c>
      <c r="AF100" s="483">
        <v>1637.9457199871688</v>
      </c>
      <c r="AG100" s="483">
        <v>1580.868387720983</v>
      </c>
      <c r="AH100" s="483">
        <v>1628.5456819252238</v>
      </c>
      <c r="AI100" s="483">
        <v>1577.8730278677003</v>
      </c>
      <c r="AJ100" s="483">
        <v>1565.1745392990815</v>
      </c>
      <c r="AK100" s="483">
        <v>1627.7964437963947</v>
      </c>
      <c r="AL100" s="483">
        <v>1500.2949383794848</v>
      </c>
      <c r="AM100" s="483">
        <v>1486.4203533668665</v>
      </c>
      <c r="AN100" s="483">
        <v>1560.438519648261</v>
      </c>
      <c r="AO100" s="483">
        <v>1568.8774424080934</v>
      </c>
      <c r="AP100" s="483">
        <v>1587.1539173309609</v>
      </c>
      <c r="AQ100" s="483">
        <v>1626.9388643992147</v>
      </c>
      <c r="AR100" s="483">
        <v>1668.5316065131458</v>
      </c>
      <c r="AS100" s="483">
        <v>1551.4838444825166</v>
      </c>
      <c r="AT100" s="483">
        <v>1526.5680885162146</v>
      </c>
      <c r="AU100" s="483">
        <v>1446.6817773737928</v>
      </c>
      <c r="AV100" s="483">
        <v>1411.474091395188</v>
      </c>
      <c r="AW100" s="483">
        <v>1412.401686869945</v>
      </c>
      <c r="AX100" s="483">
        <v>1506.4066090294659</v>
      </c>
      <c r="AY100" s="483">
        <v>1498.4837988941958</v>
      </c>
      <c r="AZ100" s="483">
        <v>1456.4429953887732</v>
      </c>
      <c r="BA100" s="484">
        <v>1410.5564412893355</v>
      </c>
      <c r="BB100" s="483">
        <v>1361.1932588090181</v>
      </c>
      <c r="BC100" s="495">
        <v>1257.5001161653493</v>
      </c>
      <c r="BD100" s="483">
        <v>1218.9142100185009</v>
      </c>
      <c r="BE100" s="484">
        <v>1023.828045740623</v>
      </c>
      <c r="BF100" s="484">
        <v>1037.3510363090118</v>
      </c>
      <c r="BG100" s="483">
        <v>956.08283610188778</v>
      </c>
      <c r="BH100" s="484">
        <v>890.13331504511746</v>
      </c>
      <c r="BI100" s="484">
        <v>933.44321360477966</v>
      </c>
      <c r="BJ100" s="1211"/>
      <c r="BK100" s="485"/>
      <c r="BL100" s="462"/>
    </row>
    <row r="101" spans="1:64">
      <c r="B101" s="29"/>
      <c r="C101" s="29"/>
      <c r="D101" s="29"/>
      <c r="E101" s="29"/>
      <c r="F101" s="29"/>
      <c r="G101" s="29"/>
      <c r="H101" s="29"/>
      <c r="I101" s="29"/>
      <c r="J101" s="29"/>
      <c r="K101" s="29"/>
      <c r="L101" s="29"/>
      <c r="M101" s="29"/>
      <c r="N101" s="29"/>
      <c r="O101" s="29"/>
      <c r="Q101" s="374"/>
      <c r="R101" s="499" t="s">
        <v>620</v>
      </c>
      <c r="S101" s="500"/>
      <c r="T101" s="902"/>
      <c r="V101" s="1630"/>
      <c r="W101" s="1644" t="s">
        <v>172</v>
      </c>
      <c r="X101" s="1645"/>
      <c r="Y101" s="1646"/>
      <c r="Z101" s="921"/>
      <c r="AA101" s="502">
        <v>125627.12837133271</v>
      </c>
      <c r="AB101" s="502">
        <v>127883.94021690024</v>
      </c>
      <c r="AC101" s="502">
        <v>134038.28153940759</v>
      </c>
      <c r="AD101" s="502">
        <v>134120.45431567344</v>
      </c>
      <c r="AE101" s="502">
        <v>142337.0275889755</v>
      </c>
      <c r="AF101" s="502">
        <v>144542.05221812881</v>
      </c>
      <c r="AG101" s="502">
        <v>146998.19821234426</v>
      </c>
      <c r="AH101" s="502">
        <v>142517.6425380125</v>
      </c>
      <c r="AI101" s="502">
        <v>140865.53515649232</v>
      </c>
      <c r="AJ101" s="502">
        <v>148072.22538234002</v>
      </c>
      <c r="AK101" s="502">
        <v>151304.26247717932</v>
      </c>
      <c r="AL101" s="502">
        <v>148949.00807029603</v>
      </c>
      <c r="AM101" s="502">
        <v>158655.29498297963</v>
      </c>
      <c r="AN101" s="502">
        <v>160335.88240712663</v>
      </c>
      <c r="AO101" s="502">
        <v>160817.90455833822</v>
      </c>
      <c r="AP101" s="502">
        <v>164563.97057874818</v>
      </c>
      <c r="AQ101" s="502">
        <v>156412.01124216543</v>
      </c>
      <c r="AR101" s="502">
        <v>168174.62678769731</v>
      </c>
      <c r="AS101" s="502">
        <v>163135.60900743061</v>
      </c>
      <c r="AT101" s="502">
        <v>158680.36699741802</v>
      </c>
      <c r="AU101" s="502">
        <v>175247.53571626495</v>
      </c>
      <c r="AV101" s="502">
        <v>187571.27665884569</v>
      </c>
      <c r="AW101" s="502">
        <v>207355.02840093902</v>
      </c>
      <c r="AX101" s="502">
        <v>208709.28132918273</v>
      </c>
      <c r="AY101" s="502">
        <v>197173.24530220544</v>
      </c>
      <c r="AZ101" s="502">
        <v>186066.36987399473</v>
      </c>
      <c r="BA101" s="503">
        <v>180143.65359467934</v>
      </c>
      <c r="BB101" s="502">
        <v>184086.51827054867</v>
      </c>
      <c r="BC101" s="504">
        <v>159666.70424279309</v>
      </c>
      <c r="BD101" s="502">
        <v>156531.66164364558</v>
      </c>
      <c r="BE101" s="503">
        <v>166952.2272546778</v>
      </c>
      <c r="BF101" s="503">
        <v>159774.74470823241</v>
      </c>
      <c r="BG101" s="502">
        <v>157829.94326932813</v>
      </c>
      <c r="BH101" s="503">
        <v>147207.02844664318</v>
      </c>
      <c r="BI101" s="503">
        <v>146242.13895250901</v>
      </c>
      <c r="BJ101" s="502"/>
      <c r="BK101" s="505"/>
      <c r="BL101" s="382"/>
    </row>
    <row r="102" spans="1:64">
      <c r="A102" s="2141"/>
      <c r="Q102" s="374"/>
      <c r="R102" s="506"/>
      <c r="S102" s="835" t="s">
        <v>574</v>
      </c>
      <c r="T102" s="903"/>
      <c r="V102" s="1630"/>
      <c r="W102" s="1667"/>
      <c r="X102" s="1668" t="s">
        <v>242</v>
      </c>
      <c r="Y102" s="1669"/>
      <c r="Z102" s="509"/>
      <c r="AA102" s="507">
        <v>8900.8911020518099</v>
      </c>
      <c r="AB102" s="507">
        <v>8607.5144937747391</v>
      </c>
      <c r="AC102" s="507">
        <v>9547.743453713043</v>
      </c>
      <c r="AD102" s="507">
        <v>9733.013988676712</v>
      </c>
      <c r="AE102" s="507">
        <v>10086.726702846136</v>
      </c>
      <c r="AF102" s="507">
        <v>10007.766185767478</v>
      </c>
      <c r="AG102" s="507">
        <v>11219.188397711929</v>
      </c>
      <c r="AH102" s="507">
        <v>11086.845804921462</v>
      </c>
      <c r="AI102" s="507">
        <v>10472.883407528247</v>
      </c>
      <c r="AJ102" s="507">
        <v>10963.871037029388</v>
      </c>
      <c r="AK102" s="507">
        <v>11404.797645881801</v>
      </c>
      <c r="AL102" s="507">
        <v>10638.239757812711</v>
      </c>
      <c r="AM102" s="507">
        <v>10442.460612849871</v>
      </c>
      <c r="AN102" s="507">
        <v>10656.951476911094</v>
      </c>
      <c r="AO102" s="507">
        <v>10754.362480687741</v>
      </c>
      <c r="AP102" s="507">
        <v>11344.786112227304</v>
      </c>
      <c r="AQ102" s="507">
        <v>10808.404415258021</v>
      </c>
      <c r="AR102" s="507">
        <v>11491.672300446004</v>
      </c>
      <c r="AS102" s="507">
        <v>10925.475314000951</v>
      </c>
      <c r="AT102" s="507">
        <v>10796.736224474535</v>
      </c>
      <c r="AU102" s="507">
        <v>11850.061220016374</v>
      </c>
      <c r="AV102" s="507">
        <v>13446.792312795535</v>
      </c>
      <c r="AW102" s="507">
        <v>13470.693604821798</v>
      </c>
      <c r="AX102" s="507">
        <v>13281.08023089897</v>
      </c>
      <c r="AY102" s="507">
        <v>14013.011383924559</v>
      </c>
      <c r="AZ102" s="507">
        <v>12763.091925840839</v>
      </c>
      <c r="BA102" s="507">
        <v>13043.663268619674</v>
      </c>
      <c r="BB102" s="507">
        <v>12553.584252111927</v>
      </c>
      <c r="BC102" s="507">
        <v>11222.826742847054</v>
      </c>
      <c r="BD102" s="507">
        <v>11977.435515085157</v>
      </c>
      <c r="BE102" s="508">
        <v>10873.498766582848</v>
      </c>
      <c r="BF102" s="508">
        <v>10862.180868784297</v>
      </c>
      <c r="BG102" s="537">
        <v>10932.309095007178</v>
      </c>
      <c r="BH102" s="508">
        <v>9594.5985037082664</v>
      </c>
      <c r="BI102" s="508">
        <v>9069.247910954804</v>
      </c>
      <c r="BJ102" s="507"/>
      <c r="BK102" s="510"/>
      <c r="BL102" s="462"/>
    </row>
    <row r="103" spans="1:64">
      <c r="A103" s="2141"/>
      <c r="Q103" s="374"/>
      <c r="R103" s="506"/>
      <c r="S103" s="836" t="s">
        <v>575</v>
      </c>
      <c r="T103" s="903"/>
      <c r="V103" s="1630"/>
      <c r="W103" s="1667"/>
      <c r="X103" s="1670" t="s">
        <v>243</v>
      </c>
      <c r="Y103" s="1671"/>
      <c r="Z103" s="509"/>
      <c r="AA103" s="507">
        <v>10432.390931665799</v>
      </c>
      <c r="AB103" s="507">
        <v>11000.450956960118</v>
      </c>
      <c r="AC103" s="507">
        <v>11767.318215070585</v>
      </c>
      <c r="AD103" s="507">
        <v>12148.925078035209</v>
      </c>
      <c r="AE103" s="507">
        <v>12224.736357708411</v>
      </c>
      <c r="AF103" s="507">
        <v>12524.761851406944</v>
      </c>
      <c r="AG103" s="507">
        <v>12952.306522735355</v>
      </c>
      <c r="AH103" s="507">
        <v>13008.855934180963</v>
      </c>
      <c r="AI103" s="507">
        <v>12843.818409959586</v>
      </c>
      <c r="AJ103" s="507">
        <v>13257.937740607806</v>
      </c>
      <c r="AK103" s="507">
        <v>14083.609243033756</v>
      </c>
      <c r="AL103" s="507">
        <v>13988.70267204738</v>
      </c>
      <c r="AM103" s="507">
        <v>14565.525579777144</v>
      </c>
      <c r="AN103" s="507">
        <v>14258.691028165085</v>
      </c>
      <c r="AO103" s="507">
        <v>14692.072088271951</v>
      </c>
      <c r="AP103" s="507">
        <v>15132.594170323275</v>
      </c>
      <c r="AQ103" s="507">
        <v>14388.042490197626</v>
      </c>
      <c r="AR103" s="507">
        <v>15688.476853048334</v>
      </c>
      <c r="AS103" s="507">
        <v>14282.095920195039</v>
      </c>
      <c r="AT103" s="507">
        <v>14061.053473472017</v>
      </c>
      <c r="AU103" s="507">
        <v>15561.57961145895</v>
      </c>
      <c r="AV103" s="507">
        <v>16894.680938420606</v>
      </c>
      <c r="AW103" s="507">
        <v>18145.153444985237</v>
      </c>
      <c r="AX103" s="507">
        <v>18488.884806990987</v>
      </c>
      <c r="AY103" s="507">
        <v>17012.513768047542</v>
      </c>
      <c r="AZ103" s="507">
        <v>15647.489092328278</v>
      </c>
      <c r="BA103" s="507">
        <v>15269.697288102205</v>
      </c>
      <c r="BB103" s="507">
        <v>15958.424870473515</v>
      </c>
      <c r="BC103" s="507">
        <v>13892.64216641886</v>
      </c>
      <c r="BD103" s="507">
        <v>13242.824116868645</v>
      </c>
      <c r="BE103" s="511">
        <v>13293.381585023704</v>
      </c>
      <c r="BF103" s="511">
        <v>13153.284170724111</v>
      </c>
      <c r="BG103" s="507">
        <v>13788.574880993148</v>
      </c>
      <c r="BH103" s="511">
        <v>11748.412969510355</v>
      </c>
      <c r="BI103" s="511">
        <v>11759.076785282969</v>
      </c>
      <c r="BJ103" s="507"/>
      <c r="BK103" s="510"/>
      <c r="BL103" s="462"/>
    </row>
    <row r="104" spans="1:64">
      <c r="A104" s="2141"/>
      <c r="Q104" s="374"/>
      <c r="R104" s="506"/>
      <c r="S104" s="836" t="s">
        <v>576</v>
      </c>
      <c r="T104" s="903"/>
      <c r="V104" s="1630"/>
      <c r="W104" s="1667"/>
      <c r="X104" s="1670" t="s">
        <v>244</v>
      </c>
      <c r="Y104" s="1671"/>
      <c r="Z104" s="509"/>
      <c r="AA104" s="507">
        <v>38963.093707327862</v>
      </c>
      <c r="AB104" s="507">
        <v>40140.612796072834</v>
      </c>
      <c r="AC104" s="507">
        <v>42026.335061614489</v>
      </c>
      <c r="AD104" s="507">
        <v>41458.541919639603</v>
      </c>
      <c r="AE104" s="507">
        <v>45263.328974278309</v>
      </c>
      <c r="AF104" s="507">
        <v>45265.230338542424</v>
      </c>
      <c r="AG104" s="507">
        <v>45368.087213802472</v>
      </c>
      <c r="AH104" s="507">
        <v>43543.947108762361</v>
      </c>
      <c r="AI104" s="507">
        <v>44371.072499976712</v>
      </c>
      <c r="AJ104" s="507">
        <v>46846.269882919412</v>
      </c>
      <c r="AK104" s="507">
        <v>47887.989988329842</v>
      </c>
      <c r="AL104" s="507">
        <v>48406.650267963276</v>
      </c>
      <c r="AM104" s="507">
        <v>52857.607742203894</v>
      </c>
      <c r="AN104" s="507">
        <v>52470.139068687771</v>
      </c>
      <c r="AO104" s="507">
        <v>52140.393837455311</v>
      </c>
      <c r="AP104" s="507">
        <v>54477.760069024342</v>
      </c>
      <c r="AQ104" s="507">
        <v>50890.082111375334</v>
      </c>
      <c r="AR104" s="507">
        <v>56339.528053696617</v>
      </c>
      <c r="AS104" s="507">
        <v>55547.676178926093</v>
      </c>
      <c r="AT104" s="507">
        <v>52105.585649409404</v>
      </c>
      <c r="AU104" s="507">
        <v>58232.000526503776</v>
      </c>
      <c r="AV104" s="507">
        <v>61381.579959963863</v>
      </c>
      <c r="AW104" s="507">
        <v>67789.730005249905</v>
      </c>
      <c r="AX104" s="507">
        <v>68340.572381300095</v>
      </c>
      <c r="AY104" s="507">
        <v>66129.856673403832</v>
      </c>
      <c r="AZ104" s="507">
        <v>61652.267269267599</v>
      </c>
      <c r="BA104" s="507">
        <v>58718.304056442023</v>
      </c>
      <c r="BB104" s="507">
        <v>61948.890113617032</v>
      </c>
      <c r="BC104" s="507">
        <v>55257.148987255641</v>
      </c>
      <c r="BD104" s="507">
        <v>53890.331693792657</v>
      </c>
      <c r="BE104" s="511">
        <v>56102.243552951535</v>
      </c>
      <c r="BF104" s="511">
        <v>54457.546461044672</v>
      </c>
      <c r="BG104" s="507">
        <v>57727.704432908387</v>
      </c>
      <c r="BH104" s="511">
        <v>48923.268249606212</v>
      </c>
      <c r="BI104" s="511">
        <v>50188.595547366145</v>
      </c>
      <c r="BJ104" s="507"/>
      <c r="BK104" s="510"/>
      <c r="BL104" s="462"/>
    </row>
    <row r="105" spans="1:64">
      <c r="A105" s="2141"/>
      <c r="Q105" s="374"/>
      <c r="R105" s="506"/>
      <c r="S105" s="836" t="s">
        <v>577</v>
      </c>
      <c r="T105" s="903"/>
      <c r="V105" s="1630"/>
      <c r="W105" s="1667"/>
      <c r="X105" s="1670" t="s">
        <v>245</v>
      </c>
      <c r="Y105" s="1671"/>
      <c r="Z105" s="509"/>
      <c r="AA105" s="507">
        <v>6417.0635800247574</v>
      </c>
      <c r="AB105" s="507">
        <v>6627.2557985658023</v>
      </c>
      <c r="AC105" s="507">
        <v>7028.5015766766519</v>
      </c>
      <c r="AD105" s="507">
        <v>6878.2519351932042</v>
      </c>
      <c r="AE105" s="507">
        <v>6873.9183696785658</v>
      </c>
      <c r="AF105" s="507">
        <v>6991.9710339748653</v>
      </c>
      <c r="AG105" s="507">
        <v>7133.9084916526044</v>
      </c>
      <c r="AH105" s="507">
        <v>6685.5541381665853</v>
      </c>
      <c r="AI105" s="507">
        <v>6720.8460368111919</v>
      </c>
      <c r="AJ105" s="507">
        <v>6919.5547145364271</v>
      </c>
      <c r="AK105" s="507">
        <v>6988.8618654119764</v>
      </c>
      <c r="AL105" s="507">
        <v>7222.2719505010118</v>
      </c>
      <c r="AM105" s="507">
        <v>7199.1551561198667</v>
      </c>
      <c r="AN105" s="507">
        <v>7271.5980072481789</v>
      </c>
      <c r="AO105" s="507">
        <v>7722.0161154703019</v>
      </c>
      <c r="AP105" s="507">
        <v>8325.3964150089596</v>
      </c>
      <c r="AQ105" s="507">
        <v>7466.33311198507</v>
      </c>
      <c r="AR105" s="507">
        <v>8424.3867203240516</v>
      </c>
      <c r="AS105" s="507">
        <v>7985.2741030009784</v>
      </c>
      <c r="AT105" s="507">
        <v>7902.3854480078735</v>
      </c>
      <c r="AU105" s="507">
        <v>8953.3702825578257</v>
      </c>
      <c r="AV105" s="507">
        <v>9570.7144244958672</v>
      </c>
      <c r="AW105" s="507">
        <v>10915.785120618413</v>
      </c>
      <c r="AX105" s="507">
        <v>10723.952912104847</v>
      </c>
      <c r="AY105" s="507">
        <v>10183.099692925432</v>
      </c>
      <c r="AZ105" s="507">
        <v>9430.6079663214405</v>
      </c>
      <c r="BA105" s="507">
        <v>8693.6788397097534</v>
      </c>
      <c r="BB105" s="507">
        <v>9309.457084849053</v>
      </c>
      <c r="BC105" s="507">
        <v>8340.6974294818574</v>
      </c>
      <c r="BD105" s="507">
        <v>7913.8597265237313</v>
      </c>
      <c r="BE105" s="511">
        <v>8005.1352901216824</v>
      </c>
      <c r="BF105" s="511">
        <v>7725.4133474219434</v>
      </c>
      <c r="BG105" s="507">
        <v>7950.0862778611772</v>
      </c>
      <c r="BH105" s="511">
        <v>7009.3863206601691</v>
      </c>
      <c r="BI105" s="511">
        <v>6671.4917752041929</v>
      </c>
      <c r="BJ105" s="507"/>
      <c r="BK105" s="510"/>
      <c r="BL105" s="462"/>
    </row>
    <row r="106" spans="1:64">
      <c r="A106" s="2141"/>
      <c r="Q106" s="374"/>
      <c r="R106" s="506"/>
      <c r="S106" s="836" t="s">
        <v>578</v>
      </c>
      <c r="T106" s="903"/>
      <c r="V106" s="1630"/>
      <c r="W106" s="1667"/>
      <c r="X106" s="1670" t="s">
        <v>246</v>
      </c>
      <c r="Y106" s="1671"/>
      <c r="Z106" s="509"/>
      <c r="AA106" s="507">
        <v>13264.253451326145</v>
      </c>
      <c r="AB106" s="507">
        <v>12961.663608672901</v>
      </c>
      <c r="AC106" s="507">
        <v>13272.717538290428</v>
      </c>
      <c r="AD106" s="507">
        <v>13712.423549157365</v>
      </c>
      <c r="AE106" s="507">
        <v>14385.126821613474</v>
      </c>
      <c r="AF106" s="507">
        <v>14886.200445653847</v>
      </c>
      <c r="AG106" s="507">
        <v>15057.352871898323</v>
      </c>
      <c r="AH106" s="507">
        <v>14465.134774819206</v>
      </c>
      <c r="AI106" s="507">
        <v>14061.863766046175</v>
      </c>
      <c r="AJ106" s="507">
        <v>14838.861317640549</v>
      </c>
      <c r="AK106" s="507">
        <v>14695.44331693264</v>
      </c>
      <c r="AL106" s="507">
        <v>14811.870323918387</v>
      </c>
      <c r="AM106" s="507">
        <v>16378.100946541801</v>
      </c>
      <c r="AN106" s="507">
        <v>17050.057756570015</v>
      </c>
      <c r="AO106" s="507">
        <v>17215.622201614657</v>
      </c>
      <c r="AP106" s="507">
        <v>17733.517558305157</v>
      </c>
      <c r="AQ106" s="507">
        <v>17193.932842568582</v>
      </c>
      <c r="AR106" s="507">
        <v>18313.322342520991</v>
      </c>
      <c r="AS106" s="507">
        <v>18594.121333401261</v>
      </c>
      <c r="AT106" s="507">
        <v>17268.068458046408</v>
      </c>
      <c r="AU106" s="507">
        <v>19988.52718223352</v>
      </c>
      <c r="AV106" s="507">
        <v>21477.572526215812</v>
      </c>
      <c r="AW106" s="507">
        <v>24070.722413559903</v>
      </c>
      <c r="AX106" s="507">
        <v>23509.823307717357</v>
      </c>
      <c r="AY106" s="507">
        <v>22920.038118617114</v>
      </c>
      <c r="AZ106" s="507">
        <v>20828.033633856889</v>
      </c>
      <c r="BA106" s="507">
        <v>20215.484088445221</v>
      </c>
      <c r="BB106" s="507">
        <v>20170.87231017329</v>
      </c>
      <c r="BC106" s="507">
        <v>17635.608587196788</v>
      </c>
      <c r="BD106" s="507">
        <v>17614.095400355527</v>
      </c>
      <c r="BE106" s="511">
        <v>18553.958135070287</v>
      </c>
      <c r="BF106" s="511">
        <v>17274.650033346177</v>
      </c>
      <c r="BG106" s="507">
        <v>18312.569771979041</v>
      </c>
      <c r="BH106" s="511">
        <v>14708.159490630422</v>
      </c>
      <c r="BI106" s="511">
        <v>15653.328760621825</v>
      </c>
      <c r="BJ106" s="507"/>
      <c r="BK106" s="510"/>
      <c r="BL106" s="462"/>
    </row>
    <row r="107" spans="1:64">
      <c r="A107" s="2141"/>
      <c r="Q107" s="374"/>
      <c r="R107" s="506"/>
      <c r="S107" s="836" t="s">
        <v>579</v>
      </c>
      <c r="T107" s="903"/>
      <c r="V107" s="1630"/>
      <c r="W107" s="1667"/>
      <c r="X107" s="1670" t="s">
        <v>247</v>
      </c>
      <c r="Y107" s="1671"/>
      <c r="Z107" s="509"/>
      <c r="AA107" s="507">
        <v>18641.315179547033</v>
      </c>
      <c r="AB107" s="507">
        <v>19199.200311624696</v>
      </c>
      <c r="AC107" s="507">
        <v>19527.585331590712</v>
      </c>
      <c r="AD107" s="507">
        <v>19249.956206853123</v>
      </c>
      <c r="AE107" s="507">
        <v>20897.623514984953</v>
      </c>
      <c r="AF107" s="507">
        <v>21111.282184347143</v>
      </c>
      <c r="AG107" s="507">
        <v>21845.036271577508</v>
      </c>
      <c r="AH107" s="507">
        <v>21113.208674645379</v>
      </c>
      <c r="AI107" s="507">
        <v>20194.509452482656</v>
      </c>
      <c r="AJ107" s="507">
        <v>21552.068156141886</v>
      </c>
      <c r="AK107" s="507">
        <v>21946.283760429076</v>
      </c>
      <c r="AL107" s="507">
        <v>21715.7310557233</v>
      </c>
      <c r="AM107" s="507">
        <v>23094.570076020282</v>
      </c>
      <c r="AN107" s="507">
        <v>23597.897694047788</v>
      </c>
      <c r="AO107" s="507">
        <v>23715.951934257257</v>
      </c>
      <c r="AP107" s="507">
        <v>24779.635519402087</v>
      </c>
      <c r="AQ107" s="507">
        <v>24537.746596506404</v>
      </c>
      <c r="AR107" s="507">
        <v>26378.31144648543</v>
      </c>
      <c r="AS107" s="507">
        <v>25898.621481300623</v>
      </c>
      <c r="AT107" s="507">
        <v>24642.767177682963</v>
      </c>
      <c r="AU107" s="507">
        <v>27048.66677531445</v>
      </c>
      <c r="AV107" s="507">
        <v>29154.325773038869</v>
      </c>
      <c r="AW107" s="507">
        <v>31724.915481962114</v>
      </c>
      <c r="AX107" s="507">
        <v>33346.794683656291</v>
      </c>
      <c r="AY107" s="507">
        <v>31222.504659845785</v>
      </c>
      <c r="AZ107" s="507">
        <v>28498.575946306795</v>
      </c>
      <c r="BA107" s="507">
        <v>27286.084403193618</v>
      </c>
      <c r="BB107" s="507">
        <v>28109.844094935826</v>
      </c>
      <c r="BC107" s="507">
        <v>24087.247552990004</v>
      </c>
      <c r="BD107" s="507">
        <v>23480.321442865625</v>
      </c>
      <c r="BE107" s="511">
        <v>25339.815643066639</v>
      </c>
      <c r="BF107" s="511">
        <v>24930.215789726972</v>
      </c>
      <c r="BG107" s="507">
        <v>26827.465029542032</v>
      </c>
      <c r="BH107" s="511">
        <v>22344.634591573853</v>
      </c>
      <c r="BI107" s="511">
        <v>23167.034607075118</v>
      </c>
      <c r="BJ107" s="507"/>
      <c r="BK107" s="510"/>
      <c r="BL107" s="462"/>
    </row>
    <row r="108" spans="1:64">
      <c r="A108" s="2141"/>
      <c r="Q108" s="374"/>
      <c r="R108" s="506"/>
      <c r="S108" s="836" t="s">
        <v>580</v>
      </c>
      <c r="T108" s="903"/>
      <c r="V108" s="1630"/>
      <c r="W108" s="1667"/>
      <c r="X108" s="1670" t="s">
        <v>248</v>
      </c>
      <c r="Y108" s="1671"/>
      <c r="Z108" s="509"/>
      <c r="AA108" s="507">
        <v>7197.6910328008053</v>
      </c>
      <c r="AB108" s="507">
        <v>7198.946692597885</v>
      </c>
      <c r="AC108" s="507">
        <v>7630.6141991379391</v>
      </c>
      <c r="AD108" s="507">
        <v>7829.4364596259729</v>
      </c>
      <c r="AE108" s="507">
        <v>8315.3468115415017</v>
      </c>
      <c r="AF108" s="507">
        <v>8463.8133478618493</v>
      </c>
      <c r="AG108" s="507">
        <v>8463.4901078980038</v>
      </c>
      <c r="AH108" s="507">
        <v>7935.8299118419036</v>
      </c>
      <c r="AI108" s="507">
        <v>7925.522321072729</v>
      </c>
      <c r="AJ108" s="507">
        <v>8196.6874820687681</v>
      </c>
      <c r="AK108" s="507">
        <v>8367.7016260815344</v>
      </c>
      <c r="AL108" s="507">
        <v>8690.0548598213845</v>
      </c>
      <c r="AM108" s="507">
        <v>9046.0811622994624</v>
      </c>
      <c r="AN108" s="507">
        <v>9286.5942062416689</v>
      </c>
      <c r="AO108" s="507">
        <v>9065.557029753636</v>
      </c>
      <c r="AP108" s="507">
        <v>9805.3004789195365</v>
      </c>
      <c r="AQ108" s="507">
        <v>8833.5427771073555</v>
      </c>
      <c r="AR108" s="507">
        <v>9500.1878365121847</v>
      </c>
      <c r="AS108" s="507">
        <v>9707.12328707692</v>
      </c>
      <c r="AT108" s="507">
        <v>9143.0977609944184</v>
      </c>
      <c r="AU108" s="507">
        <v>9875.0764263800193</v>
      </c>
      <c r="AV108" s="507">
        <v>10991.740596209127</v>
      </c>
      <c r="AW108" s="507">
        <v>11829.733768517743</v>
      </c>
      <c r="AX108" s="507">
        <v>12196.803330216109</v>
      </c>
      <c r="AY108" s="507">
        <v>11886.959946248682</v>
      </c>
      <c r="AZ108" s="507">
        <v>10792.028754061492</v>
      </c>
      <c r="BA108" s="507">
        <v>9798.5914019435259</v>
      </c>
      <c r="BB108" s="507">
        <v>10125.382346601211</v>
      </c>
      <c r="BC108" s="507">
        <v>8945.2209483696624</v>
      </c>
      <c r="BD108" s="507">
        <v>8242.1252517824742</v>
      </c>
      <c r="BE108" s="511">
        <v>9139.9882921085791</v>
      </c>
      <c r="BF108" s="511">
        <v>9194.8724095516045</v>
      </c>
      <c r="BG108" s="507">
        <v>9859.7589496322871</v>
      </c>
      <c r="BH108" s="511">
        <v>7878.9683164490161</v>
      </c>
      <c r="BI108" s="511">
        <v>7918.9758795930447</v>
      </c>
      <c r="BJ108" s="507"/>
      <c r="BK108" s="510"/>
      <c r="BL108" s="462"/>
    </row>
    <row r="109" spans="1:64">
      <c r="A109" s="2141"/>
      <c r="Q109" s="374"/>
      <c r="R109" s="506"/>
      <c r="S109" s="836" t="s">
        <v>581</v>
      </c>
      <c r="T109" s="903"/>
      <c r="V109" s="1630"/>
      <c r="W109" s="1667"/>
      <c r="X109" s="1670" t="s">
        <v>249</v>
      </c>
      <c r="Y109" s="1671"/>
      <c r="Z109" s="509"/>
      <c r="AA109" s="507">
        <v>3541.2998228150182</v>
      </c>
      <c r="AB109" s="507">
        <v>3780.6831253184791</v>
      </c>
      <c r="AC109" s="507">
        <v>3908.7070865632222</v>
      </c>
      <c r="AD109" s="507">
        <v>3913.5548981233906</v>
      </c>
      <c r="AE109" s="507">
        <v>3999.7771305914566</v>
      </c>
      <c r="AF109" s="507">
        <v>4106.0876288988893</v>
      </c>
      <c r="AG109" s="507">
        <v>4440.7036065756511</v>
      </c>
      <c r="AH109" s="507">
        <v>4215.4436455179784</v>
      </c>
      <c r="AI109" s="507">
        <v>4224.3955965516452</v>
      </c>
      <c r="AJ109" s="507">
        <v>4341.6074190997533</v>
      </c>
      <c r="AK109" s="507">
        <v>4517.5828825171975</v>
      </c>
      <c r="AL109" s="507">
        <v>4703.4385755314906</v>
      </c>
      <c r="AM109" s="507">
        <v>5036.9523826975619</v>
      </c>
      <c r="AN109" s="507">
        <v>5321.3147629563991</v>
      </c>
      <c r="AO109" s="507">
        <v>5024.6040293450533</v>
      </c>
      <c r="AP109" s="507">
        <v>5216.9605855117661</v>
      </c>
      <c r="AQ109" s="507">
        <v>4978.8014848518578</v>
      </c>
      <c r="AR109" s="507">
        <v>5453.9219285176323</v>
      </c>
      <c r="AS109" s="507">
        <v>5521.0066212995371</v>
      </c>
      <c r="AT109" s="507">
        <v>4985.6623145917083</v>
      </c>
      <c r="AU109" s="507">
        <v>5609.0144344227592</v>
      </c>
      <c r="AV109" s="507">
        <v>5947.1135380812875</v>
      </c>
      <c r="AW109" s="507">
        <v>6781.2910322688795</v>
      </c>
      <c r="AX109" s="507">
        <v>7100.2268313592404</v>
      </c>
      <c r="AY109" s="507">
        <v>6716.6573936088553</v>
      </c>
      <c r="AZ109" s="507">
        <v>5650.7275533177699</v>
      </c>
      <c r="BA109" s="507">
        <v>5599.368863206163</v>
      </c>
      <c r="BB109" s="507">
        <v>5765.8677324366454</v>
      </c>
      <c r="BC109" s="507">
        <v>4823.5341210777351</v>
      </c>
      <c r="BD109" s="507">
        <v>4497.2521084613363</v>
      </c>
      <c r="BE109" s="511">
        <v>5105.9245878591137</v>
      </c>
      <c r="BF109" s="511">
        <v>4999.1548126271409</v>
      </c>
      <c r="BG109" s="507">
        <v>5143.7233970508551</v>
      </c>
      <c r="BH109" s="511">
        <v>4307.4326535318896</v>
      </c>
      <c r="BI109" s="511">
        <v>4152.6642623766129</v>
      </c>
      <c r="BJ109" s="507"/>
      <c r="BK109" s="510"/>
      <c r="BL109" s="462"/>
    </row>
    <row r="110" spans="1:64">
      <c r="A110" s="2141"/>
      <c r="Q110" s="374"/>
      <c r="R110" s="506"/>
      <c r="S110" s="836" t="s">
        <v>582</v>
      </c>
      <c r="T110" s="903"/>
      <c r="V110" s="1630"/>
      <c r="W110" s="1667"/>
      <c r="X110" s="1670" t="s">
        <v>250</v>
      </c>
      <c r="Y110" s="1671"/>
      <c r="Z110" s="509"/>
      <c r="AA110" s="507">
        <v>10631.756145175739</v>
      </c>
      <c r="AB110" s="507">
        <v>10809.804754083218</v>
      </c>
      <c r="AC110" s="507">
        <v>11533.972190776101</v>
      </c>
      <c r="AD110" s="507">
        <v>11551.658398897618</v>
      </c>
      <c r="AE110" s="507">
        <v>12458.328189739175</v>
      </c>
      <c r="AF110" s="507">
        <v>12699.151867855384</v>
      </c>
      <c r="AG110" s="507">
        <v>12866.839276143623</v>
      </c>
      <c r="AH110" s="507">
        <v>12465.218779908184</v>
      </c>
      <c r="AI110" s="507">
        <v>12323.996738728332</v>
      </c>
      <c r="AJ110" s="507">
        <v>12934.851482290598</v>
      </c>
      <c r="AK110" s="507">
        <v>12575.872228366341</v>
      </c>
      <c r="AL110" s="507">
        <v>13843.419948280107</v>
      </c>
      <c r="AM110" s="507">
        <v>14627.804555326829</v>
      </c>
      <c r="AN110" s="507">
        <v>14689.355181891522</v>
      </c>
      <c r="AO110" s="507">
        <v>15129.811741941752</v>
      </c>
      <c r="AP110" s="507">
        <v>15456.975587637889</v>
      </c>
      <c r="AQ110" s="507">
        <v>14434.137870835657</v>
      </c>
      <c r="AR110" s="507">
        <v>15767.253080146782</v>
      </c>
      <c r="AS110" s="507">
        <v>14735.651674395558</v>
      </c>
      <c r="AT110" s="507">
        <v>14042.258376041626</v>
      </c>
      <c r="AU110" s="507">
        <v>16147.928803413415</v>
      </c>
      <c r="AV110" s="507">
        <v>17898.029946150509</v>
      </c>
      <c r="AW110" s="507">
        <v>19289.491435060161</v>
      </c>
      <c r="AX110" s="507">
        <v>20353.837857925762</v>
      </c>
      <c r="AY110" s="507">
        <v>18685.24342056672</v>
      </c>
      <c r="AZ110" s="507">
        <v>17920.792155668863</v>
      </c>
      <c r="BA110" s="507">
        <v>17594.869353429785</v>
      </c>
      <c r="BB110" s="507">
        <v>17691.49336917801</v>
      </c>
      <c r="BC110" s="507">
        <v>14805.888458262227</v>
      </c>
      <c r="BD110" s="507">
        <v>14345.786037715661</v>
      </c>
      <c r="BE110" s="511">
        <v>14972.685945715351</v>
      </c>
      <c r="BF110" s="511">
        <v>15093.206799320684</v>
      </c>
      <c r="BG110" s="507">
        <v>16207.620048446128</v>
      </c>
      <c r="BH110" s="511">
        <v>12438.277886643604</v>
      </c>
      <c r="BI110" s="511">
        <v>12819.326693506648</v>
      </c>
      <c r="BJ110" s="507"/>
      <c r="BK110" s="510"/>
      <c r="BL110" s="462"/>
    </row>
    <row r="111" spans="1:64">
      <c r="A111" s="2141"/>
      <c r="Q111" s="374"/>
      <c r="R111" s="506"/>
      <c r="S111" s="836" t="s">
        <v>583</v>
      </c>
      <c r="T111" s="904"/>
      <c r="V111" s="1630"/>
      <c r="W111" s="1667"/>
      <c r="X111" s="1670" t="s">
        <v>251</v>
      </c>
      <c r="Y111" s="1672"/>
      <c r="Z111" s="509"/>
      <c r="AA111" s="507">
        <v>933.88709499962556</v>
      </c>
      <c r="AB111" s="507">
        <v>948.14043079808539</v>
      </c>
      <c r="AC111" s="507">
        <v>908.60505041598958</v>
      </c>
      <c r="AD111" s="507">
        <v>948.77512741998976</v>
      </c>
      <c r="AE111" s="507">
        <v>940.04033750148312</v>
      </c>
      <c r="AF111" s="507">
        <v>986.14364644670718</v>
      </c>
      <c r="AG111" s="507">
        <v>864.28163824131548</v>
      </c>
      <c r="AH111" s="507">
        <v>934.29221891078191</v>
      </c>
      <c r="AI111" s="507">
        <v>1010.6290212755916</v>
      </c>
      <c r="AJ111" s="507">
        <v>1029.1189437051198</v>
      </c>
      <c r="AK111" s="507">
        <v>1005.4867929021382</v>
      </c>
      <c r="AL111" s="507">
        <v>1077.2055342162321</v>
      </c>
      <c r="AM111" s="507">
        <v>1130.1769756543258</v>
      </c>
      <c r="AN111" s="507">
        <v>1256.0648629887783</v>
      </c>
      <c r="AO111" s="507">
        <v>1183.6196811294517</v>
      </c>
      <c r="AP111" s="507">
        <v>1183.3979772940279</v>
      </c>
      <c r="AQ111" s="507">
        <v>1191.4991282069134</v>
      </c>
      <c r="AR111" s="507">
        <v>1188.5331636335268</v>
      </c>
      <c r="AS111" s="507">
        <v>1209.5244009000871</v>
      </c>
      <c r="AT111" s="507">
        <v>1135.7385422156599</v>
      </c>
      <c r="AU111" s="507">
        <v>1253.6044212032555</v>
      </c>
      <c r="AV111" s="507">
        <v>1503.9422286025954</v>
      </c>
      <c r="AW111" s="507">
        <v>1491.5597145657441</v>
      </c>
      <c r="AX111" s="507">
        <v>1627.2797413611966</v>
      </c>
      <c r="AY111" s="507">
        <v>1705.9351568846857</v>
      </c>
      <c r="AZ111" s="507">
        <v>1635.9491030491449</v>
      </c>
      <c r="BA111" s="507">
        <v>1540.9084829268297</v>
      </c>
      <c r="BB111" s="507">
        <v>1586.14461864287</v>
      </c>
      <c r="BC111" s="507">
        <v>1352.0116241231008</v>
      </c>
      <c r="BD111" s="507">
        <v>1353.9241594599334</v>
      </c>
      <c r="BE111" s="511">
        <v>1363.2539734562693</v>
      </c>
      <c r="BF111" s="511">
        <v>1466.1274159008572</v>
      </c>
      <c r="BG111" s="507">
        <v>1508.0991628844829</v>
      </c>
      <c r="BH111" s="511">
        <v>1260.9671562086746</v>
      </c>
      <c r="BI111" s="511">
        <v>1268.8004639072128</v>
      </c>
      <c r="BJ111" s="507"/>
      <c r="BK111" s="510"/>
      <c r="BL111" s="462"/>
    </row>
    <row r="112" spans="1:64" ht="15.75" thickBot="1">
      <c r="A112" s="2141"/>
      <c r="Q112" s="374"/>
      <c r="R112" s="512"/>
      <c r="S112" s="513" t="s">
        <v>126</v>
      </c>
      <c r="T112" s="905"/>
      <c r="V112" s="1630"/>
      <c r="W112" s="1673"/>
      <c r="X112" s="591" t="s">
        <v>817</v>
      </c>
      <c r="Y112" s="1687"/>
      <c r="Z112" s="515"/>
      <c r="AA112" s="507">
        <v>6703.486323598112</v>
      </c>
      <c r="AB112" s="507">
        <v>6609.6672484314831</v>
      </c>
      <c r="AC112" s="507">
        <v>6886.181835558431</v>
      </c>
      <c r="AD112" s="507">
        <v>6695.9167540512472</v>
      </c>
      <c r="AE112" s="507">
        <v>6892.0743784920005</v>
      </c>
      <c r="AF112" s="507">
        <v>7499.6436873733019</v>
      </c>
      <c r="AG112" s="507">
        <v>6787.0038141075011</v>
      </c>
      <c r="AH112" s="507">
        <v>7063.3115463376844</v>
      </c>
      <c r="AI112" s="507">
        <v>6715.9979060594251</v>
      </c>
      <c r="AJ112" s="507">
        <v>7191.3972063003075</v>
      </c>
      <c r="AK112" s="507">
        <v>7830.6331272930074</v>
      </c>
      <c r="AL112" s="507">
        <v>3851.4231244807438</v>
      </c>
      <c r="AM112" s="507">
        <v>4276.8597934886111</v>
      </c>
      <c r="AN112" s="507">
        <v>4477.218361418315</v>
      </c>
      <c r="AO112" s="507">
        <v>4173.8934184111022</v>
      </c>
      <c r="AP112" s="507">
        <v>1107.6461050938146</v>
      </c>
      <c r="AQ112" s="507">
        <v>1689.4884132726045</v>
      </c>
      <c r="AR112" s="507">
        <v>-370.96693763422581</v>
      </c>
      <c r="AS112" s="507">
        <v>-1270.9613070664088</v>
      </c>
      <c r="AT112" s="507">
        <v>2597.0135724813895</v>
      </c>
      <c r="AU112" s="507">
        <v>727.70603276061672</v>
      </c>
      <c r="AV112" s="507">
        <v>-695.21558512837248</v>
      </c>
      <c r="AW112" s="507">
        <v>1845.9523793291335</v>
      </c>
      <c r="AX112" s="2406">
        <v>-259.97475434813214</v>
      </c>
      <c r="AY112" s="507">
        <v>-3302.574911867739</v>
      </c>
      <c r="AZ112" s="507">
        <v>1246.8064739756262</v>
      </c>
      <c r="BA112" s="507">
        <v>2383.003548660558</v>
      </c>
      <c r="BB112" s="507">
        <v>866.55747752929528</v>
      </c>
      <c r="BC112" s="507">
        <v>-696.12237522982093</v>
      </c>
      <c r="BD112" s="507">
        <v>-26.293809265175554</v>
      </c>
      <c r="BE112" s="514">
        <v>4202.3414827217939</v>
      </c>
      <c r="BF112" s="514">
        <v>618.09259978393686</v>
      </c>
      <c r="BG112" s="1213">
        <v>-10427.967776976604</v>
      </c>
      <c r="BH112" s="514">
        <v>6992.9223081207174</v>
      </c>
      <c r="BI112" s="514">
        <v>3573.5962666204264</v>
      </c>
      <c r="BJ112" s="1214"/>
      <c r="BK112" s="516"/>
      <c r="BL112" s="462"/>
    </row>
    <row r="113" spans="2:68" ht="17.25">
      <c r="B113" s="29"/>
      <c r="C113" s="29"/>
      <c r="D113" s="29"/>
      <c r="E113" s="29"/>
      <c r="F113" s="29"/>
      <c r="G113" s="29"/>
      <c r="H113" s="29"/>
      <c r="I113" s="29"/>
      <c r="J113" s="29"/>
      <c r="K113" s="29"/>
      <c r="L113" s="29"/>
      <c r="M113" s="29"/>
      <c r="N113" s="29"/>
      <c r="O113" s="29"/>
      <c r="Q113" s="517" t="s">
        <v>495</v>
      </c>
      <c r="R113" s="518"/>
      <c r="S113" s="518"/>
      <c r="T113" s="877"/>
      <c r="V113" s="517" t="s">
        <v>911</v>
      </c>
      <c r="W113" s="518"/>
      <c r="X113" s="518"/>
      <c r="Y113" s="1647"/>
      <c r="Z113" s="519"/>
      <c r="AA113" s="520">
        <f>AA114+AA126+AA130</f>
        <v>92239.720652066753</v>
      </c>
      <c r="AB113" s="520">
        <f t="shared" ref="AB113:BI113" si="23">AB114+AB126+AB130</f>
        <v>93551.536472220745</v>
      </c>
      <c r="AC113" s="520">
        <f t="shared" si="23"/>
        <v>94041.690938234096</v>
      </c>
      <c r="AD113" s="520">
        <f t="shared" si="23"/>
        <v>92400.79858865455</v>
      </c>
      <c r="AE113" s="520">
        <f t="shared" si="23"/>
        <v>95940.153930523462</v>
      </c>
      <c r="AF113" s="520">
        <f t="shared" si="23"/>
        <v>97147.685557437755</v>
      </c>
      <c r="AG113" s="520">
        <f t="shared" si="23"/>
        <v>98653.482076867789</v>
      </c>
      <c r="AH113" s="520">
        <f t="shared" si="23"/>
        <v>96906.513610619979</v>
      </c>
      <c r="AI113" s="520">
        <f t="shared" si="23"/>
        <v>90690.749891482832</v>
      </c>
      <c r="AJ113" s="520">
        <f t="shared" si="23"/>
        <v>91316.497507816312</v>
      </c>
      <c r="AK113" s="520">
        <f t="shared" si="23"/>
        <v>92758.241433668707</v>
      </c>
      <c r="AL113" s="520">
        <f t="shared" si="23"/>
        <v>90980.42019755923</v>
      </c>
      <c r="AM113" s="520">
        <f t="shared" si="23"/>
        <v>88607.20331782187</v>
      </c>
      <c r="AN113" s="520">
        <f t="shared" si="23"/>
        <v>88382.785131165074</v>
      </c>
      <c r="AO113" s="520">
        <f t="shared" si="23"/>
        <v>87380.133119155085</v>
      </c>
      <c r="AP113" s="520">
        <f t="shared" si="23"/>
        <v>87501.99529711208</v>
      </c>
      <c r="AQ113" s="520">
        <f t="shared" si="23"/>
        <v>86325.79837971204</v>
      </c>
      <c r="AR113" s="520">
        <f t="shared" si="23"/>
        <v>85735.250746102334</v>
      </c>
      <c r="AS113" s="520">
        <f t="shared" si="23"/>
        <v>82541.644180149626</v>
      </c>
      <c r="AT113" s="520">
        <f t="shared" si="23"/>
        <v>73978.632835543613</v>
      </c>
      <c r="AU113" s="520">
        <f t="shared" si="23"/>
        <v>74836.723960100979</v>
      </c>
      <c r="AV113" s="520">
        <f t="shared" si="23"/>
        <v>73959.581481850095</v>
      </c>
      <c r="AW113" s="520">
        <f t="shared" si="23"/>
        <v>75464.226195556301</v>
      </c>
      <c r="AX113" s="520">
        <f t="shared" si="23"/>
        <v>76997.319359902322</v>
      </c>
      <c r="AY113" s="520">
        <f t="shared" si="23"/>
        <v>75571.568619011465</v>
      </c>
      <c r="AZ113" s="520">
        <f t="shared" si="23"/>
        <v>74480.675308235484</v>
      </c>
      <c r="BA113" s="520">
        <f t="shared" si="23"/>
        <v>74084.748022989414</v>
      </c>
      <c r="BB113" s="520">
        <f t="shared" si="23"/>
        <v>74986.506357549049</v>
      </c>
      <c r="BC113" s="521">
        <f t="shared" si="23"/>
        <v>74635.768978781372</v>
      </c>
      <c r="BD113" s="520">
        <f t="shared" si="23"/>
        <v>73471.502522747003</v>
      </c>
      <c r="BE113" s="522">
        <f t="shared" si="23"/>
        <v>69448.455414854048</v>
      </c>
      <c r="BF113" s="522">
        <f t="shared" si="23"/>
        <v>71515.794137936027</v>
      </c>
      <c r="BG113" s="520">
        <f t="shared" si="23"/>
        <v>68492.383294998508</v>
      </c>
      <c r="BH113" s="522">
        <f t="shared" si="23"/>
        <v>66467.254291996956</v>
      </c>
      <c r="BI113" s="522">
        <f t="shared" si="23"/>
        <v>64854.991069336254</v>
      </c>
      <c r="BJ113" s="520"/>
      <c r="BK113" s="523"/>
      <c r="BL113" s="382"/>
    </row>
    <row r="114" spans="2:68">
      <c r="B114" s="29"/>
      <c r="C114" s="29"/>
      <c r="D114" s="29"/>
      <c r="E114" s="29"/>
      <c r="F114" s="29"/>
      <c r="G114" s="29"/>
      <c r="H114" s="29"/>
      <c r="I114" s="29"/>
      <c r="J114" s="29"/>
      <c r="K114" s="29"/>
      <c r="L114" s="29"/>
      <c r="M114" s="29"/>
      <c r="N114" s="29"/>
      <c r="O114" s="29"/>
      <c r="Q114" s="524"/>
      <c r="R114" s="869" t="s">
        <v>496</v>
      </c>
      <c r="S114" s="525"/>
      <c r="T114" s="906"/>
      <c r="V114" s="524"/>
      <c r="W114" s="1674" t="s">
        <v>322</v>
      </c>
      <c r="X114" s="1675"/>
      <c r="Y114" s="906"/>
      <c r="Z114" s="922"/>
      <c r="AA114" s="526">
        <f>'2.CO2-sector'!AA49</f>
        <v>65161.974696369703</v>
      </c>
      <c r="AB114" s="526">
        <f>'2.CO2-sector'!AB49</f>
        <v>66471.388275116173</v>
      </c>
      <c r="AC114" s="526">
        <f>'2.CO2-sector'!AC49</f>
        <v>66456.264105329625</v>
      </c>
      <c r="AD114" s="526">
        <f>'2.CO2-sector'!AD49</f>
        <v>65168.815521459022</v>
      </c>
      <c r="AE114" s="526">
        <f>'2.CO2-sector'!AE49</f>
        <v>66870.061190482127</v>
      </c>
      <c r="AF114" s="526">
        <f>'2.CO2-sector'!AF49</f>
        <v>67174.267126252569</v>
      </c>
      <c r="AG114" s="526">
        <f>'2.CO2-sector'!AG49</f>
        <v>67764.445656733864</v>
      </c>
      <c r="AH114" s="526">
        <f>'2.CO2-sector'!AH49</f>
        <v>65252.665238911643</v>
      </c>
      <c r="AI114" s="526">
        <f>'2.CO2-sector'!AI49</f>
        <v>59203.979890111194</v>
      </c>
      <c r="AJ114" s="526">
        <f>'2.CO2-sector'!AJ49</f>
        <v>59575.490944651632</v>
      </c>
      <c r="AK114" s="526">
        <f>'2.CO2-sector'!AK49</f>
        <v>60102.180649636743</v>
      </c>
      <c r="AL114" s="526">
        <f>'2.CO2-sector'!AL49</f>
        <v>58847.526939695279</v>
      </c>
      <c r="AM114" s="526">
        <f>'2.CO2-sector'!AM49</f>
        <v>56522.277226371567</v>
      </c>
      <c r="AN114" s="526">
        <f>'2.CO2-sector'!AN49</f>
        <v>55923.111386561621</v>
      </c>
      <c r="AO114" s="526">
        <f>'2.CO2-sector'!AO49</f>
        <v>55911.205737508433</v>
      </c>
      <c r="AP114" s="526">
        <f>'2.CO2-sector'!AP49</f>
        <v>57016.496081314624</v>
      </c>
      <c r="AQ114" s="526">
        <f>'2.CO2-sector'!AQ49</f>
        <v>57281.219123138188</v>
      </c>
      <c r="AR114" s="526">
        <f>'2.CO2-sector'!AR49</f>
        <v>56472.712349126843</v>
      </c>
      <c r="AS114" s="526">
        <f>'2.CO2-sector'!AS49</f>
        <v>52122.09051595832</v>
      </c>
      <c r="AT114" s="526">
        <f>'2.CO2-sector'!AT49</f>
        <v>46692.721261168597</v>
      </c>
      <c r="AU114" s="526">
        <f>'2.CO2-sector'!AU49</f>
        <v>47815.43966327345</v>
      </c>
      <c r="AV114" s="526">
        <f>'2.CO2-sector'!AV49</f>
        <v>47531.257883627324</v>
      </c>
      <c r="AW114" s="526">
        <f>'2.CO2-sector'!AW49</f>
        <v>47713.631561219867</v>
      </c>
      <c r="AX114" s="526">
        <f>'2.CO2-sector'!AX49</f>
        <v>49437.026391933105</v>
      </c>
      <c r="AY114" s="526">
        <f>'2.CO2-sector'!AY49</f>
        <v>48899.554699718436</v>
      </c>
      <c r="AZ114" s="526">
        <f>'2.CO2-sector'!AZ49</f>
        <v>47566.905866175257</v>
      </c>
      <c r="BA114" s="527">
        <f>'2.CO2-sector'!BA49</f>
        <v>47173.999774962293</v>
      </c>
      <c r="BB114" s="526">
        <f>'2.CO2-sector'!BB49</f>
        <v>47935.506175996947</v>
      </c>
      <c r="BC114" s="528">
        <f>'2.CO2-sector'!BC49</f>
        <v>47214.160883696713</v>
      </c>
      <c r="BD114" s="526">
        <f>'2.CO2-sector'!BD49</f>
        <v>45557.070804833544</v>
      </c>
      <c r="BE114" s="527">
        <f>'2.CO2-sector'!BE49</f>
        <v>42600.340611412328</v>
      </c>
      <c r="BF114" s="527">
        <f>'2.CO2-sector'!BF49</f>
        <v>44059.154149683061</v>
      </c>
      <c r="BG114" s="526">
        <f>'2.CO2-sector'!BG49</f>
        <v>40991.606396353622</v>
      </c>
      <c r="BH114" s="527">
        <f>'2.CO2-sector'!BH49</f>
        <v>38431.331396325804</v>
      </c>
      <c r="BI114" s="527">
        <f>'2.CO2-sector'!BI49</f>
        <v>37304.739905015987</v>
      </c>
      <c r="BJ114" s="526"/>
      <c r="BK114" s="529"/>
      <c r="BL114" s="530"/>
    </row>
    <row r="115" spans="2:68" ht="15" customHeight="1">
      <c r="B115" s="29"/>
      <c r="C115" s="29"/>
      <c r="D115" s="29"/>
      <c r="E115" s="29"/>
      <c r="F115" s="29"/>
      <c r="G115" s="29"/>
      <c r="H115" s="29"/>
      <c r="I115" s="29"/>
      <c r="J115" s="29"/>
      <c r="K115" s="29"/>
      <c r="L115" s="29"/>
      <c r="M115" s="29"/>
      <c r="N115" s="29"/>
      <c r="O115" s="29"/>
      <c r="Q115" s="531"/>
      <c r="R115" s="878"/>
      <c r="S115" s="375" t="s">
        <v>47</v>
      </c>
      <c r="T115" s="879"/>
      <c r="V115" s="531"/>
      <c r="W115" s="1676"/>
      <c r="X115" s="375" t="s">
        <v>173</v>
      </c>
      <c r="Y115" s="1677"/>
      <c r="Z115" s="535"/>
      <c r="AA115" s="532">
        <f t="shared" ref="AA115" si="24">SUM(AA116:AA119)</f>
        <v>48713.799951557143</v>
      </c>
      <c r="AB115" s="532">
        <f t="shared" ref="AB115:BI115" si="25">SUM(AB116:AB119)</f>
        <v>50055.727509006254</v>
      </c>
      <c r="AC115" s="532">
        <f t="shared" si="25"/>
        <v>50515.742177053216</v>
      </c>
      <c r="AD115" s="532">
        <f t="shared" si="25"/>
        <v>49824.560488012197</v>
      </c>
      <c r="AE115" s="532">
        <f t="shared" si="25"/>
        <v>50822.750362904619</v>
      </c>
      <c r="AF115" s="532">
        <f t="shared" si="25"/>
        <v>50688.531077973988</v>
      </c>
      <c r="AG115" s="532">
        <f t="shared" si="25"/>
        <v>51044.127701300742</v>
      </c>
      <c r="AH115" s="532">
        <f t="shared" si="25"/>
        <v>48409.229513127852</v>
      </c>
      <c r="AI115" s="532">
        <f t="shared" si="25"/>
        <v>43437.701232996616</v>
      </c>
      <c r="AJ115" s="532">
        <f t="shared" si="25"/>
        <v>43162.221354085559</v>
      </c>
      <c r="AK115" s="532">
        <f t="shared" si="25"/>
        <v>43487.276922285935</v>
      </c>
      <c r="AL115" s="532">
        <f t="shared" si="25"/>
        <v>42501.923029075173</v>
      </c>
      <c r="AM115" s="532">
        <f t="shared" si="25"/>
        <v>40225.138974983514</v>
      </c>
      <c r="AN115" s="532">
        <f t="shared" si="25"/>
        <v>40022.706637526935</v>
      </c>
      <c r="AO115" s="532">
        <f t="shared" si="25"/>
        <v>39745.124832842463</v>
      </c>
      <c r="AP115" s="532">
        <f t="shared" si="25"/>
        <v>41111.508723424922</v>
      </c>
      <c r="AQ115" s="532">
        <f t="shared" si="25"/>
        <v>41069.217387605189</v>
      </c>
      <c r="AR115" s="532">
        <f t="shared" si="25"/>
        <v>40094.300578232018</v>
      </c>
      <c r="AS115" s="532">
        <f t="shared" si="25"/>
        <v>37327.809573850856</v>
      </c>
      <c r="AT115" s="532">
        <f t="shared" si="25"/>
        <v>32651.320523922066</v>
      </c>
      <c r="AU115" s="532">
        <f t="shared" si="25"/>
        <v>32676.031698858231</v>
      </c>
      <c r="AV115" s="532">
        <f t="shared" si="25"/>
        <v>32983.411629760099</v>
      </c>
      <c r="AW115" s="532">
        <f t="shared" si="25"/>
        <v>33594.961899891277</v>
      </c>
      <c r="AX115" s="532">
        <f t="shared" si="25"/>
        <v>34930.311560817281</v>
      </c>
      <c r="AY115" s="532">
        <f t="shared" si="25"/>
        <v>34678.091525374628</v>
      </c>
      <c r="AZ115" s="532">
        <f t="shared" si="25"/>
        <v>33528.331890682399</v>
      </c>
      <c r="BA115" s="533">
        <f t="shared" si="25"/>
        <v>33431.599708774542</v>
      </c>
      <c r="BB115" s="532">
        <f t="shared" si="25"/>
        <v>33948.521332946191</v>
      </c>
      <c r="BC115" s="534">
        <f t="shared" si="25"/>
        <v>33571.283613378437</v>
      </c>
      <c r="BD115" s="532">
        <f t="shared" si="25"/>
        <v>32231.805069421283</v>
      </c>
      <c r="BE115" s="533">
        <f t="shared" si="25"/>
        <v>30704.63574256414</v>
      </c>
      <c r="BF115" s="533">
        <f t="shared" si="25"/>
        <v>31086.153924131802</v>
      </c>
      <c r="BG115" s="532">
        <f t="shared" si="25"/>
        <v>28926.600285414388</v>
      </c>
      <c r="BH115" s="533">
        <f t="shared" si="25"/>
        <v>26816.404139849979</v>
      </c>
      <c r="BI115" s="533">
        <f t="shared" si="25"/>
        <v>26167.198014151301</v>
      </c>
      <c r="BJ115" s="47"/>
      <c r="BK115" s="536"/>
      <c r="BL115" s="530"/>
    </row>
    <row r="116" spans="2:68" ht="15" customHeight="1">
      <c r="B116" s="29"/>
      <c r="C116" s="29"/>
      <c r="D116" s="29"/>
      <c r="E116" s="29"/>
      <c r="F116" s="29"/>
      <c r="G116" s="29"/>
      <c r="H116" s="29"/>
      <c r="I116" s="29"/>
      <c r="J116" s="29"/>
      <c r="K116" s="29"/>
      <c r="L116" s="29"/>
      <c r="M116" s="29"/>
      <c r="N116" s="29"/>
      <c r="O116" s="29"/>
      <c r="Q116" s="531"/>
      <c r="R116" s="878"/>
      <c r="S116" s="215"/>
      <c r="T116" s="880" t="s">
        <v>497</v>
      </c>
      <c r="V116" s="531"/>
      <c r="W116" s="1676"/>
      <c r="X116" s="215"/>
      <c r="Y116" s="880" t="s">
        <v>174</v>
      </c>
      <c r="Z116" s="539"/>
      <c r="AA116" s="537">
        <f>'2.CO2-sector'!AA51</f>
        <v>38701.103416042592</v>
      </c>
      <c r="AB116" s="537">
        <f>'2.CO2-sector'!AB51</f>
        <v>40346.744742035473</v>
      </c>
      <c r="AC116" s="537">
        <f>'2.CO2-sector'!AC51</f>
        <v>41665.79114506545</v>
      </c>
      <c r="AD116" s="537">
        <f>'2.CO2-sector'!AD51</f>
        <v>41224.494256585334</v>
      </c>
      <c r="AE116" s="537">
        <f>'2.CO2-sector'!AE51</f>
        <v>42297.116417365723</v>
      </c>
      <c r="AF116" s="537">
        <f>'2.CO2-sector'!AF51</f>
        <v>42142.02726535382</v>
      </c>
      <c r="AG116" s="537">
        <f>'2.CO2-sector'!AG51</f>
        <v>42559.539804125336</v>
      </c>
      <c r="AH116" s="537">
        <f>'2.CO2-sector'!AH51</f>
        <v>39926.083389390726</v>
      </c>
      <c r="AI116" s="537">
        <f>'2.CO2-sector'!AI51</f>
        <v>35362.599382577479</v>
      </c>
      <c r="AJ116" s="537">
        <f>'2.CO2-sector'!AJ51</f>
        <v>35010.124942594921</v>
      </c>
      <c r="AK116" s="537">
        <f>'2.CO2-sector'!AK51</f>
        <v>35085.742906855594</v>
      </c>
      <c r="AL116" s="537">
        <f>'2.CO2-sector'!AL51</f>
        <v>34374.185269382258</v>
      </c>
      <c r="AM116" s="537">
        <f>'2.CO2-sector'!AM51</f>
        <v>32417.253435765444</v>
      </c>
      <c r="AN116" s="537">
        <f>'2.CO2-sector'!AN51</f>
        <v>31935.273453308597</v>
      </c>
      <c r="AO116" s="537">
        <f>'2.CO2-sector'!AO51</f>
        <v>31276.189983420805</v>
      </c>
      <c r="AP116" s="537">
        <f>'2.CO2-sector'!AP51</f>
        <v>32279.645554026018</v>
      </c>
      <c r="AQ116" s="537">
        <f>'2.CO2-sector'!AQ51</f>
        <v>31990.873871774482</v>
      </c>
      <c r="AR116" s="537">
        <f>'2.CO2-sector'!AR51</f>
        <v>30658.349937916188</v>
      </c>
      <c r="AS116" s="537">
        <f>'2.CO2-sector'!AS51</f>
        <v>28552.561480293498</v>
      </c>
      <c r="AT116" s="537">
        <f>'2.CO2-sector'!AT51</f>
        <v>25308.481718967807</v>
      </c>
      <c r="AU116" s="537">
        <f>'2.CO2-sector'!AU51</f>
        <v>24321.270937421363</v>
      </c>
      <c r="AV116" s="537">
        <f>'2.CO2-sector'!AV51</f>
        <v>24982.895526650263</v>
      </c>
      <c r="AW116" s="537">
        <f>'2.CO2-sector'!AW51</f>
        <v>25624.79533860795</v>
      </c>
      <c r="AX116" s="537">
        <f>'2.CO2-sector'!AX51</f>
        <v>26805.206128279013</v>
      </c>
      <c r="AY116" s="537">
        <f>'2.CO2-sector'!AY51</f>
        <v>26557.37523672733</v>
      </c>
      <c r="AZ116" s="537">
        <f>'2.CO2-sector'!AZ51</f>
        <v>25936.139788924989</v>
      </c>
      <c r="BA116" s="508">
        <f>'2.CO2-sector'!BA51</f>
        <v>25969.470794926132</v>
      </c>
      <c r="BB116" s="537">
        <f>'2.CO2-sector'!BB51</f>
        <v>26428.778063772283</v>
      </c>
      <c r="BC116" s="538">
        <f>'2.CO2-sector'!BC51</f>
        <v>26182.943719015086</v>
      </c>
      <c r="BD116" s="537">
        <f>'2.CO2-sector'!BD51</f>
        <v>25328.005761907836</v>
      </c>
      <c r="BE116" s="508">
        <f>'2.CO2-sector'!BE51</f>
        <v>24490.267324230699</v>
      </c>
      <c r="BF116" s="508">
        <f>'2.CO2-sector'!BF51</f>
        <v>24395.605542970698</v>
      </c>
      <c r="BG116" s="537">
        <f>'2.CO2-sector'!BG51</f>
        <v>22479.160225974269</v>
      </c>
      <c r="BH116" s="508">
        <f>'2.CO2-sector'!BH51</f>
        <v>20755.858711412857</v>
      </c>
      <c r="BI116" s="508">
        <f>'2.CO2-sector'!BI51</f>
        <v>20174.912696824504</v>
      </c>
      <c r="BJ116" s="537"/>
      <c r="BK116" s="540"/>
      <c r="BL116" s="530"/>
    </row>
    <row r="117" spans="2:68" ht="15" customHeight="1">
      <c r="B117" s="29"/>
      <c r="C117" s="29"/>
      <c r="D117" s="29"/>
      <c r="E117" s="29"/>
      <c r="F117" s="29"/>
      <c r="G117" s="29"/>
      <c r="H117" s="29"/>
      <c r="I117" s="29"/>
      <c r="J117" s="29"/>
      <c r="K117" s="29"/>
      <c r="L117" s="29"/>
      <c r="M117" s="29"/>
      <c r="N117" s="29"/>
      <c r="O117" s="29"/>
      <c r="Q117" s="531"/>
      <c r="R117" s="878"/>
      <c r="S117" s="215"/>
      <c r="T117" s="881" t="s">
        <v>498</v>
      </c>
      <c r="V117" s="531"/>
      <c r="W117" s="1676"/>
      <c r="X117" s="215"/>
      <c r="Y117" s="881" t="s">
        <v>175</v>
      </c>
      <c r="Z117" s="509"/>
      <c r="AA117" s="507">
        <f>'2.CO2-sector'!AA52</f>
        <v>6674.4490046098008</v>
      </c>
      <c r="AB117" s="507">
        <f>'2.CO2-sector'!AB52</f>
        <v>6524.5328569297899</v>
      </c>
      <c r="AC117" s="507">
        <f>'2.CO2-sector'!AC52</f>
        <v>5945.8339540571296</v>
      </c>
      <c r="AD117" s="507">
        <f>'2.CO2-sector'!AD52</f>
        <v>5842.3534676861218</v>
      </c>
      <c r="AE117" s="507">
        <f>'2.CO2-sector'!AE52</f>
        <v>5740.0247792311475</v>
      </c>
      <c r="AF117" s="507">
        <f>'2.CO2-sector'!AF52</f>
        <v>5795.1316308500936</v>
      </c>
      <c r="AG117" s="507">
        <f>'2.CO2-sector'!AG52</f>
        <v>5789.0719316293607</v>
      </c>
      <c r="AH117" s="507">
        <f>'2.CO2-sector'!AH52</f>
        <v>5903.8352801359188</v>
      </c>
      <c r="AI117" s="507">
        <f>'2.CO2-sector'!AI52</f>
        <v>5638.1994106625216</v>
      </c>
      <c r="AJ117" s="507">
        <f>'2.CO2-sector'!AJ52</f>
        <v>5703.2053582387398</v>
      </c>
      <c r="AK117" s="507">
        <f>'2.CO2-sector'!AK52</f>
        <v>5899.9845210859867</v>
      </c>
      <c r="AL117" s="507">
        <f>'2.CO2-sector'!AL52</f>
        <v>5594.9262706926856</v>
      </c>
      <c r="AM117" s="507">
        <f>'2.CO2-sector'!AM52</f>
        <v>5607.0023060629446</v>
      </c>
      <c r="AN117" s="507">
        <f>'2.CO2-sector'!AN52</f>
        <v>6016.2632307025469</v>
      </c>
      <c r="AO117" s="507">
        <f>'2.CO2-sector'!AO52</f>
        <v>6398.6869967575658</v>
      </c>
      <c r="AP117" s="507">
        <f>'2.CO2-sector'!AP52</f>
        <v>6645.7105523034488</v>
      </c>
      <c r="AQ117" s="507">
        <f>'2.CO2-sector'!AQ52</f>
        <v>6788.1886315874171</v>
      </c>
      <c r="AR117" s="507">
        <f>'2.CO2-sector'!AR52</f>
        <v>7012.0890129308336</v>
      </c>
      <c r="AS117" s="507">
        <f>'2.CO2-sector'!AS52</f>
        <v>6591.81832614634</v>
      </c>
      <c r="AT117" s="507">
        <f>'2.CO2-sector'!AT52</f>
        <v>5364.6005099960848</v>
      </c>
      <c r="AU117" s="507">
        <f>'2.CO2-sector'!AU52</f>
        <v>6284.7190568659116</v>
      </c>
      <c r="AV117" s="507">
        <f>'2.CO2-sector'!AV52</f>
        <v>5895.7907835699853</v>
      </c>
      <c r="AW117" s="507">
        <f>'2.CO2-sector'!AW52</f>
        <v>5679.3251402286451</v>
      </c>
      <c r="AX117" s="507">
        <f>'2.CO2-sector'!AX52</f>
        <v>5766.6750900500374</v>
      </c>
      <c r="AY117" s="507">
        <f>'2.CO2-sector'!AY52</f>
        <v>5811.9451381047556</v>
      </c>
      <c r="AZ117" s="507">
        <f>'2.CO2-sector'!AZ52</f>
        <v>5477.0464397639898</v>
      </c>
      <c r="BA117" s="511">
        <f>'2.CO2-sector'!BA52</f>
        <v>5504.0022085956616</v>
      </c>
      <c r="BB117" s="507">
        <f>'2.CO2-sector'!BB52</f>
        <v>5583.2353800745541</v>
      </c>
      <c r="BC117" s="541">
        <f>'2.CO2-sector'!BC52</f>
        <v>5615.0174032474988</v>
      </c>
      <c r="BD117" s="507">
        <f>'2.CO2-sector'!BD52</f>
        <v>5200.0262366432871</v>
      </c>
      <c r="BE117" s="511">
        <f>'2.CO2-sector'!BE52</f>
        <v>4504.2505011024523</v>
      </c>
      <c r="BF117" s="511">
        <f>'2.CO2-sector'!BF52</f>
        <v>4891.887190342547</v>
      </c>
      <c r="BG117" s="507">
        <f>'2.CO2-sector'!BG52</f>
        <v>4608.0764380638348</v>
      </c>
      <c r="BH117" s="511">
        <f>'2.CO2-sector'!BH52</f>
        <v>4453.7915013411384</v>
      </c>
      <c r="BI117" s="511">
        <f>'2.CO2-sector'!BI52</f>
        <v>4372.2869681899647</v>
      </c>
      <c r="BJ117" s="507"/>
      <c r="BK117" s="510"/>
      <c r="BL117" s="530"/>
    </row>
    <row r="118" spans="2:68" ht="15" customHeight="1">
      <c r="B118" s="29"/>
      <c r="C118" s="29"/>
      <c r="D118" s="29"/>
      <c r="E118" s="29"/>
      <c r="F118" s="29"/>
      <c r="G118" s="29"/>
      <c r="H118" s="29"/>
      <c r="I118" s="29"/>
      <c r="J118" s="29"/>
      <c r="K118" s="29"/>
      <c r="L118" s="29"/>
      <c r="M118" s="29"/>
      <c r="N118" s="29"/>
      <c r="O118" s="29"/>
      <c r="Q118" s="531"/>
      <c r="R118" s="878"/>
      <c r="S118" s="215"/>
      <c r="T118" s="881" t="s">
        <v>499</v>
      </c>
      <c r="V118" s="531"/>
      <c r="W118" s="1676"/>
      <c r="X118" s="215"/>
      <c r="Y118" s="881" t="s">
        <v>176</v>
      </c>
      <c r="Z118" s="509"/>
      <c r="AA118" s="507">
        <f>'2.CO2-sector'!AA53</f>
        <v>312.93265823101166</v>
      </c>
      <c r="AB118" s="507">
        <f>'2.CO2-sector'!AB53</f>
        <v>307.97107789698435</v>
      </c>
      <c r="AC118" s="507">
        <f>'2.CO2-sector'!AC53</f>
        <v>295.29687962532637</v>
      </c>
      <c r="AD118" s="507">
        <f>'2.CO2-sector'!AD53</f>
        <v>290.63467317525141</v>
      </c>
      <c r="AE118" s="507">
        <f>'2.CO2-sector'!AE53</f>
        <v>290.02818822876941</v>
      </c>
      <c r="AF118" s="507">
        <f>'2.CO2-sector'!AF53</f>
        <v>283.40724792134881</v>
      </c>
      <c r="AG118" s="507">
        <f>'2.CO2-sector'!AG53</f>
        <v>282.81616108587957</v>
      </c>
      <c r="AH118" s="507">
        <f>'2.CO2-sector'!AH53</f>
        <v>270.4505316939792</v>
      </c>
      <c r="AI118" s="507">
        <f>'2.CO2-sector'!AI53</f>
        <v>231.01486186880268</v>
      </c>
      <c r="AJ118" s="507">
        <f>'2.CO2-sector'!AJ53</f>
        <v>236.17622947190605</v>
      </c>
      <c r="AK118" s="507">
        <f>'2.CO2-sector'!AK53</f>
        <v>232.77059403447643</v>
      </c>
      <c r="AL118" s="507">
        <f>'2.CO2-sector'!AL53</f>
        <v>223.34615935223468</v>
      </c>
      <c r="AM118" s="507">
        <f>'2.CO2-sector'!AM53</f>
        <v>216.97067555275785</v>
      </c>
      <c r="AN118" s="507">
        <f>'2.CO2-sector'!AN53</f>
        <v>253.04917488817512</v>
      </c>
      <c r="AO118" s="507">
        <f>'2.CO2-sector'!AO53</f>
        <v>259.84110151123582</v>
      </c>
      <c r="AP118" s="507">
        <f>'2.CO2-sector'!AP53</f>
        <v>243.96514344126908</v>
      </c>
      <c r="AQ118" s="507">
        <f>'2.CO2-sector'!AQ53</f>
        <v>231.92793937005607</v>
      </c>
      <c r="AR118" s="507">
        <f>'2.CO2-sector'!AR53</f>
        <v>216.15611100140237</v>
      </c>
      <c r="AS118" s="507">
        <f>'2.CO2-sector'!AS53</f>
        <v>183.2383982729593</v>
      </c>
      <c r="AT118" s="507">
        <f>'2.CO2-sector'!AT53</f>
        <v>164.79831510666327</v>
      </c>
      <c r="AU118" s="507">
        <f>'2.CO2-sector'!AU53</f>
        <v>188.02623863878793</v>
      </c>
      <c r="AV118" s="507">
        <f>'2.CO2-sector'!AV53</f>
        <v>188.07840694740474</v>
      </c>
      <c r="AW118" s="507">
        <f>'2.CO2-sector'!AW53</f>
        <v>199.57086177654855</v>
      </c>
      <c r="AX118" s="507">
        <f>'2.CO2-sector'!AX53</f>
        <v>212.11792199407731</v>
      </c>
      <c r="AY118" s="507">
        <f>'2.CO2-sector'!AY53</f>
        <v>209.39134529972279</v>
      </c>
      <c r="AZ118" s="507">
        <f>'2.CO2-sector'!AZ53</f>
        <v>210.50366839149265</v>
      </c>
      <c r="BA118" s="511">
        <f>'2.CO2-sector'!BA53</f>
        <v>206.20457113393425</v>
      </c>
      <c r="BB118" s="507">
        <f>'2.CO2-sector'!BB53</f>
        <v>213.00806049427757</v>
      </c>
      <c r="BC118" s="541">
        <f>'2.CO2-sector'!BC53</f>
        <v>217.2544088476491</v>
      </c>
      <c r="BD118" s="507">
        <f>'2.CO2-sector'!BD53</f>
        <v>197.83983652610891</v>
      </c>
      <c r="BE118" s="511">
        <f>'2.CO2-sector'!BE53</f>
        <v>163.5904862519815</v>
      </c>
      <c r="BF118" s="511">
        <f>'2.CO2-sector'!BF53</f>
        <v>167.57679846059588</v>
      </c>
      <c r="BG118" s="507">
        <f>'2.CO2-sector'!BG53</f>
        <v>152.20836981833781</v>
      </c>
      <c r="BH118" s="511">
        <f>'2.CO2-sector'!BH53</f>
        <v>161.88724159280801</v>
      </c>
      <c r="BI118" s="511">
        <f>'2.CO2-sector'!BI53</f>
        <v>156.01801415035544</v>
      </c>
      <c r="BJ118" s="507"/>
      <c r="BK118" s="510"/>
      <c r="BL118" s="530"/>
    </row>
    <row r="119" spans="2:68" ht="14.25" customHeight="1">
      <c r="B119" s="29"/>
      <c r="C119" s="29"/>
      <c r="D119" s="29"/>
      <c r="E119" s="29"/>
      <c r="F119" s="29"/>
      <c r="G119" s="29"/>
      <c r="H119" s="29"/>
      <c r="I119" s="29"/>
      <c r="J119" s="29"/>
      <c r="K119" s="29"/>
      <c r="L119" s="29"/>
      <c r="M119" s="29"/>
      <c r="N119" s="29"/>
      <c r="O119" s="29"/>
      <c r="Q119" s="531"/>
      <c r="R119" s="878"/>
      <c r="S119" s="543"/>
      <c r="T119" s="876" t="s">
        <v>570</v>
      </c>
      <c r="V119" s="531"/>
      <c r="W119" s="1676"/>
      <c r="X119" s="543"/>
      <c r="Y119" s="890" t="s">
        <v>177</v>
      </c>
      <c r="Z119" s="547"/>
      <c r="AA119" s="544">
        <f>'2.CO2-sector'!AA54</f>
        <v>3025.3148726737413</v>
      </c>
      <c r="AB119" s="544">
        <f>'2.CO2-sector'!AB54</f>
        <v>2876.4788321440037</v>
      </c>
      <c r="AC119" s="544">
        <f>'2.CO2-sector'!AC54</f>
        <v>2608.8201983053082</v>
      </c>
      <c r="AD119" s="544">
        <f>'2.CO2-sector'!AD54</f>
        <v>2467.0780905654915</v>
      </c>
      <c r="AE119" s="544">
        <f>'2.CO2-sector'!AE54</f>
        <v>2495.5809780789796</v>
      </c>
      <c r="AF119" s="544">
        <f>'2.CO2-sector'!AF54</f>
        <v>2467.9649338487307</v>
      </c>
      <c r="AG119" s="544">
        <f>'2.CO2-sector'!AG54</f>
        <v>2412.6998044601655</v>
      </c>
      <c r="AH119" s="544">
        <f>'2.CO2-sector'!AH54</f>
        <v>2308.86031190723</v>
      </c>
      <c r="AI119" s="544">
        <f>'2.CO2-sector'!AI54</f>
        <v>2205.8875778878164</v>
      </c>
      <c r="AJ119" s="544">
        <f>'2.CO2-sector'!AJ54</f>
        <v>2212.7148237799938</v>
      </c>
      <c r="AK119" s="544">
        <f>'2.CO2-sector'!AK54</f>
        <v>2268.7789003098792</v>
      </c>
      <c r="AL119" s="544">
        <f>'2.CO2-sector'!AL54</f>
        <v>2309.4653296479942</v>
      </c>
      <c r="AM119" s="544">
        <f>'2.CO2-sector'!AM54</f>
        <v>1983.9125576023625</v>
      </c>
      <c r="AN119" s="544">
        <f>'2.CO2-sector'!AN54</f>
        <v>1818.1207786276111</v>
      </c>
      <c r="AO119" s="544">
        <f>'2.CO2-sector'!AO54</f>
        <v>1810.4067511528565</v>
      </c>
      <c r="AP119" s="544">
        <f>'2.CO2-sector'!AP54</f>
        <v>1942.187473654189</v>
      </c>
      <c r="AQ119" s="544">
        <f>'2.CO2-sector'!AQ54</f>
        <v>2058.2269448732345</v>
      </c>
      <c r="AR119" s="544">
        <f>'2.CO2-sector'!AR54</f>
        <v>2207.7055163835989</v>
      </c>
      <c r="AS119" s="544">
        <f>'2.CO2-sector'!AS54</f>
        <v>2000.1913691380623</v>
      </c>
      <c r="AT119" s="544">
        <f>'2.CO2-sector'!AT54</f>
        <v>1813.4399798515124</v>
      </c>
      <c r="AU119" s="544">
        <f>'2.CO2-sector'!AU54</f>
        <v>1882.0154659321702</v>
      </c>
      <c r="AV119" s="544">
        <f>'2.CO2-sector'!AV54</f>
        <v>1916.6469125924461</v>
      </c>
      <c r="AW119" s="544">
        <f>'2.CO2-sector'!AW54</f>
        <v>2091.2705592781335</v>
      </c>
      <c r="AX119" s="544">
        <f>'2.CO2-sector'!AX54</f>
        <v>2146.3124204941573</v>
      </c>
      <c r="AY119" s="544">
        <f>'2.CO2-sector'!AY54</f>
        <v>2099.3798052428242</v>
      </c>
      <c r="AZ119" s="544">
        <f>'2.CO2-sector'!AZ54</f>
        <v>1904.6419936019261</v>
      </c>
      <c r="BA119" s="545">
        <f>'2.CO2-sector'!BA54</f>
        <v>1751.9221341188149</v>
      </c>
      <c r="BB119" s="544">
        <f>'2.CO2-sector'!BB54</f>
        <v>1723.4998286050727</v>
      </c>
      <c r="BC119" s="546">
        <f>'2.CO2-sector'!BC54</f>
        <v>1556.0680822682009</v>
      </c>
      <c r="BD119" s="544">
        <f>'2.CO2-sector'!BD54</f>
        <v>1505.9332343440508</v>
      </c>
      <c r="BE119" s="545">
        <f>'2.CO2-sector'!BE54</f>
        <v>1546.5274309790093</v>
      </c>
      <c r="BF119" s="545">
        <f>'2.CO2-sector'!BF54</f>
        <v>1631.0843923579648</v>
      </c>
      <c r="BG119" s="544">
        <f>'2.CO2-sector'!BG54</f>
        <v>1687.1552515579463</v>
      </c>
      <c r="BH119" s="545">
        <f>'2.CO2-sector'!BH54</f>
        <v>1444.8666855031756</v>
      </c>
      <c r="BI119" s="545">
        <f>'2.CO2-sector'!BI54</f>
        <v>1463.9803349864767</v>
      </c>
      <c r="BJ119" s="544"/>
      <c r="BK119" s="548"/>
      <c r="BL119" s="530"/>
    </row>
    <row r="120" spans="2:68" ht="15" customHeight="1">
      <c r="B120" s="29"/>
      <c r="C120" s="29"/>
      <c r="D120" s="29"/>
      <c r="E120" s="29"/>
      <c r="F120" s="29"/>
      <c r="G120" s="29"/>
      <c r="H120" s="29"/>
      <c r="I120" s="29"/>
      <c r="J120" s="29"/>
      <c r="K120" s="29"/>
      <c r="L120" s="29"/>
      <c r="M120" s="29"/>
      <c r="N120" s="29"/>
      <c r="O120" s="29"/>
      <c r="Q120" s="531"/>
      <c r="R120" s="878"/>
      <c r="S120" s="549" t="s">
        <v>48</v>
      </c>
      <c r="T120" s="882"/>
      <c r="V120" s="531"/>
      <c r="W120" s="1676"/>
      <c r="X120" s="549" t="s">
        <v>178</v>
      </c>
      <c r="Y120" s="1678"/>
      <c r="Z120" s="923"/>
      <c r="AA120" s="550">
        <f>'2.CO2-sector'!AA55</f>
        <v>6046.5321394566863</v>
      </c>
      <c r="AB120" s="550">
        <f>'2.CO2-sector'!AB55</f>
        <v>6050.7391618907741</v>
      </c>
      <c r="AC120" s="550">
        <f>'2.CO2-sector'!AC55</f>
        <v>5855.4155222932541</v>
      </c>
      <c r="AD120" s="550">
        <f>'2.CO2-sector'!AD55</f>
        <v>5424.8104805551984</v>
      </c>
      <c r="AE120" s="550">
        <f>'2.CO2-sector'!AE55</f>
        <v>5840.5414848882592</v>
      </c>
      <c r="AF120" s="550">
        <f>'2.CO2-sector'!AF55</f>
        <v>6018.9490719316391</v>
      </c>
      <c r="AG120" s="550">
        <f>'2.CO2-sector'!AG55</f>
        <v>6025.1120702482795</v>
      </c>
      <c r="AH120" s="550">
        <f>'2.CO2-sector'!AH55</f>
        <v>6108.0440153068812</v>
      </c>
      <c r="AI120" s="550">
        <f>'2.CO2-sector'!AI55</f>
        <v>5498.0254197827926</v>
      </c>
      <c r="AJ120" s="550">
        <f>'2.CO2-sector'!AJ55</f>
        <v>6063.1311695055556</v>
      </c>
      <c r="AK120" s="550">
        <f>'2.CO2-sector'!AK55</f>
        <v>5924.2655957328298</v>
      </c>
      <c r="AL120" s="550">
        <f>'2.CO2-sector'!AL55</f>
        <v>5561.4055448113222</v>
      </c>
      <c r="AM120" s="550">
        <f>'2.CO2-sector'!AM55</f>
        <v>5545.3196467717898</v>
      </c>
      <c r="AN120" s="550">
        <f>'2.CO2-sector'!AN55</f>
        <v>5412.6329361449652</v>
      </c>
      <c r="AO120" s="550">
        <f>'2.CO2-sector'!AO55</f>
        <v>5496.3049712070424</v>
      </c>
      <c r="AP120" s="550">
        <f>'2.CO2-sector'!AP55</f>
        <v>5170.4012403243996</v>
      </c>
      <c r="AQ120" s="550">
        <f>'2.CO2-sector'!AQ55</f>
        <v>5250.8475229868127</v>
      </c>
      <c r="AR120" s="550">
        <f>'2.CO2-sector'!AR55</f>
        <v>5336.2116022462542</v>
      </c>
      <c r="AS120" s="550">
        <f>'2.CO2-sector'!AS55</f>
        <v>4473.1761549145422</v>
      </c>
      <c r="AT120" s="550">
        <f>'2.CO2-sector'!AT55</f>
        <v>4336.4519135445926</v>
      </c>
      <c r="AU120" s="550">
        <f>'2.CO2-sector'!AU55</f>
        <v>4819.0751039190191</v>
      </c>
      <c r="AV120" s="550">
        <f>'2.CO2-sector'!AV55</f>
        <v>4490.2484055430823</v>
      </c>
      <c r="AW120" s="550">
        <f>'2.CO2-sector'!AW55</f>
        <v>4071.0018397573604</v>
      </c>
      <c r="AX120" s="550">
        <f>'2.CO2-sector'!AX55</f>
        <v>4177.1312653515224</v>
      </c>
      <c r="AY120" s="550">
        <f>'2.CO2-sector'!AY55</f>
        <v>4077.7717016032366</v>
      </c>
      <c r="AZ120" s="550">
        <f>'2.CO2-sector'!AZ55</f>
        <v>3967.3905253050571</v>
      </c>
      <c r="BA120" s="551">
        <f>'2.CO2-sector'!BA55</f>
        <v>3618.1989803633692</v>
      </c>
      <c r="BB120" s="550">
        <f>'2.CO2-sector'!BB55</f>
        <v>3808.8858414041229</v>
      </c>
      <c r="BC120" s="552">
        <f>'2.CO2-sector'!BC55</f>
        <v>3555.5165291371413</v>
      </c>
      <c r="BD120" s="550">
        <f>'2.CO2-sector'!BD55</f>
        <v>3709.8775602584878</v>
      </c>
      <c r="BE120" s="551">
        <f>'2.CO2-sector'!BE55</f>
        <v>3075.4707525081408</v>
      </c>
      <c r="BF120" s="551">
        <f>'2.CO2-sector'!BF55</f>
        <v>3752.6644970678194</v>
      </c>
      <c r="BG120" s="550">
        <f>'2.CO2-sector'!BG55</f>
        <v>3420.5620198929505</v>
      </c>
      <c r="BH120" s="551">
        <f>'2.CO2-sector'!BH55</f>
        <v>3182.9445219446038</v>
      </c>
      <c r="BI120" s="551">
        <f>'2.CO2-sector'!BI55</f>
        <v>2856.2410576137804</v>
      </c>
      <c r="BJ120" s="1215"/>
      <c r="BK120" s="553"/>
      <c r="BL120" s="530"/>
    </row>
    <row r="121" spans="2:68" ht="15" customHeight="1">
      <c r="B121" s="29"/>
      <c r="C121" s="29"/>
      <c r="D121" s="29"/>
      <c r="E121" s="29"/>
      <c r="F121" s="29"/>
      <c r="G121" s="29"/>
      <c r="H121" s="29"/>
      <c r="I121" s="29"/>
      <c r="J121" s="29"/>
      <c r="K121" s="29"/>
      <c r="L121" s="29"/>
      <c r="M121" s="29"/>
      <c r="N121" s="29"/>
      <c r="O121" s="29"/>
      <c r="Q121" s="531"/>
      <c r="R121" s="878"/>
      <c r="S121" s="554"/>
      <c r="T121" s="880" t="s">
        <v>439</v>
      </c>
      <c r="V121" s="531"/>
      <c r="W121" s="1679"/>
      <c r="X121" s="554"/>
      <c r="Y121" s="1648" t="s">
        <v>612</v>
      </c>
      <c r="Z121" s="539"/>
      <c r="AA121" s="537">
        <f>'2.CO2-sector'!AA56</f>
        <v>2445.2931610658848</v>
      </c>
      <c r="AB121" s="537">
        <f>'2.CO2-sector'!AB56</f>
        <v>2421.5925710493138</v>
      </c>
      <c r="AC121" s="537">
        <f>'2.CO2-sector'!AC56</f>
        <v>2440.1686804123647</v>
      </c>
      <c r="AD121" s="537">
        <f>'2.CO2-sector'!AD56</f>
        <v>2278.0786039168916</v>
      </c>
      <c r="AE121" s="537">
        <f>'2.CO2-sector'!AE56</f>
        <v>2475.1678606571363</v>
      </c>
      <c r="AF121" s="537">
        <f>'2.CO2-sector'!AF56</f>
        <v>2470.9801584637903</v>
      </c>
      <c r="AG121" s="537">
        <f>'2.CO2-sector'!AG56</f>
        <v>2440.0274235024808</v>
      </c>
      <c r="AH121" s="537">
        <f>'2.CO2-sector'!AH56</f>
        <v>2453.1713883097659</v>
      </c>
      <c r="AI121" s="537">
        <f>'2.CO2-sector'!AI56</f>
        <v>2111.1151169962741</v>
      </c>
      <c r="AJ121" s="537">
        <f>'2.CO2-sector'!AJ56</f>
        <v>2449.2598139862143</v>
      </c>
      <c r="AK121" s="537">
        <f>'2.CO2-sector'!AK56</f>
        <v>2312.146044727996</v>
      </c>
      <c r="AL121" s="537">
        <f>'2.CO2-sector'!AL56</f>
        <v>2169.2191666621943</v>
      </c>
      <c r="AM121" s="537">
        <f>'2.CO2-sector'!AM56</f>
        <v>2019.2083316679546</v>
      </c>
      <c r="AN121" s="537">
        <f>'2.CO2-sector'!AN56</f>
        <v>1802.1588744906958</v>
      </c>
      <c r="AO121" s="537">
        <f>'2.CO2-sector'!AO56</f>
        <v>1814.1687877738857</v>
      </c>
      <c r="AP121" s="537">
        <f>'2.CO2-sector'!AP56</f>
        <v>1498.3522289216514</v>
      </c>
      <c r="AQ121" s="537">
        <f>'2.CO2-sector'!AQ56</f>
        <v>1520.0830549785337</v>
      </c>
      <c r="AR121" s="537">
        <f>'2.CO2-sector'!AR56</f>
        <v>1568.1777210077908</v>
      </c>
      <c r="AS121" s="537">
        <f>'2.CO2-sector'!AS56</f>
        <v>1324.7254254010425</v>
      </c>
      <c r="AT121" s="537">
        <f>'2.CO2-sector'!AT56</f>
        <v>1316.2151084053821</v>
      </c>
      <c r="AU121" s="537">
        <f>'2.CO2-sector'!AU56</f>
        <v>1435.2960206409541</v>
      </c>
      <c r="AV121" s="537">
        <f>'2.CO2-sector'!AV56</f>
        <v>1279.9872785121934</v>
      </c>
      <c r="AW121" s="537">
        <f>'2.CO2-sector'!AW56</f>
        <v>1176.4726686055906</v>
      </c>
      <c r="AX121" s="537">
        <f>'2.CO2-sector'!AX56</f>
        <v>1235.7152266922471</v>
      </c>
      <c r="AY121" s="537">
        <f>'2.CO2-sector'!AY56</f>
        <v>1213.8279084227877</v>
      </c>
      <c r="AZ121" s="537">
        <f>'2.CO2-sector'!AZ56</f>
        <v>1271.1438927097759</v>
      </c>
      <c r="BA121" s="508">
        <f>'2.CO2-sector'!BA56</f>
        <v>930.97711319951657</v>
      </c>
      <c r="BB121" s="537">
        <f>'2.CO2-sector'!BB56</f>
        <v>986.84427666893271</v>
      </c>
      <c r="BC121" s="538">
        <f>'2.CO2-sector'!BC56</f>
        <v>742.07194497193393</v>
      </c>
      <c r="BD121" s="537">
        <f>'2.CO2-sector'!BD56</f>
        <v>997.22252493159783</v>
      </c>
      <c r="BE121" s="508">
        <f>'2.CO2-sector'!BE56</f>
        <v>751.96636320872221</v>
      </c>
      <c r="BF121" s="508">
        <f>'2.CO2-sector'!BF56</f>
        <v>1070.4837096955291</v>
      </c>
      <c r="BG121" s="537">
        <f>'2.CO2-sector'!BG56</f>
        <v>887.0452716689922</v>
      </c>
      <c r="BH121" s="508">
        <f>'2.CO2-sector'!BH56</f>
        <v>864.66765424968503</v>
      </c>
      <c r="BI121" s="508">
        <f>'2.CO2-sector'!BI56</f>
        <v>649.41085521321565</v>
      </c>
      <c r="BJ121" s="537"/>
      <c r="BK121" s="540"/>
      <c r="BL121" s="530"/>
    </row>
    <row r="122" spans="2:68" ht="14.25" customHeight="1">
      <c r="B122" s="29"/>
      <c r="C122" s="29"/>
      <c r="D122" s="29"/>
      <c r="E122" s="29"/>
      <c r="F122" s="29"/>
      <c r="G122" s="29"/>
      <c r="H122" s="29"/>
      <c r="I122" s="29"/>
      <c r="J122" s="29"/>
      <c r="K122" s="29"/>
      <c r="L122" s="29"/>
      <c r="M122" s="29"/>
      <c r="N122" s="29"/>
      <c r="O122" s="29"/>
      <c r="Q122" s="531"/>
      <c r="R122" s="878"/>
      <c r="S122" s="555"/>
      <c r="T122" s="876" t="s">
        <v>571</v>
      </c>
      <c r="V122" s="531"/>
      <c r="W122" s="1679"/>
      <c r="X122" s="554"/>
      <c r="Y122" s="1649" t="s">
        <v>523</v>
      </c>
      <c r="Z122" s="547"/>
      <c r="AA122" s="544">
        <f>'2.CO2-sector'!AA57</f>
        <v>3601.2389783908015</v>
      </c>
      <c r="AB122" s="544">
        <f>'2.CO2-sector'!AB57</f>
        <v>3629.1465908414602</v>
      </c>
      <c r="AC122" s="544">
        <f>'2.CO2-sector'!AC57</f>
        <v>3415.2468418808894</v>
      </c>
      <c r="AD122" s="544">
        <f>'2.CO2-sector'!AD57</f>
        <v>3146.7318766383069</v>
      </c>
      <c r="AE122" s="544">
        <f>'2.CO2-sector'!AE57</f>
        <v>3365.3736242311229</v>
      </c>
      <c r="AF122" s="544">
        <f>'2.CO2-sector'!AF57</f>
        <v>3547.9689134678488</v>
      </c>
      <c r="AG122" s="544">
        <f>'2.CO2-sector'!AG57</f>
        <v>3585.0846467457986</v>
      </c>
      <c r="AH122" s="544">
        <f>'2.CO2-sector'!AH57</f>
        <v>3654.8726269971153</v>
      </c>
      <c r="AI122" s="544">
        <f>'2.CO2-sector'!AI57</f>
        <v>3386.9103027865185</v>
      </c>
      <c r="AJ122" s="544">
        <f>'2.CO2-sector'!AJ57</f>
        <v>3613.8713555193413</v>
      </c>
      <c r="AK122" s="544">
        <f>'2.CO2-sector'!AK57</f>
        <v>3612.1195510048337</v>
      </c>
      <c r="AL122" s="544">
        <f>'2.CO2-sector'!AL57</f>
        <v>3392.1863781491279</v>
      </c>
      <c r="AM122" s="544">
        <f>'2.CO2-sector'!AM57</f>
        <v>3526.1113151038353</v>
      </c>
      <c r="AN122" s="544">
        <f>'2.CO2-sector'!AN57</f>
        <v>3610.4740616542695</v>
      </c>
      <c r="AO122" s="544">
        <f>'2.CO2-sector'!AO57</f>
        <v>3682.1361834331565</v>
      </c>
      <c r="AP122" s="544">
        <f>'2.CO2-sector'!AP57</f>
        <v>3672.049011402748</v>
      </c>
      <c r="AQ122" s="544">
        <f>'2.CO2-sector'!AQ57</f>
        <v>3730.764468008279</v>
      </c>
      <c r="AR122" s="544">
        <f>'2.CO2-sector'!AR57</f>
        <v>3768.0338812384634</v>
      </c>
      <c r="AS122" s="544">
        <f>'2.CO2-sector'!AS57</f>
        <v>3148.4507295134999</v>
      </c>
      <c r="AT122" s="544">
        <f>'2.CO2-sector'!AT57</f>
        <v>3020.2368051392104</v>
      </c>
      <c r="AU122" s="544">
        <f>'2.CO2-sector'!AU57</f>
        <v>3383.7790832780647</v>
      </c>
      <c r="AV122" s="544">
        <f>'2.CO2-sector'!AV57</f>
        <v>3210.2611270308889</v>
      </c>
      <c r="AW122" s="544">
        <f>'2.CO2-sector'!AW57</f>
        <v>2894.5291711517698</v>
      </c>
      <c r="AX122" s="544">
        <f>'2.CO2-sector'!AX57</f>
        <v>2941.4160386592753</v>
      </c>
      <c r="AY122" s="544">
        <f>'2.CO2-sector'!AY57</f>
        <v>2863.9437931804487</v>
      </c>
      <c r="AZ122" s="544">
        <f>'2.CO2-sector'!AZ57</f>
        <v>2696.246632595281</v>
      </c>
      <c r="BA122" s="545">
        <f>'2.CO2-sector'!BA57</f>
        <v>2687.2218671638525</v>
      </c>
      <c r="BB122" s="544">
        <f>'2.CO2-sector'!BB57</f>
        <v>2822.0415647351901</v>
      </c>
      <c r="BC122" s="546">
        <f>'2.CO2-sector'!BC57</f>
        <v>2813.4445841652073</v>
      </c>
      <c r="BD122" s="544">
        <f>'2.CO2-sector'!BD57</f>
        <v>2712.6550353268899</v>
      </c>
      <c r="BE122" s="545">
        <f>'2.CO2-sector'!BE57</f>
        <v>2323.5043892994186</v>
      </c>
      <c r="BF122" s="545">
        <f>'2.CO2-sector'!BF57</f>
        <v>2682.1807873722901</v>
      </c>
      <c r="BG122" s="544">
        <f>'2.CO2-sector'!BG57</f>
        <v>2533.5167482239585</v>
      </c>
      <c r="BH122" s="545">
        <f>'2.CO2-sector'!BH57</f>
        <v>2318.276867694919</v>
      </c>
      <c r="BI122" s="545">
        <f>'2.CO2-sector'!BI57</f>
        <v>2206.8302024005648</v>
      </c>
      <c r="BJ122" s="544"/>
      <c r="BK122" s="548"/>
      <c r="BL122" s="530"/>
    </row>
    <row r="123" spans="2:68">
      <c r="B123" s="29"/>
      <c r="C123" s="29"/>
      <c r="D123" s="29"/>
      <c r="E123" s="29"/>
      <c r="F123" s="29"/>
      <c r="G123" s="29"/>
      <c r="H123" s="29"/>
      <c r="I123" s="29"/>
      <c r="J123" s="29"/>
      <c r="K123" s="29"/>
      <c r="L123" s="29"/>
      <c r="M123" s="29"/>
      <c r="N123" s="29"/>
      <c r="O123" s="29"/>
      <c r="Q123" s="531"/>
      <c r="R123" s="878"/>
      <c r="S123" s="556" t="s">
        <v>584</v>
      </c>
      <c r="T123" s="883"/>
      <c r="V123" s="531"/>
      <c r="W123" s="1676"/>
      <c r="X123" s="556" t="s">
        <v>399</v>
      </c>
      <c r="Y123" s="1680"/>
      <c r="Z123" s="560"/>
      <c r="AA123" s="557">
        <f>'2.CO2-sector'!AA58</f>
        <v>7291.915390772615</v>
      </c>
      <c r="AB123" s="557">
        <f>'2.CO2-sector'!AB58</f>
        <v>7146.2683935530358</v>
      </c>
      <c r="AC123" s="557">
        <f>'2.CO2-sector'!AC58</f>
        <v>6857.0325806033125</v>
      </c>
      <c r="AD123" s="557">
        <f>'2.CO2-sector'!AD58</f>
        <v>6721.5437435466529</v>
      </c>
      <c r="AE123" s="557">
        <f>'2.CO2-sector'!AE58</f>
        <v>6734.715549927414</v>
      </c>
      <c r="AF123" s="557">
        <f>'2.CO2-sector'!AF58</f>
        <v>6934.8693436402045</v>
      </c>
      <c r="AG123" s="557">
        <f>'2.CO2-sector'!AG58</f>
        <v>6961.7470675153536</v>
      </c>
      <c r="AH123" s="557">
        <f>'2.CO2-sector'!AH58</f>
        <v>6933.0550566879692</v>
      </c>
      <c r="AI123" s="557">
        <f>'2.CO2-sector'!AI58</f>
        <v>6645.6791620745325</v>
      </c>
      <c r="AJ123" s="557">
        <f>'2.CO2-sector'!AJ58</f>
        <v>6579.1671999380887</v>
      </c>
      <c r="AK123" s="557">
        <f>'2.CO2-sector'!AK58</f>
        <v>6868.788005630905</v>
      </c>
      <c r="AL123" s="557">
        <f>'2.CO2-sector'!AL58</f>
        <v>6905.4541855198522</v>
      </c>
      <c r="AM123" s="557">
        <f>'2.CO2-sector'!AM58</f>
        <v>6769.6024972655568</v>
      </c>
      <c r="AN123" s="557">
        <f>'2.CO2-sector'!AN58</f>
        <v>6541.266540862217</v>
      </c>
      <c r="AO123" s="557">
        <f>'2.CO2-sector'!AO58</f>
        <v>6648.0376678722487</v>
      </c>
      <c r="AP123" s="557">
        <f>'2.CO2-sector'!AP58</f>
        <v>6679.9189014638569</v>
      </c>
      <c r="AQ123" s="557">
        <f>'2.CO2-sector'!AQ58</f>
        <v>6738.0902715798866</v>
      </c>
      <c r="AR123" s="557">
        <f>'2.CO2-sector'!AR58</f>
        <v>6842.3843609696351</v>
      </c>
      <c r="AS123" s="557">
        <f>'2.CO2-sector'!AS58</f>
        <v>6418.765218714525</v>
      </c>
      <c r="AT123" s="557">
        <f>'2.CO2-sector'!AT58</f>
        <v>5759.9277441809072</v>
      </c>
      <c r="AU123" s="557">
        <f>'2.CO2-sector'!AU58</f>
        <v>6368.0951760737253</v>
      </c>
      <c r="AV123" s="557">
        <f>'2.CO2-sector'!AV58</f>
        <v>6172.6167854647665</v>
      </c>
      <c r="AW123" s="557">
        <f>'2.CO2-sector'!AW58</f>
        <v>6267.8100894465824</v>
      </c>
      <c r="AX123" s="557">
        <f>'2.CO2-sector'!AX58</f>
        <v>6396.5658012495514</v>
      </c>
      <c r="AY123" s="557">
        <f>'2.CO2-sector'!AY58</f>
        <v>6312.2780579273285</v>
      </c>
      <c r="AZ123" s="557">
        <f>'2.CO2-sector'!AZ58</f>
        <v>6098.5824787502133</v>
      </c>
      <c r="BA123" s="558">
        <f>'2.CO2-sector'!BA58</f>
        <v>6021.4248259002661</v>
      </c>
      <c r="BB123" s="557">
        <f>'2.CO2-sector'!BB58</f>
        <v>5934.3023872740705</v>
      </c>
      <c r="BC123" s="559">
        <f>'2.CO2-sector'!BC58</f>
        <v>5810.2614054390242</v>
      </c>
      <c r="BD123" s="557">
        <f>'2.CO2-sector'!BD58</f>
        <v>5488.9210124854344</v>
      </c>
      <c r="BE123" s="558">
        <f>'2.CO2-sector'!BE58</f>
        <v>5051.2431344175584</v>
      </c>
      <c r="BF123" s="558">
        <f>'2.CO2-sector'!BF58</f>
        <v>5424.8457868233982</v>
      </c>
      <c r="BG123" s="557">
        <f>'2.CO2-sector'!BG58</f>
        <v>5037.2444969442049</v>
      </c>
      <c r="BH123" s="558">
        <f>'2.CO2-sector'!BH58</f>
        <v>4873.7386187915654</v>
      </c>
      <c r="BI123" s="558">
        <f>'2.CO2-sector'!BI58</f>
        <v>4770.8510795708171</v>
      </c>
      <c r="BJ123" s="1216"/>
      <c r="BK123" s="561"/>
      <c r="BL123" s="530"/>
    </row>
    <row r="124" spans="2:68">
      <c r="B124" s="29"/>
      <c r="C124" s="29"/>
      <c r="D124" s="29"/>
      <c r="E124" s="29"/>
      <c r="F124" s="29"/>
      <c r="G124" s="29"/>
      <c r="H124" s="29"/>
      <c r="I124" s="29"/>
      <c r="J124" s="29"/>
      <c r="K124" s="29"/>
      <c r="L124" s="29"/>
      <c r="M124" s="29"/>
      <c r="N124" s="29"/>
      <c r="O124" s="29"/>
      <c r="Q124" s="531"/>
      <c r="R124" s="878"/>
      <c r="S124" s="2626" t="s">
        <v>500</v>
      </c>
      <c r="T124" s="2627"/>
      <c r="V124" s="531"/>
      <c r="W124" s="1676"/>
      <c r="X124" s="2626" t="s">
        <v>179</v>
      </c>
      <c r="Y124" s="2627"/>
      <c r="Z124" s="565"/>
      <c r="AA124" s="562">
        <f>'2.CO2-sector'!AA59</f>
        <v>2229.3894635580186</v>
      </c>
      <c r="AB124" s="562">
        <f>'2.CO2-sector'!AB59</f>
        <v>2327.9501624422396</v>
      </c>
      <c r="AC124" s="562">
        <f>'2.CO2-sector'!AC59</f>
        <v>2306.6897012832596</v>
      </c>
      <c r="AD124" s="562">
        <f>'2.CO2-sector'!AD59</f>
        <v>2287.8270768031239</v>
      </c>
      <c r="AE124" s="562">
        <f>'2.CO2-sector'!AE59</f>
        <v>2525.3897390674924</v>
      </c>
      <c r="AF124" s="562">
        <f>'2.CO2-sector'!AF59</f>
        <v>2569.9481655749473</v>
      </c>
      <c r="AG124" s="562">
        <f>'2.CO2-sector'!AG59</f>
        <v>2738.9778443044843</v>
      </c>
      <c r="AH124" s="562">
        <f>'2.CO2-sector'!AH59</f>
        <v>2823.9108117917494</v>
      </c>
      <c r="AI124" s="562">
        <f>'2.CO2-sector'!AI59</f>
        <v>2678.6339895018541</v>
      </c>
      <c r="AJ124" s="562">
        <f>'2.CO2-sector'!AJ59</f>
        <v>2830.4834669800593</v>
      </c>
      <c r="AK124" s="562">
        <f>'2.CO2-sector'!AK59</f>
        <v>2881.9050206567335</v>
      </c>
      <c r="AL124" s="562">
        <f>'2.CO2-sector'!AL59</f>
        <v>2946.3172764320452</v>
      </c>
      <c r="AM124" s="562">
        <f>'2.CO2-sector'!AM59</f>
        <v>3079.6447106412643</v>
      </c>
      <c r="AN124" s="562">
        <f>'2.CO2-sector'!AN59</f>
        <v>3027.0482246271781</v>
      </c>
      <c r="AO124" s="562">
        <f>'2.CO2-sector'!AO59</f>
        <v>3101.8183827581493</v>
      </c>
      <c r="AP124" s="562">
        <f>'2.CO2-sector'!AP59</f>
        <v>3103.5627975551251</v>
      </c>
      <c r="AQ124" s="562">
        <f>'2.CO2-sector'!AQ59</f>
        <v>3273.0139117474</v>
      </c>
      <c r="AR124" s="562">
        <f>'2.CO2-sector'!AR59</f>
        <v>3240.9870269759849</v>
      </c>
      <c r="AS124" s="562">
        <f>'2.CO2-sector'!AS59</f>
        <v>2964.005439673017</v>
      </c>
      <c r="AT124" s="562">
        <f>'2.CO2-sector'!AT59</f>
        <v>3079.3886243952734</v>
      </c>
      <c r="AU124" s="562">
        <f>'2.CO2-sector'!AU59</f>
        <v>3024.1876374224835</v>
      </c>
      <c r="AV124" s="562">
        <f>'2.CO2-sector'!AV59</f>
        <v>2944.2372388593758</v>
      </c>
      <c r="AW124" s="562">
        <f>'2.CO2-sector'!AW59</f>
        <v>2830.9421811246493</v>
      </c>
      <c r="AX124" s="562">
        <f>'2.CO2-sector'!AX59</f>
        <v>2957.2814745147498</v>
      </c>
      <c r="AY124" s="562">
        <f>'2.CO2-sector'!AY59</f>
        <v>2828.1903278132422</v>
      </c>
      <c r="AZ124" s="562">
        <f>'2.CO2-sector'!AZ59</f>
        <v>2955.2327434375948</v>
      </c>
      <c r="BA124" s="563">
        <f>'2.CO2-sector'!BA59</f>
        <v>3062.0168939241216</v>
      </c>
      <c r="BB124" s="562">
        <f>'2.CO2-sector'!BB59</f>
        <v>3185.0388543725553</v>
      </c>
      <c r="BC124" s="564">
        <f>'2.CO2-sector'!BC59</f>
        <v>3229.2429307421085</v>
      </c>
      <c r="BD124" s="562">
        <f>'2.CO2-sector'!BD59</f>
        <v>3124.3712040283353</v>
      </c>
      <c r="BE124" s="563">
        <f>'2.CO2-sector'!BE59</f>
        <v>2829.0054545224912</v>
      </c>
      <c r="BF124" s="563">
        <f>'2.CO2-sector'!BF59</f>
        <v>2832.0221788600475</v>
      </c>
      <c r="BG124" s="562">
        <f>'2.CO2-sector'!BG59</f>
        <v>2666.4999794924797</v>
      </c>
      <c r="BH124" s="563">
        <f>'2.CO2-sector'!BH59</f>
        <v>2621.0025257856623</v>
      </c>
      <c r="BI124" s="563">
        <f>'2.CO2-sector'!BI59</f>
        <v>2589.2319387210937</v>
      </c>
      <c r="BJ124" s="1217"/>
      <c r="BK124" s="566"/>
      <c r="BL124" s="530"/>
    </row>
    <row r="125" spans="2:68" ht="15.75" thickBot="1">
      <c r="B125" s="29"/>
      <c r="C125" s="29"/>
      <c r="D125" s="29"/>
      <c r="E125" s="29"/>
      <c r="F125" s="29"/>
      <c r="G125" s="29"/>
      <c r="H125" s="29"/>
      <c r="I125" s="29"/>
      <c r="J125" s="29"/>
      <c r="K125" s="29"/>
      <c r="L125" s="29"/>
      <c r="M125" s="29"/>
      <c r="N125" s="29"/>
      <c r="O125" s="29"/>
      <c r="Q125" s="531"/>
      <c r="R125" s="567"/>
      <c r="S125" s="568" t="s">
        <v>621</v>
      </c>
      <c r="T125" s="884"/>
      <c r="V125" s="531"/>
      <c r="W125" s="1681"/>
      <c r="X125" s="568" t="s">
        <v>590</v>
      </c>
      <c r="Y125" s="1682"/>
      <c r="Z125" s="572"/>
      <c r="AA125" s="569">
        <f>'2.CO2-sector'!AA60</f>
        <v>880.337751025236</v>
      </c>
      <c r="AB125" s="569">
        <f>'2.CO2-sector'!AB60</f>
        <v>890.70304822387254</v>
      </c>
      <c r="AC125" s="569">
        <f>'2.CO2-sector'!AC60</f>
        <v>921.38412409658747</v>
      </c>
      <c r="AD125" s="569">
        <f>'2.CO2-sector'!AD60</f>
        <v>910.0737325418504</v>
      </c>
      <c r="AE125" s="569">
        <f>'2.CO2-sector'!AE60</f>
        <v>946.66405369434369</v>
      </c>
      <c r="AF125" s="569">
        <f>'2.CO2-sector'!AF60</f>
        <v>961.96946713180546</v>
      </c>
      <c r="AG125" s="569">
        <f>'2.CO2-sector'!AG60</f>
        <v>994.48097336500155</v>
      </c>
      <c r="AH125" s="569">
        <f>'2.CO2-sector'!AH60</f>
        <v>978.42584199719704</v>
      </c>
      <c r="AI125" s="569">
        <f>'2.CO2-sector'!AI60</f>
        <v>943.94008575539249</v>
      </c>
      <c r="AJ125" s="569">
        <f>'2.CO2-sector'!AJ60</f>
        <v>940.48775414237036</v>
      </c>
      <c r="AK125" s="569">
        <f>'2.CO2-sector'!AK60</f>
        <v>939.9451053303361</v>
      </c>
      <c r="AL125" s="569">
        <f>'2.CO2-sector'!AL60</f>
        <v>932.42690385688365</v>
      </c>
      <c r="AM125" s="569">
        <f>'2.CO2-sector'!AM60</f>
        <v>902.57139670944093</v>
      </c>
      <c r="AN125" s="569">
        <f>'2.CO2-sector'!AN60</f>
        <v>919.45704740031942</v>
      </c>
      <c r="AO125" s="569">
        <f>'2.CO2-sector'!AO60</f>
        <v>919.91988282853208</v>
      </c>
      <c r="AP125" s="569">
        <f>'2.CO2-sector'!AP60</f>
        <v>951.1044185463262</v>
      </c>
      <c r="AQ125" s="569">
        <f>'2.CO2-sector'!AQ60</f>
        <v>950.05002921889377</v>
      </c>
      <c r="AR125" s="569">
        <f>'2.CO2-sector'!AR60</f>
        <v>958.82878070295828</v>
      </c>
      <c r="AS125" s="569">
        <f>'2.CO2-sector'!AS60</f>
        <v>938.3341288053698</v>
      </c>
      <c r="AT125" s="569">
        <f>'2.CO2-sector'!AT60</f>
        <v>865.63245512575486</v>
      </c>
      <c r="AU125" s="569">
        <f>'2.CO2-sector'!AU60</f>
        <v>928.05004699999995</v>
      </c>
      <c r="AV125" s="569">
        <f>'2.CO2-sector'!AV60</f>
        <v>940.74382400000013</v>
      </c>
      <c r="AW125" s="569">
        <f>'2.CO2-sector'!AW60</f>
        <v>948.91555100000005</v>
      </c>
      <c r="AX125" s="569">
        <f>'2.CO2-sector'!AX60</f>
        <v>975.73629000000005</v>
      </c>
      <c r="AY125" s="569">
        <f>'2.CO2-sector'!AY60</f>
        <v>1003.2230869999999</v>
      </c>
      <c r="AZ125" s="569">
        <f>'2.CO2-sector'!AZ60</f>
        <v>1017.3682279999998</v>
      </c>
      <c r="BA125" s="570">
        <f>'2.CO2-sector'!BA60</f>
        <v>1040.759366</v>
      </c>
      <c r="BB125" s="569">
        <f>'2.CO2-sector'!BB60</f>
        <v>1058.75776</v>
      </c>
      <c r="BC125" s="571">
        <f>'2.CO2-sector'!BC60</f>
        <v>1047.856405</v>
      </c>
      <c r="BD125" s="569">
        <f>'2.CO2-sector'!BD60</f>
        <v>1002.0959586399999</v>
      </c>
      <c r="BE125" s="570">
        <f>'2.CO2-sector'!BE60</f>
        <v>939.98552740000014</v>
      </c>
      <c r="BF125" s="570">
        <f>'2.CO2-sector'!BF60</f>
        <v>963.46776279999995</v>
      </c>
      <c r="BG125" s="569">
        <f>'2.CO2-sector'!BG60</f>
        <v>940.69961460960008</v>
      </c>
      <c r="BH125" s="570">
        <f>'2.CO2-sector'!BH60</f>
        <v>937.24158995399989</v>
      </c>
      <c r="BI125" s="570">
        <f>'2.CO2-sector'!BI60</f>
        <v>921.21781495899995</v>
      </c>
      <c r="BJ125" s="1218"/>
      <c r="BK125" s="573"/>
      <c r="BL125" s="574"/>
      <c r="BM125" s="42"/>
      <c r="BN125" s="42"/>
      <c r="BO125" s="42"/>
      <c r="BP125" s="42"/>
    </row>
    <row r="126" spans="2:68">
      <c r="B126" s="29"/>
      <c r="C126" s="29"/>
      <c r="D126" s="29"/>
      <c r="E126" s="29"/>
      <c r="F126" s="29"/>
      <c r="G126" s="29"/>
      <c r="H126" s="29"/>
      <c r="I126" s="29"/>
      <c r="J126" s="29"/>
      <c r="K126" s="29"/>
      <c r="L126" s="29"/>
      <c r="M126" s="29"/>
      <c r="N126" s="29"/>
      <c r="O126" s="29"/>
      <c r="Q126" s="524"/>
      <c r="R126" s="575" t="s">
        <v>49</v>
      </c>
      <c r="S126" s="576"/>
      <c r="T126" s="907"/>
      <c r="V126" s="524"/>
      <c r="W126" s="575" t="s">
        <v>180</v>
      </c>
      <c r="X126" s="1650"/>
      <c r="Y126" s="907"/>
      <c r="Z126" s="924"/>
      <c r="AA126" s="577">
        <f>'2.CO2-sector'!AA61</f>
        <v>20634.684278924015</v>
      </c>
      <c r="AB126" s="577">
        <f>'2.CO2-sector'!AB61</f>
        <v>20845.44776608875</v>
      </c>
      <c r="AC126" s="577">
        <f>'2.CO2-sector'!AC61</f>
        <v>21672.236737684325</v>
      </c>
      <c r="AD126" s="577">
        <f>'2.CO2-sector'!AD61</f>
        <v>21526.493129586692</v>
      </c>
      <c r="AE126" s="577">
        <f>'2.CO2-sector'!AE61</f>
        <v>23576.078928415256</v>
      </c>
      <c r="AF126" s="577">
        <f>'2.CO2-sector'!AF61</f>
        <v>24306.286910374525</v>
      </c>
      <c r="AG126" s="577">
        <f>'2.CO2-sector'!AG61</f>
        <v>25124.142854355567</v>
      </c>
      <c r="AH126" s="577">
        <f>'2.CO2-sector'!AH61</f>
        <v>26032.940360303848</v>
      </c>
      <c r="AI126" s="577">
        <f>'2.CO2-sector'!AI61</f>
        <v>26275.165798647613</v>
      </c>
      <c r="AJ126" s="577">
        <f>'2.CO2-sector'!AJ61</f>
        <v>26493.204415054588</v>
      </c>
      <c r="AK126" s="577">
        <f>'2.CO2-sector'!AK61</f>
        <v>27345.04634046516</v>
      </c>
      <c r="AL126" s="577">
        <f>'2.CO2-sector'!AL61</f>
        <v>27303.871953899579</v>
      </c>
      <c r="AM126" s="577">
        <f>'2.CO2-sector'!AM61</f>
        <v>27512.551540754426</v>
      </c>
      <c r="AN126" s="577">
        <f>'2.CO2-sector'!AN61</f>
        <v>28086.204624646194</v>
      </c>
      <c r="AO126" s="577">
        <f>'2.CO2-sector'!AO61</f>
        <v>27246.824070422936</v>
      </c>
      <c r="AP126" s="577">
        <f>'2.CO2-sector'!AP61</f>
        <v>26352.974920986664</v>
      </c>
      <c r="AQ126" s="577">
        <f>'2.CO2-sector'!AQ61</f>
        <v>24993.545603015835</v>
      </c>
      <c r="AR126" s="577">
        <f>'2.CO2-sector'!AR61</f>
        <v>25206.128045539554</v>
      </c>
      <c r="AS126" s="577">
        <f>'2.CO2-sector'!AS61</f>
        <v>26786.052350605576</v>
      </c>
      <c r="AT126" s="577">
        <f>'2.CO2-sector'!AT61</f>
        <v>23969.971689353803</v>
      </c>
      <c r="AU126" s="577">
        <f>'2.CO2-sector'!AU61</f>
        <v>23840.828178879558</v>
      </c>
      <c r="AV126" s="577">
        <f>'2.CO2-sector'!AV61</f>
        <v>23348.655366003451</v>
      </c>
      <c r="AW126" s="577">
        <f>'2.CO2-sector'!AW61</f>
        <v>24643.85563402134</v>
      </c>
      <c r="AX126" s="577">
        <f>'2.CO2-sector'!AX61</f>
        <v>24476.171400570354</v>
      </c>
      <c r="AY126" s="577">
        <f>'2.CO2-sector'!AY61</f>
        <v>23707.312920919678</v>
      </c>
      <c r="AZ126" s="577">
        <f>'2.CO2-sector'!AZ61</f>
        <v>24101.753268207569</v>
      </c>
      <c r="BA126" s="578">
        <f>'2.CO2-sector'!BA61</f>
        <v>24178.201579526518</v>
      </c>
      <c r="BB126" s="577">
        <f>'2.CO2-sector'!BB61</f>
        <v>24525.145223074243</v>
      </c>
      <c r="BC126" s="579">
        <f>'2.CO2-sector'!BC61</f>
        <v>24938.819302442917</v>
      </c>
      <c r="BD126" s="577">
        <f>'2.CO2-sector'!BD61</f>
        <v>25510.792927455601</v>
      </c>
      <c r="BE126" s="578">
        <f>'2.CO2-sector'!BE61</f>
        <v>24531.081658557789</v>
      </c>
      <c r="BF126" s="578">
        <f>'2.CO2-sector'!BF61</f>
        <v>25258.904794101232</v>
      </c>
      <c r="BG126" s="577">
        <f>'2.CO2-sector'!BG61</f>
        <v>25412.053547681891</v>
      </c>
      <c r="BH126" s="578">
        <f>'2.CO2-sector'!BH61</f>
        <v>25932.797653652102</v>
      </c>
      <c r="BI126" s="578">
        <f>'2.CO2-sector'!BI61</f>
        <v>25450.583025623986</v>
      </c>
      <c r="BJ126" s="577"/>
      <c r="BK126" s="580"/>
      <c r="BL126" s="393"/>
    </row>
    <row r="127" spans="2:68" ht="28.5" customHeight="1">
      <c r="B127" s="29"/>
      <c r="C127" s="29"/>
      <c r="D127" s="29"/>
      <c r="E127" s="29"/>
      <c r="F127" s="29"/>
      <c r="G127" s="29"/>
      <c r="H127" s="29"/>
      <c r="I127" s="29"/>
      <c r="J127" s="29"/>
      <c r="K127" s="29"/>
      <c r="L127" s="29"/>
      <c r="M127" s="29"/>
      <c r="N127" s="29"/>
      <c r="O127" s="29"/>
      <c r="Q127" s="531"/>
      <c r="R127" s="885"/>
      <c r="S127" s="2567" t="s">
        <v>501</v>
      </c>
      <c r="T127" s="2568"/>
      <c r="V127" s="531"/>
      <c r="W127" s="1683"/>
      <c r="X127" s="2567" t="s">
        <v>815</v>
      </c>
      <c r="Y127" s="2568"/>
      <c r="Z127" s="925"/>
      <c r="AA127" s="581">
        <f>'2.CO2-sector'!AA62</f>
        <v>9949.0216892739336</v>
      </c>
      <c r="AB127" s="581">
        <f>'2.CO2-sector'!AB62</f>
        <v>9917.1108563407961</v>
      </c>
      <c r="AC127" s="581">
        <f>'2.CO2-sector'!AC62</f>
        <v>10534.107907353187</v>
      </c>
      <c r="AD127" s="581">
        <f>'2.CO2-sector'!AD62</f>
        <v>10503.285253662038</v>
      </c>
      <c r="AE127" s="581">
        <f>'2.CO2-sector'!AE62</f>
        <v>12144.078581243039</v>
      </c>
      <c r="AF127" s="581">
        <f>'2.CO2-sector'!AF62</f>
        <v>12575.587057075738</v>
      </c>
      <c r="AG127" s="581">
        <f>'2.CO2-sector'!AG62</f>
        <v>13159.584437582127</v>
      </c>
      <c r="AH127" s="581">
        <f>'2.CO2-sector'!AH62</f>
        <v>13490.3826839986</v>
      </c>
      <c r="AI127" s="581">
        <f>'2.CO2-sector'!AI62</f>
        <v>13414.157744554184</v>
      </c>
      <c r="AJ127" s="581">
        <f>'2.CO2-sector'!AJ62</f>
        <v>13317.102024481248</v>
      </c>
      <c r="AK127" s="581">
        <f>'2.CO2-sector'!AK62</f>
        <v>13285.465807264329</v>
      </c>
      <c r="AL127" s="581">
        <f>'2.CO2-sector'!AL62</f>
        <v>12380.08754737743</v>
      </c>
      <c r="AM127" s="581">
        <f>'2.CO2-sector'!AM62</f>
        <v>11893.3497045319</v>
      </c>
      <c r="AN127" s="581">
        <f>'2.CO2-sector'!AN62</f>
        <v>11854.316786854553</v>
      </c>
      <c r="AO127" s="581">
        <f>'2.CO2-sector'!AO62</f>
        <v>11365.341578446001</v>
      </c>
      <c r="AP127" s="581">
        <f>'2.CO2-sector'!AP62</f>
        <v>10873.083975544199</v>
      </c>
      <c r="AQ127" s="581">
        <f>'2.CO2-sector'!AQ62</f>
        <v>10224.858910475608</v>
      </c>
      <c r="AR127" s="581">
        <f>'2.CO2-sector'!AR62</f>
        <v>10294.951498240587</v>
      </c>
      <c r="AS127" s="581">
        <f>'2.CO2-sector'!AS62</f>
        <v>11504.226860575134</v>
      </c>
      <c r="AT127" s="581">
        <f>'2.CO2-sector'!AT62</f>
        <v>9661.3709248154682</v>
      </c>
      <c r="AU127" s="581">
        <f>'2.CO2-sector'!AU62</f>
        <v>9402.8919717711851</v>
      </c>
      <c r="AV127" s="581">
        <f>'2.CO2-sector'!AV62</f>
        <v>8888.2956847487403</v>
      </c>
      <c r="AW127" s="581">
        <f>'2.CO2-sector'!AW62</f>
        <v>9180.7874670425936</v>
      </c>
      <c r="AX127" s="581">
        <f>'2.CO2-sector'!AX62</f>
        <v>9292.6248678810898</v>
      </c>
      <c r="AY127" s="581">
        <f>'2.CO2-sector'!AY62</f>
        <v>8816.5577197603398</v>
      </c>
      <c r="AZ127" s="581">
        <f>'2.CO2-sector'!AZ62</f>
        <v>8969.8393086358847</v>
      </c>
      <c r="BA127" s="582">
        <f>'2.CO2-sector'!BA62</f>
        <v>8157.3714731702357</v>
      </c>
      <c r="BB127" s="581">
        <f>'2.CO2-sector'!BB62</f>
        <v>7914.3503872075507</v>
      </c>
      <c r="BC127" s="583">
        <f>'2.CO2-sector'!BC62</f>
        <v>8681.2682220803581</v>
      </c>
      <c r="BD127" s="581">
        <f>'2.CO2-sector'!BD62</f>
        <v>8645.2633975626304</v>
      </c>
      <c r="BE127" s="582">
        <f>'2.CO2-sector'!BE62</f>
        <v>8049.3419958041295</v>
      </c>
      <c r="BF127" s="582">
        <f>'2.CO2-sector'!BF62</f>
        <v>8387.1426014795488</v>
      </c>
      <c r="BG127" s="581">
        <f>'2.CO2-sector'!BG62</f>
        <v>8501.8755721392754</v>
      </c>
      <c r="BH127" s="582">
        <f>'2.CO2-sector'!BH62</f>
        <v>8781.6369407549919</v>
      </c>
      <c r="BI127" s="582">
        <f>'2.CO2-sector'!BI62</f>
        <v>8467.8997501159083</v>
      </c>
      <c r="BJ127" s="581"/>
      <c r="BK127" s="585"/>
      <c r="BL127" s="393"/>
    </row>
    <row r="128" spans="2:68" ht="15" customHeight="1">
      <c r="B128" s="29"/>
      <c r="C128" s="29"/>
      <c r="D128" s="29"/>
      <c r="E128" s="29"/>
      <c r="F128" s="29"/>
      <c r="G128" s="29"/>
      <c r="H128" s="29"/>
      <c r="I128" s="29"/>
      <c r="J128" s="29"/>
      <c r="K128" s="29"/>
      <c r="L128" s="29"/>
      <c r="M128" s="29"/>
      <c r="N128" s="29"/>
      <c r="O128" s="29"/>
      <c r="Q128" s="531"/>
      <c r="R128" s="885"/>
      <c r="S128" s="542" t="s">
        <v>962</v>
      </c>
      <c r="T128" s="886"/>
      <c r="V128" s="531"/>
      <c r="W128" s="1651"/>
      <c r="X128" s="2569" t="s">
        <v>1013</v>
      </c>
      <c r="Y128" s="2570"/>
      <c r="Z128" s="926"/>
      <c r="AA128" s="440">
        <f>'2.CO2-sector'!AA63</f>
        <v>702.83026999291678</v>
      </c>
      <c r="AB128" s="440">
        <f>'2.CO2-sector'!AB63</f>
        <v>686.44620024230187</v>
      </c>
      <c r="AC128" s="440">
        <f>'2.CO2-sector'!AC63</f>
        <v>698.89764571316766</v>
      </c>
      <c r="AD128" s="440">
        <f>'2.CO2-sector'!AD63</f>
        <v>680.74547632983922</v>
      </c>
      <c r="AE128" s="440">
        <f>'2.CO2-sector'!AE63</f>
        <v>701.91349393186852</v>
      </c>
      <c r="AF128" s="440">
        <f>'2.CO2-sector'!AF63</f>
        <v>667.82873473264453</v>
      </c>
      <c r="AG128" s="440">
        <f>'2.CO2-sector'!AG63</f>
        <v>640.46784939712438</v>
      </c>
      <c r="AH128" s="440">
        <f>'2.CO2-sector'!AH63</f>
        <v>655.23057167867137</v>
      </c>
      <c r="AI128" s="440">
        <f>'2.CO2-sector'!AI63</f>
        <v>609.1187236752379</v>
      </c>
      <c r="AJ128" s="440">
        <f>'2.CO2-sector'!AJ63</f>
        <v>652.57502705106276</v>
      </c>
      <c r="AK128" s="440">
        <f>'2.CO2-sector'!AK63</f>
        <v>655.91443265909516</v>
      </c>
      <c r="AL128" s="440">
        <f>'2.CO2-sector'!AL63</f>
        <v>630.52981102330273</v>
      </c>
      <c r="AM128" s="440">
        <f>'2.CO2-sector'!AM63</f>
        <v>577.04643230948568</v>
      </c>
      <c r="AN128" s="440">
        <f>'2.CO2-sector'!AN63</f>
        <v>516.5268173218675</v>
      </c>
      <c r="AO128" s="440">
        <f>'2.CO2-sector'!AO63</f>
        <v>506.69926841574829</v>
      </c>
      <c r="AP128" s="440">
        <f>'2.CO2-sector'!AP63</f>
        <v>506.81438218982044</v>
      </c>
      <c r="AQ128" s="440">
        <f>'2.CO2-sector'!AQ63</f>
        <v>522.35987148863205</v>
      </c>
      <c r="AR128" s="440">
        <f>'2.CO2-sector'!AR63</f>
        <v>561.19836242802796</v>
      </c>
      <c r="AS128" s="440">
        <f>'2.CO2-sector'!AS63</f>
        <v>530.41167542322773</v>
      </c>
      <c r="AT128" s="440">
        <f>'2.CO2-sector'!AT63</f>
        <v>513.68788841490209</v>
      </c>
      <c r="AU128" s="440">
        <f>'2.CO2-sector'!AU63</f>
        <v>526.91409091663695</v>
      </c>
      <c r="AV128" s="440">
        <f>'2.CO2-sector'!AV63</f>
        <v>524.12535460171284</v>
      </c>
      <c r="AW128" s="440">
        <f>'2.CO2-sector'!AW63</f>
        <v>528.10321016884393</v>
      </c>
      <c r="AX128" s="440">
        <f>'2.CO2-sector'!AX63</f>
        <v>604.69033239592966</v>
      </c>
      <c r="AY128" s="440">
        <f>'2.CO2-sector'!AY63</f>
        <v>617.02824714749113</v>
      </c>
      <c r="AZ128" s="440">
        <f>'2.CO2-sector'!AZ63</f>
        <v>624.93138440348548</v>
      </c>
      <c r="BA128" s="586">
        <f>'2.CO2-sector'!BA63</f>
        <v>618.83151051759683</v>
      </c>
      <c r="BB128" s="440">
        <f>'2.CO2-sector'!BB63</f>
        <v>636.62217425062067</v>
      </c>
      <c r="BC128" s="587">
        <f>'2.CO2-sector'!BC63</f>
        <v>673.37481073742629</v>
      </c>
      <c r="BD128" s="440">
        <f>'2.CO2-sector'!BD63</f>
        <v>582.47679245077279</v>
      </c>
      <c r="BE128" s="586">
        <f>'2.CO2-sector'!BE63</f>
        <v>597.18511644765408</v>
      </c>
      <c r="BF128" s="586">
        <f>'2.CO2-sector'!BF63</f>
        <v>679.10227987917926</v>
      </c>
      <c r="BG128" s="440">
        <f>'2.CO2-sector'!BG63</f>
        <v>654.38255986327204</v>
      </c>
      <c r="BH128" s="586">
        <f>'2.CO2-sector'!BH63</f>
        <v>597.27611614811303</v>
      </c>
      <c r="BI128" s="586">
        <f>'2.CO2-sector'!BI63</f>
        <v>560.44526025038294</v>
      </c>
      <c r="BJ128" s="440"/>
      <c r="BK128" s="588"/>
      <c r="BL128" s="393"/>
    </row>
    <row r="129" spans="2:74" ht="15.75" thickBot="1">
      <c r="B129" s="29"/>
      <c r="C129" s="29"/>
      <c r="D129" s="29"/>
      <c r="E129" s="29"/>
      <c r="F129" s="29"/>
      <c r="G129" s="29"/>
      <c r="H129" s="29"/>
      <c r="I129" s="29"/>
      <c r="J129" s="29"/>
      <c r="K129" s="29"/>
      <c r="L129" s="29"/>
      <c r="M129" s="29"/>
      <c r="N129" s="29"/>
      <c r="O129" s="29"/>
      <c r="Q129" s="531"/>
      <c r="R129" s="589"/>
      <c r="S129" s="590" t="s">
        <v>50</v>
      </c>
      <c r="T129" s="908"/>
      <c r="V129" s="531"/>
      <c r="W129" s="1684"/>
      <c r="X129" s="591" t="s">
        <v>181</v>
      </c>
      <c r="Y129" s="887"/>
      <c r="Z129" s="927"/>
      <c r="AA129" s="592">
        <f>'2.CO2-sector'!AA64</f>
        <v>9982.8323196571637</v>
      </c>
      <c r="AB129" s="592">
        <f>'2.CO2-sector'!AB64</f>
        <v>10241.890709505651</v>
      </c>
      <c r="AC129" s="592">
        <f>'2.CO2-sector'!AC64</f>
        <v>10439.231184617971</v>
      </c>
      <c r="AD129" s="592">
        <f>'2.CO2-sector'!AD64</f>
        <v>10342.462399594813</v>
      </c>
      <c r="AE129" s="592">
        <f>'2.CO2-sector'!AE64</f>
        <v>10730.086853240347</v>
      </c>
      <c r="AF129" s="592">
        <f>'2.CO2-sector'!AF64</f>
        <v>11062.871118566141</v>
      </c>
      <c r="AG129" s="592">
        <f>'2.CO2-sector'!AG64</f>
        <v>11324.090567376315</v>
      </c>
      <c r="AH129" s="592">
        <f>'2.CO2-sector'!AH64</f>
        <v>11887.327104626576</v>
      </c>
      <c r="AI129" s="592">
        <f>'2.CO2-sector'!AI64</f>
        <v>12251.889330418191</v>
      </c>
      <c r="AJ129" s="592">
        <f>'2.CO2-sector'!AJ64</f>
        <v>12523.527363522277</v>
      </c>
      <c r="AK129" s="592">
        <f>'2.CO2-sector'!AK64</f>
        <v>13403.666100541734</v>
      </c>
      <c r="AL129" s="592">
        <f>'2.CO2-sector'!AL64</f>
        <v>14293.254595498845</v>
      </c>
      <c r="AM129" s="592">
        <f>'2.CO2-sector'!AM64</f>
        <v>15042.155403913041</v>
      </c>
      <c r="AN129" s="592">
        <f>'2.CO2-sector'!AN64</f>
        <v>15715.361020469772</v>
      </c>
      <c r="AO129" s="592">
        <f>'2.CO2-sector'!AO64</f>
        <v>15374.783223561186</v>
      </c>
      <c r="AP129" s="592">
        <f>'2.CO2-sector'!AP64</f>
        <v>14973.076563252645</v>
      </c>
      <c r="AQ129" s="592">
        <f>'2.CO2-sector'!AQ64</f>
        <v>14246.326821051594</v>
      </c>
      <c r="AR129" s="592">
        <f>'2.CO2-sector'!AR64</f>
        <v>14349.978184870939</v>
      </c>
      <c r="AS129" s="592">
        <f>'2.CO2-sector'!AS64</f>
        <v>14751.413814607216</v>
      </c>
      <c r="AT129" s="592">
        <f>'2.CO2-sector'!AT64</f>
        <v>13794.912876123431</v>
      </c>
      <c r="AU129" s="592">
        <f>'2.CO2-sector'!AU64</f>
        <v>13911.022116191734</v>
      </c>
      <c r="AV129" s="592">
        <f>'2.CO2-sector'!AV64</f>
        <v>13936.234326652999</v>
      </c>
      <c r="AW129" s="592">
        <f>'2.CO2-sector'!AW64</f>
        <v>14934.964956809901</v>
      </c>
      <c r="AX129" s="592">
        <f>'2.CO2-sector'!AX64</f>
        <v>14578.856200293336</v>
      </c>
      <c r="AY129" s="592">
        <f>'2.CO2-sector'!AY64</f>
        <v>14273.726954011845</v>
      </c>
      <c r="AZ129" s="592">
        <f>'2.CO2-sector'!AZ64</f>
        <v>14506.9825751682</v>
      </c>
      <c r="BA129" s="593">
        <f>'2.CO2-sector'!BA64</f>
        <v>15401.998595838686</v>
      </c>
      <c r="BB129" s="592">
        <f>'2.CO2-sector'!BB64</f>
        <v>15974.17266161607</v>
      </c>
      <c r="BC129" s="594">
        <f>'2.CO2-sector'!BC64</f>
        <v>15584.176269625132</v>
      </c>
      <c r="BD129" s="592">
        <f>'2.CO2-sector'!BD64</f>
        <v>16283.052737442198</v>
      </c>
      <c r="BE129" s="593">
        <f>'2.CO2-sector'!BE64</f>
        <v>15884.554546306004</v>
      </c>
      <c r="BF129" s="593">
        <f>'2.CO2-sector'!BF64</f>
        <v>16192.659912742505</v>
      </c>
      <c r="BG129" s="592">
        <f>'2.CO2-sector'!BG64</f>
        <v>16255.795415679346</v>
      </c>
      <c r="BH129" s="593">
        <f>'2.CO2-sector'!BH64</f>
        <v>16553.884596748998</v>
      </c>
      <c r="BI129" s="593">
        <f>'2.CO2-sector'!BI64</f>
        <v>16422.238015257695</v>
      </c>
      <c r="BJ129" s="592"/>
      <c r="BK129" s="595"/>
      <c r="BL129" s="574"/>
    </row>
    <row r="130" spans="2:74" ht="17.25">
      <c r="B130" s="29"/>
      <c r="C130" s="29"/>
      <c r="D130" s="29"/>
      <c r="E130" s="29"/>
      <c r="F130" s="29"/>
      <c r="G130" s="29"/>
      <c r="H130" s="29"/>
      <c r="I130" s="29"/>
      <c r="J130" s="29"/>
      <c r="K130" s="29"/>
      <c r="L130" s="29"/>
      <c r="M130" s="29"/>
      <c r="N130" s="29"/>
      <c r="O130" s="29"/>
      <c r="Q130" s="524"/>
      <c r="R130" s="596" t="s">
        <v>573</v>
      </c>
      <c r="S130" s="596"/>
      <c r="T130" s="888"/>
      <c r="V130" s="524"/>
      <c r="W130" s="596" t="s">
        <v>912</v>
      </c>
      <c r="X130" s="596"/>
      <c r="Y130" s="888"/>
      <c r="Z130" s="928"/>
      <c r="AA130" s="597">
        <f>'2.CO2-sector'!AA65</f>
        <v>6443.0616767730335</v>
      </c>
      <c r="AB130" s="597">
        <f>'2.CO2-sector'!AB65</f>
        <v>6234.7004310158281</v>
      </c>
      <c r="AC130" s="597">
        <f>'2.CO2-sector'!AC65</f>
        <v>5913.190095220134</v>
      </c>
      <c r="AD130" s="597">
        <f>'2.CO2-sector'!AD65</f>
        <v>5705.4899376088324</v>
      </c>
      <c r="AE130" s="597">
        <f>'2.CO2-sector'!AE65</f>
        <v>5494.0138116260787</v>
      </c>
      <c r="AF130" s="597">
        <f>'2.CO2-sector'!AF65</f>
        <v>5667.131520810668</v>
      </c>
      <c r="AG130" s="597">
        <f>'2.CO2-sector'!AG65</f>
        <v>5764.8935657783595</v>
      </c>
      <c r="AH130" s="597">
        <f>'2.CO2-sector'!AH65</f>
        <v>5620.90801140449</v>
      </c>
      <c r="AI130" s="597">
        <f>'2.CO2-sector'!AI65</f>
        <v>5211.6042027240146</v>
      </c>
      <c r="AJ130" s="597">
        <f>'2.CO2-sector'!AJ65</f>
        <v>5247.8021481100832</v>
      </c>
      <c r="AK130" s="597">
        <f>'2.CO2-sector'!AK65</f>
        <v>5311.0144435668026</v>
      </c>
      <c r="AL130" s="597">
        <f>'2.CO2-sector'!AL65</f>
        <v>4829.0213039643641</v>
      </c>
      <c r="AM130" s="597">
        <f>'2.CO2-sector'!AM65</f>
        <v>4572.3745506958776</v>
      </c>
      <c r="AN130" s="597">
        <f>'2.CO2-sector'!AN65</f>
        <v>4373.4691199572517</v>
      </c>
      <c r="AO130" s="597">
        <f>'2.CO2-sector'!AO65</f>
        <v>4222.1033112237237</v>
      </c>
      <c r="AP130" s="597">
        <f>'2.CO2-sector'!AP65</f>
        <v>4132.5242948107925</v>
      </c>
      <c r="AQ130" s="597">
        <f>'2.CO2-sector'!AQ65</f>
        <v>4051.0336535580136</v>
      </c>
      <c r="AR130" s="597">
        <f>'2.CO2-sector'!AR65</f>
        <v>4056.4103514359449</v>
      </c>
      <c r="AS130" s="597">
        <f>'2.CO2-sector'!AS65</f>
        <v>3633.501313585728</v>
      </c>
      <c r="AT130" s="597">
        <f>'2.CO2-sector'!AT65</f>
        <v>3315.9398850212101</v>
      </c>
      <c r="AU130" s="597">
        <f>'2.CO2-sector'!AU65</f>
        <v>3180.4561179479724</v>
      </c>
      <c r="AV130" s="597">
        <f>'2.CO2-sector'!AV65</f>
        <v>3079.6682322193274</v>
      </c>
      <c r="AW130" s="597">
        <f>'2.CO2-sector'!AW65</f>
        <v>3106.7390003150904</v>
      </c>
      <c r="AX130" s="597">
        <f>'2.CO2-sector'!AX65</f>
        <v>3084.1215673988586</v>
      </c>
      <c r="AY130" s="597">
        <f>'2.CO2-sector'!AY65</f>
        <v>2964.7009983733542</v>
      </c>
      <c r="AZ130" s="597">
        <f>'2.CO2-sector'!AZ65</f>
        <v>2812.0161738526613</v>
      </c>
      <c r="BA130" s="598">
        <f>'2.CO2-sector'!BA65</f>
        <v>2732.5466685005977</v>
      </c>
      <c r="BB130" s="597">
        <f>'2.CO2-sector'!BB65</f>
        <v>2525.8549584778666</v>
      </c>
      <c r="BC130" s="599">
        <f>'2.CO2-sector'!BC65</f>
        <v>2482.788792641742</v>
      </c>
      <c r="BD130" s="600">
        <f>'2.CO2-sector'!BD65</f>
        <v>2403.6387904578642</v>
      </c>
      <c r="BE130" s="601">
        <f>'2.CO2-sector'!BE65</f>
        <v>2317.0331448839215</v>
      </c>
      <c r="BF130" s="601">
        <f>'2.CO2-sector'!BF65</f>
        <v>2197.7351941517295</v>
      </c>
      <c r="BG130" s="600">
        <f>'2.CO2-sector'!BG65</f>
        <v>2088.7233509629905</v>
      </c>
      <c r="BH130" s="601">
        <f>'2.CO2-sector'!BH65</f>
        <v>2103.1252420190453</v>
      </c>
      <c r="BI130" s="601">
        <f>'2.CO2-sector'!BI65</f>
        <v>2099.6681386962778</v>
      </c>
      <c r="BJ130" s="1219"/>
      <c r="BK130" s="602"/>
      <c r="BL130" s="530"/>
    </row>
    <row r="131" spans="2:74">
      <c r="B131" s="29"/>
      <c r="C131" s="29"/>
      <c r="D131" s="29"/>
      <c r="E131" s="29"/>
      <c r="F131" s="29"/>
      <c r="G131" s="29"/>
      <c r="H131" s="29"/>
      <c r="I131" s="29"/>
      <c r="J131" s="29"/>
      <c r="K131" s="29"/>
      <c r="L131" s="29"/>
      <c r="M131" s="29"/>
      <c r="N131" s="29"/>
      <c r="O131" s="29"/>
      <c r="Q131" s="531"/>
      <c r="R131" s="870"/>
      <c r="S131" s="474" t="s">
        <v>51</v>
      </c>
      <c r="T131" s="889"/>
      <c r="V131" s="531"/>
      <c r="W131" s="870"/>
      <c r="X131" s="474" t="s">
        <v>182</v>
      </c>
      <c r="Y131" s="1652"/>
      <c r="Z131" s="929"/>
      <c r="AA131" s="603">
        <f t="shared" ref="AA131" si="26">SUM(AA132:AA133)</f>
        <v>732.01263237142848</v>
      </c>
      <c r="AB131" s="603">
        <f t="shared" ref="AB131:BI131" si="27">SUM(AB132:AB133)</f>
        <v>669.24675483809528</v>
      </c>
      <c r="AC131" s="603">
        <f t="shared" si="27"/>
        <v>617.68904015238104</v>
      </c>
      <c r="AD131" s="603">
        <f t="shared" si="27"/>
        <v>649.39861873333325</v>
      </c>
      <c r="AE131" s="603">
        <f t="shared" si="27"/>
        <v>461.93021495238099</v>
      </c>
      <c r="AF131" s="603">
        <f t="shared" si="27"/>
        <v>473.19245233333345</v>
      </c>
      <c r="AG131" s="603">
        <f t="shared" si="27"/>
        <v>452.86890544761911</v>
      </c>
      <c r="AH131" s="603">
        <f t="shared" si="27"/>
        <v>466.20345032380953</v>
      </c>
      <c r="AI131" s="603">
        <f t="shared" si="27"/>
        <v>465.63080153333328</v>
      </c>
      <c r="AJ131" s="603">
        <f t="shared" si="27"/>
        <v>449.73589016190482</v>
      </c>
      <c r="AK131" s="603">
        <f t="shared" si="27"/>
        <v>500.67083900952377</v>
      </c>
      <c r="AL131" s="603">
        <f t="shared" si="27"/>
        <v>418.82785549523805</v>
      </c>
      <c r="AM131" s="603">
        <f t="shared" si="27"/>
        <v>439.84258287619048</v>
      </c>
      <c r="AN131" s="603">
        <f t="shared" si="27"/>
        <v>456.54704228571433</v>
      </c>
      <c r="AO131" s="603">
        <f t="shared" si="27"/>
        <v>429.73283707619044</v>
      </c>
      <c r="AP131" s="603">
        <f t="shared" si="27"/>
        <v>428.08294037142866</v>
      </c>
      <c r="AQ131" s="603">
        <f t="shared" si="27"/>
        <v>398.41545647619051</v>
      </c>
      <c r="AR131" s="603">
        <f t="shared" si="27"/>
        <v>522.67691258095238</v>
      </c>
      <c r="AS131" s="603">
        <f t="shared" si="27"/>
        <v>466.22188391428574</v>
      </c>
      <c r="AT131" s="603">
        <f t="shared" si="27"/>
        <v>416.73084545714289</v>
      </c>
      <c r="AU131" s="603">
        <f t="shared" si="27"/>
        <v>427.24741525714285</v>
      </c>
      <c r="AV131" s="603">
        <f t="shared" si="27"/>
        <v>434.79094319047624</v>
      </c>
      <c r="AW131" s="603">
        <f t="shared" si="27"/>
        <v>541.97401332380957</v>
      </c>
      <c r="AX131" s="603">
        <f t="shared" si="27"/>
        <v>594.0059417809523</v>
      </c>
      <c r="AY131" s="603">
        <f t="shared" si="27"/>
        <v>566.76543345714276</v>
      </c>
      <c r="AZ131" s="603">
        <f t="shared" si="27"/>
        <v>473.5399851809525</v>
      </c>
      <c r="BA131" s="604">
        <f t="shared" si="27"/>
        <v>461.20452504761903</v>
      </c>
      <c r="BB131" s="603">
        <f t="shared" si="27"/>
        <v>432.23101732380951</v>
      </c>
      <c r="BC131" s="605">
        <f t="shared" si="27"/>
        <v>389.240027979042</v>
      </c>
      <c r="BD131" s="603">
        <f t="shared" si="27"/>
        <v>391.40978029566293</v>
      </c>
      <c r="BE131" s="604">
        <f t="shared" si="27"/>
        <v>381.09888920204094</v>
      </c>
      <c r="BF131" s="604">
        <f t="shared" si="27"/>
        <v>350.89185172380951</v>
      </c>
      <c r="BG131" s="603">
        <f t="shared" si="27"/>
        <v>310.23521330476188</v>
      </c>
      <c r="BH131" s="604">
        <f t="shared" si="27"/>
        <v>353.2986916868083</v>
      </c>
      <c r="BI131" s="604">
        <f t="shared" si="27"/>
        <v>353.2986916868083</v>
      </c>
      <c r="BJ131" s="475"/>
      <c r="BK131" s="478"/>
      <c r="BL131" s="530"/>
    </row>
    <row r="132" spans="2:74">
      <c r="B132" s="29"/>
      <c r="C132" s="29"/>
      <c r="D132" s="29"/>
      <c r="E132" s="29"/>
      <c r="F132" s="29"/>
      <c r="G132" s="29"/>
      <c r="H132" s="29"/>
      <c r="I132" s="29"/>
      <c r="J132" s="29"/>
      <c r="K132" s="29"/>
      <c r="L132" s="29"/>
      <c r="M132" s="29"/>
      <c r="N132" s="29"/>
      <c r="O132" s="29"/>
      <c r="Q132" s="531"/>
      <c r="R132" s="870"/>
      <c r="S132" s="203"/>
      <c r="T132" s="880" t="s">
        <v>52</v>
      </c>
      <c r="V132" s="531"/>
      <c r="W132" s="870"/>
      <c r="X132" s="203"/>
      <c r="Y132" s="880" t="s">
        <v>183</v>
      </c>
      <c r="Z132" s="610"/>
      <c r="AA132" s="607">
        <f>'2.CO2-sector'!AA67</f>
        <v>550.23920379999993</v>
      </c>
      <c r="AB132" s="607">
        <f>'2.CO2-sector'!AB67</f>
        <v>527.37032626666667</v>
      </c>
      <c r="AC132" s="607">
        <f>'2.CO2-sector'!AC67</f>
        <v>477.13732586666669</v>
      </c>
      <c r="AD132" s="607">
        <f>'2.CO2-sector'!AD67</f>
        <v>481.58261873333328</v>
      </c>
      <c r="AE132" s="607">
        <f>'2.CO2-sector'!AE67</f>
        <v>292.75650066666674</v>
      </c>
      <c r="AF132" s="607">
        <f>'2.CO2-sector'!AF67</f>
        <v>303.52845233333341</v>
      </c>
      <c r="AG132" s="607">
        <f>'2.CO2-sector'!AG67</f>
        <v>292.73561973333341</v>
      </c>
      <c r="AH132" s="607">
        <f>'2.CO2-sector'!AH67</f>
        <v>303.65330746666666</v>
      </c>
      <c r="AI132" s="607">
        <f>'2.CO2-sector'!AI67</f>
        <v>300.00380153333327</v>
      </c>
      <c r="AJ132" s="607">
        <f>'2.CO2-sector'!AJ67</f>
        <v>293.56731873333337</v>
      </c>
      <c r="AK132" s="607">
        <f>'2.CO2-sector'!AK67</f>
        <v>332.90198186666657</v>
      </c>
      <c r="AL132" s="607">
        <f>'2.CO2-sector'!AL67</f>
        <v>247.34728406666662</v>
      </c>
      <c r="AM132" s="607">
        <f>'2.CO2-sector'!AM67</f>
        <v>269.91772573333333</v>
      </c>
      <c r="AN132" s="607">
        <f>'2.CO2-sector'!AN67</f>
        <v>246.39832800000002</v>
      </c>
      <c r="AO132" s="607">
        <f>'2.CO2-sector'!AO67</f>
        <v>236.30097993333328</v>
      </c>
      <c r="AP132" s="607">
        <f>'2.CO2-sector'!AP67</f>
        <v>231.29451180000001</v>
      </c>
      <c r="AQ132" s="607">
        <f>'2.CO2-sector'!AQ67</f>
        <v>230.36059933333334</v>
      </c>
      <c r="AR132" s="607">
        <f>'2.CO2-sector'!AR67</f>
        <v>325.00062686666666</v>
      </c>
      <c r="AS132" s="607">
        <f>'2.CO2-sector'!AS67</f>
        <v>305.7365982</v>
      </c>
      <c r="AT132" s="607">
        <f>'2.CO2-sector'!AT67</f>
        <v>270.15270260000005</v>
      </c>
      <c r="AU132" s="607">
        <f>'2.CO2-sector'!AU67</f>
        <v>242.88427239999999</v>
      </c>
      <c r="AV132" s="607">
        <f>'2.CO2-sector'!AV67</f>
        <v>246.77580033333334</v>
      </c>
      <c r="AW132" s="607">
        <f>'2.CO2-sector'!AW67</f>
        <v>369.97487046666669</v>
      </c>
      <c r="AX132" s="607">
        <f>'2.CO2-sector'!AX67</f>
        <v>379.5766560666666</v>
      </c>
      <c r="AY132" s="607">
        <f>'2.CO2-sector'!AY67</f>
        <v>362.50329059999996</v>
      </c>
      <c r="AZ132" s="607">
        <f>'2.CO2-sector'!AZ67</f>
        <v>258.74769946666675</v>
      </c>
      <c r="BA132" s="608">
        <f>'2.CO2-sector'!BA67</f>
        <v>253.01223933333333</v>
      </c>
      <c r="BB132" s="607">
        <f>'2.CO2-sector'!BB67</f>
        <v>293.53987446666667</v>
      </c>
      <c r="BC132" s="609">
        <f>'2.CO2-sector'!BC67</f>
        <v>236.52075113333333</v>
      </c>
      <c r="BD132" s="607">
        <f>'2.CO2-sector'!BD67</f>
        <v>236.56661160000004</v>
      </c>
      <c r="BE132" s="608">
        <f>'2.CO2-sector'!BE67</f>
        <v>224.16840526666667</v>
      </c>
      <c r="BF132" s="608">
        <f>'2.CO2-sector'!BF67</f>
        <v>220.83570886666669</v>
      </c>
      <c r="BG132" s="607">
        <f>'2.CO2-sector'!BG67</f>
        <v>203.20678473333334</v>
      </c>
      <c r="BH132" s="608">
        <f>'2.CO2-sector'!BH67</f>
        <v>205.00180799999995</v>
      </c>
      <c r="BI132" s="608">
        <f>'2.CO2-sector'!BI67</f>
        <v>205.00180799999995</v>
      </c>
      <c r="BJ132" s="607"/>
      <c r="BK132" s="611"/>
      <c r="BL132" s="530"/>
    </row>
    <row r="133" spans="2:74">
      <c r="B133" s="29"/>
      <c r="C133" s="29"/>
      <c r="D133" s="29"/>
      <c r="E133" s="29"/>
      <c r="F133" s="29"/>
      <c r="G133" s="29"/>
      <c r="H133" s="29"/>
      <c r="I133" s="29"/>
      <c r="J133" s="29"/>
      <c r="K133" s="29"/>
      <c r="L133" s="29"/>
      <c r="M133" s="29"/>
      <c r="N133" s="29"/>
      <c r="O133" s="29"/>
      <c r="Q133" s="531"/>
      <c r="R133" s="870"/>
      <c r="S133" s="612"/>
      <c r="T133" s="890" t="s">
        <v>53</v>
      </c>
      <c r="V133" s="531"/>
      <c r="W133" s="870"/>
      <c r="X133" s="612"/>
      <c r="Y133" s="890" t="s">
        <v>356</v>
      </c>
      <c r="Z133" s="617"/>
      <c r="AA133" s="614">
        <f>'2.CO2-sector'!AA68</f>
        <v>181.77342857142855</v>
      </c>
      <c r="AB133" s="614">
        <f>'2.CO2-sector'!AB68</f>
        <v>141.87642857142856</v>
      </c>
      <c r="AC133" s="614">
        <f>'2.CO2-sector'!AC68</f>
        <v>140.5517142857143</v>
      </c>
      <c r="AD133" s="614">
        <f>'2.CO2-sector'!AD68</f>
        <v>167.816</v>
      </c>
      <c r="AE133" s="614">
        <f>'2.CO2-sector'!AE68</f>
        <v>169.17371428571428</v>
      </c>
      <c r="AF133" s="614">
        <f>'2.CO2-sector'!AF68</f>
        <v>169.66400000000002</v>
      </c>
      <c r="AG133" s="614">
        <f>'2.CO2-sector'!AG68</f>
        <v>160.13328571428571</v>
      </c>
      <c r="AH133" s="614">
        <f>'2.CO2-sector'!AH68</f>
        <v>162.55014285714287</v>
      </c>
      <c r="AI133" s="614">
        <f>'2.CO2-sector'!AI68</f>
        <v>165.62700000000001</v>
      </c>
      <c r="AJ133" s="614">
        <f>'2.CO2-sector'!AJ68</f>
        <v>156.16857142857145</v>
      </c>
      <c r="AK133" s="614">
        <f>'2.CO2-sector'!AK68</f>
        <v>167.76885714285717</v>
      </c>
      <c r="AL133" s="614">
        <f>'2.CO2-sector'!AL68</f>
        <v>171.48057142857147</v>
      </c>
      <c r="AM133" s="614">
        <f>'2.CO2-sector'!AM68</f>
        <v>169.92485714285715</v>
      </c>
      <c r="AN133" s="614">
        <f>'2.CO2-sector'!AN68</f>
        <v>210.14871428571431</v>
      </c>
      <c r="AO133" s="614">
        <f>'2.CO2-sector'!AO68</f>
        <v>193.43185714285713</v>
      </c>
      <c r="AP133" s="614">
        <f>'2.CO2-sector'!AP68</f>
        <v>196.78842857142862</v>
      </c>
      <c r="AQ133" s="614">
        <f>'2.CO2-sector'!AQ68</f>
        <v>168.05485714285717</v>
      </c>
      <c r="AR133" s="614">
        <f>'2.CO2-sector'!AR68</f>
        <v>197.67628571428571</v>
      </c>
      <c r="AS133" s="614">
        <f>'2.CO2-sector'!AS68</f>
        <v>160.48528571428571</v>
      </c>
      <c r="AT133" s="614">
        <f>'2.CO2-sector'!AT68</f>
        <v>146.57814285714286</v>
      </c>
      <c r="AU133" s="614">
        <f>'2.CO2-sector'!AU68</f>
        <v>184.36314285714286</v>
      </c>
      <c r="AV133" s="614">
        <f>'2.CO2-sector'!AV68</f>
        <v>188.01514285714288</v>
      </c>
      <c r="AW133" s="614">
        <f>'2.CO2-sector'!AW68</f>
        <v>171.99914285714289</v>
      </c>
      <c r="AX133" s="614">
        <f>'2.CO2-sector'!AX68</f>
        <v>214.42928571428573</v>
      </c>
      <c r="AY133" s="614">
        <f>'2.CO2-sector'!AY68</f>
        <v>204.26214285714286</v>
      </c>
      <c r="AZ133" s="614">
        <f>'2.CO2-sector'!AZ68</f>
        <v>214.79228571428573</v>
      </c>
      <c r="BA133" s="615">
        <f>'2.CO2-sector'!BA68</f>
        <v>208.1922857142857</v>
      </c>
      <c r="BB133" s="2407">
        <f>'2.CO2-sector'!BB68</f>
        <v>138.69114285714286</v>
      </c>
      <c r="BC133" s="616">
        <f>'2.CO2-sector'!BC68</f>
        <v>152.71927684570863</v>
      </c>
      <c r="BD133" s="614">
        <f>'2.CO2-sector'!BD68</f>
        <v>154.84316869566285</v>
      </c>
      <c r="BE133" s="615">
        <f>'2.CO2-sector'!BE68</f>
        <v>156.9304839353743</v>
      </c>
      <c r="BF133" s="2411">
        <f>'2.CO2-sector'!BF68</f>
        <v>130.05614285714285</v>
      </c>
      <c r="BG133" s="2407">
        <f>'2.CO2-sector'!BG68</f>
        <v>107.02842857142856</v>
      </c>
      <c r="BH133" s="615">
        <f>'2.CO2-sector'!BH68</f>
        <v>148.29688368680837</v>
      </c>
      <c r="BI133" s="615">
        <f>'2.CO2-sector'!BI68</f>
        <v>148.29688368680837</v>
      </c>
      <c r="BJ133" s="613"/>
      <c r="BK133" s="618"/>
      <c r="BL133" s="393"/>
    </row>
    <row r="134" spans="2:74" ht="15.75" customHeight="1">
      <c r="B134" s="29"/>
      <c r="C134" s="29"/>
      <c r="D134" s="29"/>
      <c r="E134" s="29"/>
      <c r="F134" s="29"/>
      <c r="G134" s="29"/>
      <c r="H134" s="29"/>
      <c r="I134" s="29"/>
      <c r="J134" s="29"/>
      <c r="K134" s="29"/>
      <c r="L134" s="29"/>
      <c r="M134" s="29"/>
      <c r="N134" s="29"/>
      <c r="O134" s="29"/>
      <c r="Q134" s="531"/>
      <c r="R134" s="870"/>
      <c r="S134" s="619" t="s">
        <v>54</v>
      </c>
      <c r="T134" s="909"/>
      <c r="V134" s="531"/>
      <c r="W134" s="870"/>
      <c r="X134" s="606" t="s">
        <v>184</v>
      </c>
      <c r="Y134" s="871"/>
      <c r="Z134" s="925"/>
      <c r="AA134" s="581">
        <f>'2.CO2-sector'!AA69</f>
        <v>146.03703469598167</v>
      </c>
      <c r="AB134" s="581">
        <f>'2.CO2-sector'!AB69</f>
        <v>176.55410615286638</v>
      </c>
      <c r="AC134" s="581">
        <f>'2.CO2-sector'!AC69</f>
        <v>183.35973932214441</v>
      </c>
      <c r="AD134" s="581">
        <f>'2.CO2-sector'!AD69</f>
        <v>175.53743715432972</v>
      </c>
      <c r="AE134" s="581">
        <f>'2.CO2-sector'!AE69</f>
        <v>159.19428950038451</v>
      </c>
      <c r="AF134" s="581">
        <f>'2.CO2-sector'!AF69</f>
        <v>418.19721199312499</v>
      </c>
      <c r="AG134" s="581">
        <f>'2.CO2-sector'!AG69</f>
        <v>501.32599947408988</v>
      </c>
      <c r="AH134" s="581">
        <f>'2.CO2-sector'!AH69</f>
        <v>514.82578938404288</v>
      </c>
      <c r="AI134" s="581">
        <f>'2.CO2-sector'!AI69</f>
        <v>488.10285809470474</v>
      </c>
      <c r="AJ134" s="581">
        <f>'2.CO2-sector'!AJ69</f>
        <v>543.91794337192971</v>
      </c>
      <c r="AK134" s="581">
        <f>'2.CO2-sector'!AK69</f>
        <v>484.40248287211659</v>
      </c>
      <c r="AL134" s="581">
        <f>'2.CO2-sector'!AL69</f>
        <v>522.2117501663854</v>
      </c>
      <c r="AM134" s="581">
        <f>'2.CO2-sector'!AM69</f>
        <v>481.13798253170108</v>
      </c>
      <c r="AN134" s="581">
        <f>'2.CO2-sector'!AN69</f>
        <v>402.2271116130467</v>
      </c>
      <c r="AO134" s="581">
        <f>'2.CO2-sector'!AO69</f>
        <v>349.57645188211671</v>
      </c>
      <c r="AP134" s="581">
        <f>'2.CO2-sector'!AP69</f>
        <v>351.70745895352991</v>
      </c>
      <c r="AQ134" s="581">
        <f>'2.CO2-sector'!AQ69</f>
        <v>378.68248947567321</v>
      </c>
      <c r="AR134" s="581">
        <f>'2.CO2-sector'!AR69</f>
        <v>414.43090336832745</v>
      </c>
      <c r="AS134" s="581">
        <f>'2.CO2-sector'!AS69</f>
        <v>352.56082552895776</v>
      </c>
      <c r="AT134" s="581">
        <f>'2.CO2-sector'!AT69</f>
        <v>302.19017936893158</v>
      </c>
      <c r="AU134" s="581">
        <f>'2.CO2-sector'!AU69</f>
        <v>235.1464169905779</v>
      </c>
      <c r="AV134" s="581">
        <f>'2.CO2-sector'!AV69</f>
        <v>217.77014462833154</v>
      </c>
      <c r="AW134" s="581">
        <f>'2.CO2-sector'!AW69</f>
        <v>210.71578064976893</v>
      </c>
      <c r="AX134" s="581">
        <f>'2.CO2-sector'!AX69</f>
        <v>131.6025629105518</v>
      </c>
      <c r="AY134" s="581">
        <f>'2.CO2-sector'!AY69</f>
        <v>112.78162284704644</v>
      </c>
      <c r="AZ134" s="2408">
        <f>'2.CO2-sector'!AZ69</f>
        <v>77.258483156827253</v>
      </c>
      <c r="BA134" s="2409">
        <f>'2.CO2-sector'!BA69</f>
        <v>47.250728736100939</v>
      </c>
      <c r="BB134" s="2408">
        <f>'2.CO2-sector'!BB69</f>
        <v>-94.588233579599375</v>
      </c>
      <c r="BC134" s="2410">
        <f>'2.CO2-sector'!BC69</f>
        <v>-41.548376620489421</v>
      </c>
      <c r="BD134" s="2408">
        <f>'2.CO2-sector'!BD69</f>
        <v>-64.696542415236877</v>
      </c>
      <c r="BE134" s="2409">
        <f>'2.CO2-sector'!BE69</f>
        <v>7.7505416732858521</v>
      </c>
      <c r="BF134" s="2409">
        <f>'2.CO2-sector'!BF69</f>
        <v>-52.215517656132135</v>
      </c>
      <c r="BG134" s="581">
        <f>'2.CO2-sector'!BG69</f>
        <v>-115.0544861511122</v>
      </c>
      <c r="BH134" s="582">
        <f>'2.CO2-sector'!BH69</f>
        <v>-134.76768666809841</v>
      </c>
      <c r="BI134" s="582">
        <f>'2.CO2-sector'!BI69</f>
        <v>-114.16284443208326</v>
      </c>
      <c r="BJ134" s="581"/>
      <c r="BK134" s="585"/>
      <c r="BL134" s="393"/>
    </row>
    <row r="135" spans="2:74" ht="15.75" customHeight="1" thickBot="1">
      <c r="B135" s="29"/>
      <c r="C135" s="29"/>
      <c r="D135" s="29"/>
      <c r="E135" s="29"/>
      <c r="F135" s="29"/>
      <c r="G135" s="29"/>
      <c r="H135" s="29"/>
      <c r="I135" s="29"/>
      <c r="J135" s="29"/>
      <c r="K135" s="29"/>
      <c r="L135" s="29"/>
      <c r="M135" s="29"/>
      <c r="N135" s="29"/>
      <c r="O135" s="29"/>
      <c r="Q135" s="620"/>
      <c r="R135" s="870"/>
      <c r="S135" s="621" t="s">
        <v>502</v>
      </c>
      <c r="T135" s="910"/>
      <c r="V135" s="620"/>
      <c r="W135" s="1685"/>
      <c r="X135" s="622" t="s">
        <v>913</v>
      </c>
      <c r="Y135" s="1686"/>
      <c r="Z135" s="930"/>
      <c r="AA135" s="623">
        <f>'2.CO2-sector'!AA70</f>
        <v>5565.0120097056233</v>
      </c>
      <c r="AB135" s="623">
        <f>'2.CO2-sector'!AB70</f>
        <v>5388.8995700248661</v>
      </c>
      <c r="AC135" s="623">
        <f>'2.CO2-sector'!AC70</f>
        <v>5112.1413157456082</v>
      </c>
      <c r="AD135" s="623">
        <f>'2.CO2-sector'!AD70</f>
        <v>4880.5538817211691</v>
      </c>
      <c r="AE135" s="623">
        <f>'2.CO2-sector'!AE70</f>
        <v>4872.8893071733128</v>
      </c>
      <c r="AF135" s="623">
        <f>'2.CO2-sector'!AF70</f>
        <v>4775.7418564842092</v>
      </c>
      <c r="AG135" s="623">
        <f>'2.CO2-sector'!AG70</f>
        <v>4810.6986608566503</v>
      </c>
      <c r="AH135" s="623">
        <f>'2.CO2-sector'!AH70</f>
        <v>4639.8787716966381</v>
      </c>
      <c r="AI135" s="623">
        <f>'2.CO2-sector'!AI70</f>
        <v>4257.8705430959762</v>
      </c>
      <c r="AJ135" s="623">
        <f>'2.CO2-sector'!AJ70</f>
        <v>4254.1483145762486</v>
      </c>
      <c r="AK135" s="623">
        <f>'2.CO2-sector'!AK70</f>
        <v>4325.9411216851622</v>
      </c>
      <c r="AL135" s="623">
        <f>'2.CO2-sector'!AL70</f>
        <v>3887.9816983027408</v>
      </c>
      <c r="AM135" s="623">
        <f>'2.CO2-sector'!AM70</f>
        <v>3651.3939852879857</v>
      </c>
      <c r="AN135" s="623">
        <f>'2.CO2-sector'!AN70</f>
        <v>3514.6949660584905</v>
      </c>
      <c r="AO135" s="623">
        <f>'2.CO2-sector'!AO70</f>
        <v>3442.7940222654165</v>
      </c>
      <c r="AP135" s="623">
        <f>'2.CO2-sector'!AP70</f>
        <v>3352.7338954858342</v>
      </c>
      <c r="AQ135" s="623">
        <f>'2.CO2-sector'!AQ70</f>
        <v>3273.9357076061501</v>
      </c>
      <c r="AR135" s="623">
        <f>'2.CO2-sector'!AR70</f>
        <v>3119.302535486665</v>
      </c>
      <c r="AS135" s="623">
        <f>'2.CO2-sector'!AS70</f>
        <v>2814.7186041424848</v>
      </c>
      <c r="AT135" s="623">
        <f>'2.CO2-sector'!AT70</f>
        <v>2597.0188601951359</v>
      </c>
      <c r="AU135" s="623">
        <f>'2.CO2-sector'!AU70</f>
        <v>2518.0622857002518</v>
      </c>
      <c r="AV135" s="623">
        <f>'2.CO2-sector'!AV70</f>
        <v>2427.1071444005197</v>
      </c>
      <c r="AW135" s="623">
        <f>'2.CO2-sector'!AW70</f>
        <v>2354.0492063415118</v>
      </c>
      <c r="AX135" s="623">
        <f>'2.CO2-sector'!AX70</f>
        <v>2358.5130627073545</v>
      </c>
      <c r="AY135" s="623">
        <f>'2.CO2-sector'!AY70</f>
        <v>2285.1539420691647</v>
      </c>
      <c r="AZ135" s="623">
        <f>'2.CO2-sector'!AZ70</f>
        <v>2261.2177055148813</v>
      </c>
      <c r="BA135" s="624">
        <f>'2.CO2-sector'!BA70</f>
        <v>2224.0914147168778</v>
      </c>
      <c r="BB135" s="623">
        <f>'2.CO2-sector'!BB70</f>
        <v>2188.2121747336564</v>
      </c>
      <c r="BC135" s="625">
        <f>'2.CO2-sector'!BC70</f>
        <v>2135.0971412831896</v>
      </c>
      <c r="BD135" s="623">
        <f>'2.CO2-sector'!BD70</f>
        <v>2076.9255525774383</v>
      </c>
      <c r="BE135" s="624">
        <f>'2.CO2-sector'!BE70</f>
        <v>1928.183714008595</v>
      </c>
      <c r="BF135" s="624">
        <f>'2.CO2-sector'!BF70</f>
        <v>1899.058860084052</v>
      </c>
      <c r="BG135" s="623">
        <f>'2.CO2-sector'!BG70</f>
        <v>1893.5426238093407</v>
      </c>
      <c r="BH135" s="624">
        <f>'2.CO2-sector'!BH70</f>
        <v>1884.5942370003354</v>
      </c>
      <c r="BI135" s="624">
        <f>'2.CO2-sector'!BI70</f>
        <v>1860.5322914415526</v>
      </c>
      <c r="BJ135" s="623"/>
      <c r="BK135" s="627"/>
      <c r="BL135" s="382"/>
    </row>
    <row r="136" spans="2:74" ht="16.5" thickTop="1" thickBot="1">
      <c r="Q136" s="628" t="s">
        <v>55</v>
      </c>
      <c r="R136" s="629"/>
      <c r="S136" s="629"/>
      <c r="T136" s="911"/>
      <c r="U136" s="1129"/>
      <c r="V136" s="628" t="s">
        <v>201</v>
      </c>
      <c r="W136" s="629"/>
      <c r="X136" s="1653"/>
      <c r="Y136" s="1654"/>
      <c r="Z136" s="630"/>
      <c r="AA136" s="631">
        <f t="shared" ref="AA136" si="28">SUM(AA5,AA114,AA126,AA130)</f>
        <v>1159801.6750899104</v>
      </c>
      <c r="AB136" s="631">
        <f t="shared" ref="AB136:BI136" si="29">SUM(AB5,AB114,AB126,AB130)</f>
        <v>1171362.8499673691</v>
      </c>
      <c r="AC136" s="631">
        <f t="shared" si="29"/>
        <v>1179863.8543264579</v>
      </c>
      <c r="AD136" s="631">
        <f t="shared" si="29"/>
        <v>1173402.4859867285</v>
      </c>
      <c r="AE136" s="631">
        <f t="shared" si="29"/>
        <v>1226844.1253088065</v>
      </c>
      <c r="AF136" s="631">
        <f t="shared" si="29"/>
        <v>1239288.9141910768</v>
      </c>
      <c r="AG136" s="631">
        <f t="shared" si="29"/>
        <v>1252203.1614474906</v>
      </c>
      <c r="AH136" s="631">
        <f t="shared" si="29"/>
        <v>1244003.3102374848</v>
      </c>
      <c r="AI136" s="631">
        <f t="shared" si="29"/>
        <v>1203848.5590747911</v>
      </c>
      <c r="AJ136" s="631">
        <f t="shared" si="29"/>
        <v>1240795.2304378804</v>
      </c>
      <c r="AK136" s="631">
        <f t="shared" si="29"/>
        <v>1263058.4842681866</v>
      </c>
      <c r="AL136" s="631">
        <f t="shared" si="29"/>
        <v>1248341.5754532106</v>
      </c>
      <c r="AM136" s="631">
        <f t="shared" si="29"/>
        <v>1277599.6830633951</v>
      </c>
      <c r="AN136" s="631">
        <f t="shared" si="29"/>
        <v>1285681.0349985822</v>
      </c>
      <c r="AO136" s="631">
        <f t="shared" si="29"/>
        <v>1280822.5808347361</v>
      </c>
      <c r="AP136" s="631">
        <f t="shared" si="29"/>
        <v>1288023.1404317704</v>
      </c>
      <c r="AQ136" s="631">
        <f t="shared" si="29"/>
        <v>1265001.4176882748</v>
      </c>
      <c r="AR136" s="631">
        <f t="shared" si="29"/>
        <v>1300201.095012353</v>
      </c>
      <c r="AS136" s="631">
        <f t="shared" si="29"/>
        <v>1229459.9058430195</v>
      </c>
      <c r="AT136" s="631">
        <f t="shared" si="29"/>
        <v>1161250.7020376395</v>
      </c>
      <c r="AU136" s="631">
        <f t="shared" si="29"/>
        <v>1211781.1359656539</v>
      </c>
      <c r="AV136" s="631">
        <f t="shared" si="29"/>
        <v>1261964.2681709055</v>
      </c>
      <c r="AW136" s="631">
        <f t="shared" si="29"/>
        <v>1302726.8258104047</v>
      </c>
      <c r="AX136" s="631">
        <f t="shared" si="29"/>
        <v>1312370.2262424412</v>
      </c>
      <c r="AY136" s="631">
        <f t="shared" si="29"/>
        <v>1260752.0265909256</v>
      </c>
      <c r="AZ136" s="631">
        <f t="shared" si="29"/>
        <v>1220285.1788991436</v>
      </c>
      <c r="BA136" s="632">
        <f t="shared" si="29"/>
        <v>1200200.6971924587</v>
      </c>
      <c r="BB136" s="631">
        <f t="shared" si="29"/>
        <v>1184453.7287396751</v>
      </c>
      <c r="BC136" s="633">
        <f t="shared" si="29"/>
        <v>1138606.042305995</v>
      </c>
      <c r="BD136" s="631">
        <f t="shared" si="29"/>
        <v>1101850.6473214985</v>
      </c>
      <c r="BE136" s="632">
        <f t="shared" si="29"/>
        <v>1037480.5966526539</v>
      </c>
      <c r="BF136" s="632">
        <f t="shared" si="29"/>
        <v>1058544.9012366363</v>
      </c>
      <c r="BG136" s="631">
        <f t="shared" si="29"/>
        <v>1029452.2579359055</v>
      </c>
      <c r="BH136" s="632">
        <f t="shared" si="29"/>
        <v>988189.69103318092</v>
      </c>
      <c r="BI136" s="632">
        <f t="shared" si="29"/>
        <v>971482.00260911917</v>
      </c>
      <c r="BJ136" s="631"/>
      <c r="BK136" s="634"/>
      <c r="BL136" s="382"/>
    </row>
    <row r="137" spans="2:74" s="29" customFormat="1">
      <c r="T137" s="158"/>
      <c r="U137" s="1123"/>
      <c r="Y137" s="158"/>
      <c r="Z137" s="158"/>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row>
    <row r="138" spans="2:74" s="29" customFormat="1">
      <c r="T138" s="158"/>
      <c r="U138" s="1123"/>
      <c r="Y138" s="158"/>
      <c r="Z138" s="158"/>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row>
    <row r="139" spans="2:74" s="29" customFormat="1">
      <c r="T139" s="158"/>
      <c r="U139" s="1123"/>
      <c r="Y139" s="158"/>
      <c r="Z139" s="158"/>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row>
    <row r="140" spans="2:74" s="29" customFormat="1" ht="14.25" customHeight="1">
      <c r="T140" s="29" t="s">
        <v>447</v>
      </c>
      <c r="U140" s="1123"/>
      <c r="Y140" s="29" t="s">
        <v>914</v>
      </c>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L140" s="165"/>
    </row>
    <row r="141" spans="2:74">
      <c r="T141" s="85"/>
      <c r="Y141" s="1657"/>
      <c r="Z141" s="137"/>
      <c r="AA141" s="86">
        <v>1990</v>
      </c>
      <c r="AB141" s="86">
        <f t="shared" ref="AB141:BB141" si="30">AA141+1</f>
        <v>1991</v>
      </c>
      <c r="AC141" s="86">
        <f t="shared" si="30"/>
        <v>1992</v>
      </c>
      <c r="AD141" s="86">
        <f t="shared" si="30"/>
        <v>1993</v>
      </c>
      <c r="AE141" s="86">
        <f t="shared" si="30"/>
        <v>1994</v>
      </c>
      <c r="AF141" s="86">
        <f t="shared" si="30"/>
        <v>1995</v>
      </c>
      <c r="AG141" s="86">
        <f t="shared" si="30"/>
        <v>1996</v>
      </c>
      <c r="AH141" s="86">
        <f t="shared" si="30"/>
        <v>1997</v>
      </c>
      <c r="AI141" s="86">
        <f t="shared" si="30"/>
        <v>1998</v>
      </c>
      <c r="AJ141" s="86">
        <f t="shared" si="30"/>
        <v>1999</v>
      </c>
      <c r="AK141" s="86">
        <f t="shared" si="30"/>
        <v>2000</v>
      </c>
      <c r="AL141" s="86">
        <f t="shared" si="30"/>
        <v>2001</v>
      </c>
      <c r="AM141" s="86">
        <f t="shared" si="30"/>
        <v>2002</v>
      </c>
      <c r="AN141" s="86">
        <f t="shared" si="30"/>
        <v>2003</v>
      </c>
      <c r="AO141" s="86">
        <f t="shared" si="30"/>
        <v>2004</v>
      </c>
      <c r="AP141" s="86">
        <f>AO141+1</f>
        <v>2005</v>
      </c>
      <c r="AQ141" s="86">
        <f t="shared" si="30"/>
        <v>2006</v>
      </c>
      <c r="AR141" s="86">
        <f t="shared" si="30"/>
        <v>2007</v>
      </c>
      <c r="AS141" s="86">
        <f t="shared" si="30"/>
        <v>2008</v>
      </c>
      <c r="AT141" s="86">
        <f t="shared" si="30"/>
        <v>2009</v>
      </c>
      <c r="AU141" s="86">
        <f t="shared" si="30"/>
        <v>2010</v>
      </c>
      <c r="AV141" s="86">
        <f t="shared" si="30"/>
        <v>2011</v>
      </c>
      <c r="AW141" s="86">
        <f t="shared" si="30"/>
        <v>2012</v>
      </c>
      <c r="AX141" s="86">
        <f t="shared" si="30"/>
        <v>2013</v>
      </c>
      <c r="AY141" s="86">
        <f t="shared" si="30"/>
        <v>2014</v>
      </c>
      <c r="AZ141" s="86">
        <f t="shared" si="30"/>
        <v>2015</v>
      </c>
      <c r="BA141" s="86">
        <f t="shared" si="30"/>
        <v>2016</v>
      </c>
      <c r="BB141" s="86">
        <f t="shared" si="30"/>
        <v>2017</v>
      </c>
      <c r="BC141" s="86">
        <f t="shared" ref="BC141:BI141" si="31">BB141+1</f>
        <v>2018</v>
      </c>
      <c r="BD141" s="86">
        <f t="shared" si="31"/>
        <v>2019</v>
      </c>
      <c r="BE141" s="86">
        <f t="shared" si="31"/>
        <v>2020</v>
      </c>
      <c r="BF141" s="86">
        <f t="shared" si="31"/>
        <v>2021</v>
      </c>
      <c r="BG141" s="86">
        <f t="shared" si="31"/>
        <v>2022</v>
      </c>
      <c r="BH141" s="86">
        <f t="shared" si="31"/>
        <v>2023</v>
      </c>
      <c r="BI141" s="86">
        <f t="shared" si="31"/>
        <v>2024</v>
      </c>
      <c r="BJ141" s="86" t="s">
        <v>18</v>
      </c>
      <c r="BK141" s="86" t="s">
        <v>2</v>
      </c>
      <c r="BL141" s="635"/>
    </row>
    <row r="142" spans="2:74">
      <c r="T142" s="147" t="s">
        <v>413</v>
      </c>
      <c r="Y142" s="1688" t="s">
        <v>803</v>
      </c>
      <c r="Z142" s="636"/>
      <c r="AA142" s="637">
        <f t="shared" ref="AA142:BG142" si="32">AA13/10^3</f>
        <v>0.40636252313772059</v>
      </c>
      <c r="AB142" s="637">
        <f t="shared" si="32"/>
        <v>6.4205031356227779E-2</v>
      </c>
      <c r="AC142" s="637">
        <f t="shared" si="32"/>
        <v>-0.20456978694868588</v>
      </c>
      <c r="AD142" s="637">
        <f t="shared" si="32"/>
        <v>-0.10133649000429068</v>
      </c>
      <c r="AE142" s="637">
        <f t="shared" si="32"/>
        <v>-0.50273255265163008</v>
      </c>
      <c r="AF142" s="637">
        <f t="shared" si="32"/>
        <v>-0.66774701934285274</v>
      </c>
      <c r="AG142" s="637">
        <f t="shared" si="32"/>
        <v>-0.67474632168808057</v>
      </c>
      <c r="AH142" s="637">
        <f t="shared" si="32"/>
        <v>-0.90143973929015697</v>
      </c>
      <c r="AI142" s="636">
        <f t="shared" si="32"/>
        <v>-3.8436098704740318</v>
      </c>
      <c r="AJ142" s="636">
        <f t="shared" si="32"/>
        <v>-3.9684645382330528</v>
      </c>
      <c r="AK142" s="636">
        <f t="shared" si="32"/>
        <v>-4.8978508030951318</v>
      </c>
      <c r="AL142" s="636">
        <f t="shared" si="32"/>
        <v>-5.1328119107243761</v>
      </c>
      <c r="AM142" s="636">
        <f t="shared" si="32"/>
        <v>-1.2496680736635237</v>
      </c>
      <c r="AN142" s="636">
        <f t="shared" si="32"/>
        <v>-1.0701977706884636</v>
      </c>
      <c r="AO142" s="637">
        <f t="shared" si="32"/>
        <v>-0.83483012926740696</v>
      </c>
      <c r="AP142" s="636">
        <f t="shared" si="32"/>
        <v>-3.3656171819930232</v>
      </c>
      <c r="AQ142" s="636">
        <f t="shared" si="32"/>
        <v>-2.4836049393505863</v>
      </c>
      <c r="AR142" s="636">
        <f t="shared" si="32"/>
        <v>-1.5597096875821721</v>
      </c>
      <c r="AS142" s="636">
        <f t="shared" si="32"/>
        <v>-3.3869427381780084</v>
      </c>
      <c r="AT142" s="636">
        <f t="shared" si="32"/>
        <v>-1.778346307269292</v>
      </c>
      <c r="AU142" s="636">
        <f t="shared" si="32"/>
        <v>-4.2057699647404405</v>
      </c>
      <c r="AV142" s="636">
        <f t="shared" si="32"/>
        <v>-3.3908723761220814</v>
      </c>
      <c r="AW142" s="636">
        <f t="shared" si="32"/>
        <v>-2.3482400362851794</v>
      </c>
      <c r="AX142" s="636">
        <f t="shared" si="32"/>
        <v>-2.6049067131640671</v>
      </c>
      <c r="AY142" s="636">
        <f t="shared" si="32"/>
        <v>-1.8961801931426228</v>
      </c>
      <c r="AZ142" s="636">
        <f t="shared" si="32"/>
        <v>-2.6294583976743056</v>
      </c>
      <c r="BA142" s="636">
        <f t="shared" si="32"/>
        <v>-3.2250622492335617</v>
      </c>
      <c r="BB142" s="636">
        <f t="shared" si="32"/>
        <v>-3.4043966000686918</v>
      </c>
      <c r="BC142" s="636">
        <f t="shared" si="32"/>
        <v>-3.7188844018995142</v>
      </c>
      <c r="BD142" s="636">
        <f t="shared" si="32"/>
        <v>-2.8422896633512371</v>
      </c>
      <c r="BE142" s="636">
        <f t="shared" si="32"/>
        <v>-2.2650820726421714</v>
      </c>
      <c r="BF142" s="636">
        <f t="shared" si="32"/>
        <v>-4.8544828505645858</v>
      </c>
      <c r="BG142" s="636">
        <f t="shared" si="32"/>
        <v>-2.36391976745898</v>
      </c>
      <c r="BH142" s="636">
        <f t="shared" ref="BH142:BI142" si="33">BH13/10^3</f>
        <v>-1.4555204121800438</v>
      </c>
      <c r="BI142" s="636">
        <f t="shared" si="33"/>
        <v>-2.2704095513655749</v>
      </c>
      <c r="BJ142" s="638"/>
      <c r="BK142" s="638"/>
      <c r="BL142" s="639"/>
      <c r="BM142" s="29"/>
      <c r="BN142" s="29"/>
      <c r="BO142" s="640"/>
      <c r="BP142" s="640"/>
      <c r="BQ142" s="640"/>
      <c r="BR142" s="640"/>
      <c r="BS142" s="640"/>
      <c r="BT142" s="640"/>
      <c r="BU142" s="29"/>
      <c r="BV142" s="29"/>
    </row>
    <row r="143" spans="2:74" ht="30">
      <c r="T143" s="641" t="s">
        <v>503</v>
      </c>
      <c r="Y143" s="1656" t="s">
        <v>615</v>
      </c>
      <c r="Z143" s="636"/>
      <c r="AA143" s="636">
        <f t="shared" ref="AA143:BG143" si="34">AA7/10^3</f>
        <v>96.228369484187724</v>
      </c>
      <c r="AB143" s="636">
        <f t="shared" si="34"/>
        <v>95.410779517421844</v>
      </c>
      <c r="AC143" s="636">
        <f t="shared" si="34"/>
        <v>94.329933777017942</v>
      </c>
      <c r="AD143" s="636">
        <f t="shared" si="34"/>
        <v>94.435407461189399</v>
      </c>
      <c r="AE143" s="636">
        <f t="shared" si="34"/>
        <v>94.571836251985573</v>
      </c>
      <c r="AF143" s="636">
        <f t="shared" si="34"/>
        <v>93.217769644311318</v>
      </c>
      <c r="AG143" s="636">
        <f t="shared" si="34"/>
        <v>93.508925446644128</v>
      </c>
      <c r="AH143" s="636">
        <f t="shared" si="34"/>
        <v>95.872260436261016</v>
      </c>
      <c r="AI143" s="636">
        <f t="shared" si="34"/>
        <v>91.585536189983031</v>
      </c>
      <c r="AJ143" s="636">
        <f t="shared" si="34"/>
        <v>95.230202650794567</v>
      </c>
      <c r="AK143" s="636">
        <f t="shared" si="34"/>
        <v>95.266379243643144</v>
      </c>
      <c r="AL143" s="636">
        <f t="shared" si="34"/>
        <v>93.018051407422817</v>
      </c>
      <c r="AM143" s="636">
        <f t="shared" si="34"/>
        <v>95.53831637995367</v>
      </c>
      <c r="AN143" s="636">
        <f t="shared" si="34"/>
        <v>96.848868101008904</v>
      </c>
      <c r="AO143" s="636">
        <f t="shared" si="34"/>
        <v>96.968689023196845</v>
      </c>
      <c r="AP143" s="194">
        <f t="shared" si="34"/>
        <v>102.43871148975917</v>
      </c>
      <c r="AQ143" s="194">
        <f t="shared" si="34"/>
        <v>100.677817627005</v>
      </c>
      <c r="AR143" s="194">
        <f t="shared" si="34"/>
        <v>105.64913029638939</v>
      </c>
      <c r="AS143" s="194">
        <f t="shared" si="34"/>
        <v>103.51690277359104</v>
      </c>
      <c r="AT143" s="194">
        <f t="shared" si="34"/>
        <v>100.72595843517938</v>
      </c>
      <c r="AU143" s="194">
        <f t="shared" si="34"/>
        <v>104.10321800401999</v>
      </c>
      <c r="AV143" s="194">
        <f t="shared" si="34"/>
        <v>105.16521513510186</v>
      </c>
      <c r="AW143" s="194">
        <f t="shared" si="34"/>
        <v>107.07477510194828</v>
      </c>
      <c r="AX143" s="194">
        <f t="shared" si="34"/>
        <v>106.20299349761167</v>
      </c>
      <c r="AY143" s="636">
        <f t="shared" si="34"/>
        <v>99.661003485494064</v>
      </c>
      <c r="AZ143" s="636">
        <f t="shared" si="34"/>
        <v>96.905371274693763</v>
      </c>
      <c r="BA143" s="194">
        <f t="shared" si="34"/>
        <v>101.47789782828013</v>
      </c>
      <c r="BB143" s="636">
        <f t="shared" si="34"/>
        <v>95.758844348586052</v>
      </c>
      <c r="BC143" s="636">
        <f t="shared" si="34"/>
        <v>93.859388163830388</v>
      </c>
      <c r="BD143" s="636">
        <f t="shared" si="34"/>
        <v>89.467958073277288</v>
      </c>
      <c r="BE143" s="636">
        <f t="shared" si="34"/>
        <v>82.033642291197353</v>
      </c>
      <c r="BF143" s="636">
        <f t="shared" si="34"/>
        <v>87.119753862486519</v>
      </c>
      <c r="BG143" s="636">
        <f t="shared" si="34"/>
        <v>84.147306171978798</v>
      </c>
      <c r="BH143" s="636">
        <f t="shared" ref="BH143:BI143" si="35">BH7/10^3</f>
        <v>81.17335782969775</v>
      </c>
      <c r="BI143" s="636">
        <f t="shared" si="35"/>
        <v>79.103814943912482</v>
      </c>
      <c r="BJ143" s="194"/>
      <c r="BK143" s="194"/>
      <c r="BL143" s="642"/>
      <c r="BM143" s="29"/>
      <c r="BN143" s="29"/>
      <c r="BO143" s="29"/>
      <c r="BP143" s="29"/>
      <c r="BQ143" s="640"/>
      <c r="BR143" s="640"/>
      <c r="BS143" s="640"/>
      <c r="BT143" s="640"/>
      <c r="BU143" s="640"/>
      <c r="BV143" s="640"/>
    </row>
    <row r="144" spans="2:74">
      <c r="T144" s="155" t="s">
        <v>57</v>
      </c>
      <c r="Y144" s="147" t="s">
        <v>613</v>
      </c>
      <c r="Z144" s="194"/>
      <c r="AA144" s="194">
        <f t="shared" ref="AA144:BG144" si="36">AA14/10^3</f>
        <v>505.3447787536702</v>
      </c>
      <c r="AB144" s="194">
        <f t="shared" si="36"/>
        <v>498.54854159100063</v>
      </c>
      <c r="AC144" s="194">
        <f t="shared" si="36"/>
        <v>490.44518483099199</v>
      </c>
      <c r="AD144" s="194">
        <f t="shared" si="36"/>
        <v>477.79978981181955</v>
      </c>
      <c r="AE144" s="194">
        <f t="shared" si="36"/>
        <v>495.34032369970936</v>
      </c>
      <c r="AF144" s="194">
        <f t="shared" si="36"/>
        <v>491.79437043926816</v>
      </c>
      <c r="AG144" s="194">
        <f t="shared" si="36"/>
        <v>495.90267206911278</v>
      </c>
      <c r="AH144" s="194">
        <f t="shared" si="36"/>
        <v>485.78477721797367</v>
      </c>
      <c r="AI144" s="194">
        <f t="shared" si="36"/>
        <v>455.54442967236122</v>
      </c>
      <c r="AJ144" s="194">
        <f t="shared" si="36"/>
        <v>466.46352480986468</v>
      </c>
      <c r="AK144" s="194">
        <f t="shared" si="36"/>
        <v>479.15282155571538</v>
      </c>
      <c r="AL144" s="194">
        <f t="shared" si="36"/>
        <v>467.01829223651328</v>
      </c>
      <c r="AM144" s="194">
        <f t="shared" si="36"/>
        <v>475.50482848535199</v>
      </c>
      <c r="AN144" s="194">
        <f t="shared" si="36"/>
        <v>477.43025487803448</v>
      </c>
      <c r="AO144" s="194">
        <f t="shared" si="36"/>
        <v>472.78916577944136</v>
      </c>
      <c r="AP144" s="194">
        <f t="shared" si="36"/>
        <v>470.20366391156983</v>
      </c>
      <c r="AQ144" s="194">
        <f t="shared" si="36"/>
        <v>463.85571082697385</v>
      </c>
      <c r="AR144" s="194">
        <f t="shared" si="36"/>
        <v>475.01751848921668</v>
      </c>
      <c r="AS144" s="194">
        <f t="shared" si="36"/>
        <v>430.80710768046441</v>
      </c>
      <c r="AT144" s="194">
        <f t="shared" si="36"/>
        <v>404.79907396833431</v>
      </c>
      <c r="AU144" s="194">
        <f t="shared" si="36"/>
        <v>432.4577633913193</v>
      </c>
      <c r="AV144" s="194">
        <f t="shared" si="36"/>
        <v>448.18945738482586</v>
      </c>
      <c r="AW144" s="194">
        <f t="shared" si="36"/>
        <v>459.22025813565955</v>
      </c>
      <c r="AX144" s="194">
        <f t="shared" si="36"/>
        <v>463.59404822629932</v>
      </c>
      <c r="AY144" s="194">
        <f t="shared" si="36"/>
        <v>445.76206955630988</v>
      </c>
      <c r="AZ144" s="194">
        <f t="shared" si="36"/>
        <v>430.69415172571496</v>
      </c>
      <c r="BA144" s="194">
        <f t="shared" si="36"/>
        <v>419.9601176822805</v>
      </c>
      <c r="BB144" s="194">
        <f t="shared" si="36"/>
        <v>412.07107496385237</v>
      </c>
      <c r="BC144" s="194">
        <f t="shared" si="36"/>
        <v>403.3220325032969</v>
      </c>
      <c r="BD144" s="194">
        <f t="shared" si="36"/>
        <v>388.09342783801497</v>
      </c>
      <c r="BE144" s="194">
        <f t="shared" si="36"/>
        <v>356.21140172601406</v>
      </c>
      <c r="BF144" s="194">
        <f t="shared" si="36"/>
        <v>373.32447580268405</v>
      </c>
      <c r="BG144" s="194">
        <f t="shared" si="36"/>
        <v>352.6460822093423</v>
      </c>
      <c r="BH144" s="194">
        <f t="shared" ref="BH144:BI144" si="37">BH14/10^3</f>
        <v>342.63943611473439</v>
      </c>
      <c r="BI144" s="194">
        <f t="shared" si="37"/>
        <v>334.14825200494028</v>
      </c>
      <c r="BJ144" s="637"/>
      <c r="BK144" s="637"/>
      <c r="BL144" s="643"/>
    </row>
    <row r="145" spans="1:68">
      <c r="T145" s="155" t="s">
        <v>58</v>
      </c>
      <c r="Y145" s="147" t="s">
        <v>610</v>
      </c>
      <c r="Z145" s="194"/>
      <c r="AA145" s="194">
        <f t="shared" ref="AA145:BE145" si="38">AA77/10^3</f>
        <v>208.42858553710366</v>
      </c>
      <c r="AB145" s="194">
        <f t="shared" si="38"/>
        <v>220.42644009783837</v>
      </c>
      <c r="AC145" s="194">
        <f t="shared" si="38"/>
        <v>227.05339388868046</v>
      </c>
      <c r="AD145" s="194">
        <f t="shared" si="38"/>
        <v>230.46035138536641</v>
      </c>
      <c r="AE145" s="194">
        <f t="shared" si="38"/>
        <v>240.15414110422094</v>
      </c>
      <c r="AF145" s="194">
        <f t="shared" si="38"/>
        <v>249.21941486979108</v>
      </c>
      <c r="AG145" s="194">
        <f t="shared" si="38"/>
        <v>255.82934071600926</v>
      </c>
      <c r="AH145" s="194">
        <f t="shared" si="38"/>
        <v>257.30826739900363</v>
      </c>
      <c r="AI145" s="194">
        <f t="shared" si="38"/>
        <v>255.05114267369774</v>
      </c>
      <c r="AJ145" s="194">
        <f t="shared" si="38"/>
        <v>259.40589355234431</v>
      </c>
      <c r="AK145" s="194">
        <f t="shared" si="38"/>
        <v>258.75578152380746</v>
      </c>
      <c r="AL145" s="194">
        <f t="shared" si="38"/>
        <v>262.83409668401021</v>
      </c>
      <c r="AM145" s="194">
        <f t="shared" si="38"/>
        <v>259.60942433427618</v>
      </c>
      <c r="AN145" s="194">
        <f t="shared" si="38"/>
        <v>255.96744511905035</v>
      </c>
      <c r="AO145" s="194">
        <f t="shared" si="38"/>
        <v>249.83493284422102</v>
      </c>
      <c r="AP145" s="194">
        <f t="shared" si="38"/>
        <v>244.44936175979447</v>
      </c>
      <c r="AQ145" s="194">
        <f t="shared" si="38"/>
        <v>241.47329932555544</v>
      </c>
      <c r="AR145" s="194">
        <f t="shared" si="38"/>
        <v>239.40060941327127</v>
      </c>
      <c r="AS145" s="194">
        <f t="shared" si="38"/>
        <v>231.6554729235412</v>
      </c>
      <c r="AT145" s="194">
        <f t="shared" si="38"/>
        <v>227.02622924744168</v>
      </c>
      <c r="AU145" s="194">
        <f t="shared" si="38"/>
        <v>228.46909575192444</v>
      </c>
      <c r="AV145" s="194">
        <f t="shared" si="38"/>
        <v>225.17693956666406</v>
      </c>
      <c r="AW145" s="194">
        <f t="shared" si="38"/>
        <v>226.97100922099534</v>
      </c>
      <c r="AX145" s="194">
        <f t="shared" si="38"/>
        <v>224.24379827183176</v>
      </c>
      <c r="AY145" s="194">
        <f t="shared" si="38"/>
        <v>218.89188965871116</v>
      </c>
      <c r="AZ145" s="194">
        <f t="shared" si="38"/>
        <v>217.41915794732509</v>
      </c>
      <c r="BA145" s="194">
        <f t="shared" si="38"/>
        <v>215.39102092710749</v>
      </c>
      <c r="BB145" s="194">
        <f t="shared" si="38"/>
        <v>213.30085309993709</v>
      </c>
      <c r="BC145" s="194">
        <f t="shared" si="38"/>
        <v>210.21300923576629</v>
      </c>
      <c r="BD145" s="194">
        <f t="shared" si="38"/>
        <v>205.88690091065672</v>
      </c>
      <c r="BE145" s="194">
        <f t="shared" si="38"/>
        <v>183.35870549183414</v>
      </c>
      <c r="BF145" s="194">
        <f t="shared" ref="BF145:BG145" si="39">BF77/10^3</f>
        <v>184.75505942117653</v>
      </c>
      <c r="BG145" s="194">
        <f t="shared" si="39"/>
        <v>191.51146700191114</v>
      </c>
      <c r="BH145" s="194">
        <f t="shared" ref="BH145:BI145" si="40">BH77/10^3</f>
        <v>190.18730901445898</v>
      </c>
      <c r="BI145" s="194">
        <f t="shared" si="40"/>
        <v>187.18517541509891</v>
      </c>
      <c r="BJ145" s="637"/>
      <c r="BK145" s="637"/>
      <c r="BL145" s="192"/>
      <c r="BM145" s="42"/>
      <c r="BN145" s="42"/>
      <c r="BO145" s="42"/>
      <c r="BP145" s="42"/>
    </row>
    <row r="146" spans="1:68">
      <c r="T146" s="155" t="s">
        <v>504</v>
      </c>
      <c r="Y146" s="1656" t="s">
        <v>614</v>
      </c>
      <c r="Z146" s="194"/>
      <c r="AA146" s="194">
        <f t="shared" ref="AA146:BG146" si="41">AA56/10^3</f>
        <v>131.52672976841177</v>
      </c>
      <c r="AB146" s="194">
        <f t="shared" si="41"/>
        <v>135.47740704063116</v>
      </c>
      <c r="AC146" s="194">
        <f t="shared" si="41"/>
        <v>140.15993913907445</v>
      </c>
      <c r="AD146" s="194">
        <f t="shared" si="41"/>
        <v>144.28702091402928</v>
      </c>
      <c r="AE146" s="194">
        <f t="shared" si="41"/>
        <v>159.00337528604339</v>
      </c>
      <c r="AF146" s="194">
        <f t="shared" si="41"/>
        <v>164.03536848148264</v>
      </c>
      <c r="AG146" s="194">
        <f t="shared" si="41"/>
        <v>161.98528924820047</v>
      </c>
      <c r="AH146" s="194">
        <f t="shared" si="41"/>
        <v>166.51528877490401</v>
      </c>
      <c r="AI146" s="194">
        <f t="shared" si="41"/>
        <v>173.95477536124801</v>
      </c>
      <c r="AJ146" s="194">
        <f t="shared" si="41"/>
        <v>184.27535107295367</v>
      </c>
      <c r="AK146" s="194">
        <f t="shared" si="41"/>
        <v>190.71884883726776</v>
      </c>
      <c r="AL146" s="194">
        <f t="shared" si="41"/>
        <v>190.67451876813351</v>
      </c>
      <c r="AM146" s="194">
        <f t="shared" si="41"/>
        <v>200.93428363667542</v>
      </c>
      <c r="AN146" s="194">
        <f t="shared" si="41"/>
        <v>207.78599713288548</v>
      </c>
      <c r="AO146" s="194">
        <f t="shared" si="41"/>
        <v>213.86658563965111</v>
      </c>
      <c r="AP146" s="194">
        <f t="shared" si="41"/>
        <v>222.2310545767798</v>
      </c>
      <c r="AQ146" s="194">
        <f t="shared" si="41"/>
        <v>218.7403852262135</v>
      </c>
      <c r="AR146" s="194">
        <f t="shared" si="41"/>
        <v>227.78366896725831</v>
      </c>
      <c r="AS146" s="194">
        <f t="shared" si="41"/>
        <v>221.19011201602058</v>
      </c>
      <c r="AT146" s="194">
        <f t="shared" si="41"/>
        <v>197.81878686099185</v>
      </c>
      <c r="AU146" s="194">
        <f t="shared" si="41"/>
        <v>200.87256910676453</v>
      </c>
      <c r="AV146" s="194">
        <f t="shared" si="41"/>
        <v>225.2926703197399</v>
      </c>
      <c r="AW146" s="194">
        <f t="shared" si="41"/>
        <v>228.98976879159142</v>
      </c>
      <c r="AX146" s="194">
        <f t="shared" si="41"/>
        <v>235.22769227077745</v>
      </c>
      <c r="AY146" s="194">
        <f t="shared" si="41"/>
        <v>225.58843016233629</v>
      </c>
      <c r="AZ146" s="194">
        <f t="shared" si="41"/>
        <v>217.34891116685401</v>
      </c>
      <c r="BA146" s="194">
        <f t="shared" si="41"/>
        <v>212.3683213863554</v>
      </c>
      <c r="BB146" s="194">
        <f t="shared" si="41"/>
        <v>207.65432829927067</v>
      </c>
      <c r="BC146" s="194">
        <f t="shared" si="41"/>
        <v>200.62802358342626</v>
      </c>
      <c r="BD146" s="194">
        <f t="shared" si="41"/>
        <v>191.24148599650803</v>
      </c>
      <c r="BE146" s="194">
        <f t="shared" si="41"/>
        <v>181.74124654671866</v>
      </c>
      <c r="BF146" s="194">
        <f t="shared" si="41"/>
        <v>186.90955615468548</v>
      </c>
      <c r="BG146" s="194">
        <f t="shared" si="41"/>
        <v>177.18899575580571</v>
      </c>
      <c r="BH146" s="194">
        <f t="shared" ref="BH146" si="42">BH56/10^3</f>
        <v>161.97082574782971</v>
      </c>
      <c r="BI146" s="194">
        <f>BI56/10^3</f>
        <v>162.21803977468775</v>
      </c>
      <c r="BJ146" s="194"/>
      <c r="BK146" s="194"/>
      <c r="BL146" s="643"/>
    </row>
    <row r="147" spans="1:68">
      <c r="T147" s="155" t="s">
        <v>60</v>
      </c>
      <c r="Y147" s="147" t="s">
        <v>185</v>
      </c>
      <c r="Z147" s="194"/>
      <c r="AA147" s="194">
        <f t="shared" ref="AA147:BC147" si="43">AA101/10^3</f>
        <v>125.62712837133272</v>
      </c>
      <c r="AB147" s="194">
        <f t="shared" si="43"/>
        <v>127.88394021690024</v>
      </c>
      <c r="AC147" s="194">
        <f t="shared" si="43"/>
        <v>134.03828153940759</v>
      </c>
      <c r="AD147" s="194">
        <f t="shared" si="43"/>
        <v>134.12045431567344</v>
      </c>
      <c r="AE147" s="194">
        <f t="shared" si="43"/>
        <v>142.3370275889755</v>
      </c>
      <c r="AF147" s="194">
        <f t="shared" si="43"/>
        <v>144.54205221812882</v>
      </c>
      <c r="AG147" s="194">
        <f t="shared" si="43"/>
        <v>146.99819821234425</v>
      </c>
      <c r="AH147" s="194">
        <f t="shared" si="43"/>
        <v>142.5176425380125</v>
      </c>
      <c r="AI147" s="194">
        <f t="shared" si="43"/>
        <v>140.86553515649231</v>
      </c>
      <c r="AJ147" s="194">
        <f t="shared" si="43"/>
        <v>148.07222538234004</v>
      </c>
      <c r="AK147" s="194">
        <f t="shared" si="43"/>
        <v>151.30426247717932</v>
      </c>
      <c r="AL147" s="194">
        <f t="shared" si="43"/>
        <v>148.94900807029603</v>
      </c>
      <c r="AM147" s="194">
        <f t="shared" si="43"/>
        <v>158.65529498297963</v>
      </c>
      <c r="AN147" s="194">
        <f t="shared" si="43"/>
        <v>160.33588240712663</v>
      </c>
      <c r="AO147" s="194">
        <f t="shared" si="43"/>
        <v>160.81790455833823</v>
      </c>
      <c r="AP147" s="194">
        <f t="shared" si="43"/>
        <v>164.56397057874818</v>
      </c>
      <c r="AQ147" s="194">
        <f t="shared" si="43"/>
        <v>156.41201124216542</v>
      </c>
      <c r="AR147" s="194">
        <f t="shared" si="43"/>
        <v>168.17462678769732</v>
      </c>
      <c r="AS147" s="194">
        <f t="shared" si="43"/>
        <v>163.13560900743062</v>
      </c>
      <c r="AT147" s="194">
        <f t="shared" si="43"/>
        <v>158.68036699741802</v>
      </c>
      <c r="AU147" s="194">
        <f t="shared" si="43"/>
        <v>175.24753571626493</v>
      </c>
      <c r="AV147" s="194">
        <f t="shared" si="43"/>
        <v>187.57127665884568</v>
      </c>
      <c r="AW147" s="194">
        <f t="shared" si="43"/>
        <v>207.35502840093901</v>
      </c>
      <c r="AX147" s="194">
        <f t="shared" si="43"/>
        <v>208.70928132918274</v>
      </c>
      <c r="AY147" s="194">
        <f t="shared" si="43"/>
        <v>197.17324530220543</v>
      </c>
      <c r="AZ147" s="194">
        <f t="shared" si="43"/>
        <v>186.06636987399472</v>
      </c>
      <c r="BA147" s="194">
        <f t="shared" si="43"/>
        <v>180.14365359467934</v>
      </c>
      <c r="BB147" s="194">
        <f t="shared" si="43"/>
        <v>184.08651827054865</v>
      </c>
      <c r="BC147" s="194">
        <f t="shared" si="43"/>
        <v>159.66670424279309</v>
      </c>
      <c r="BD147" s="194">
        <f t="shared" ref="BD147:BI147" si="44">BD101/10^3</f>
        <v>156.53166164364558</v>
      </c>
      <c r="BE147" s="194">
        <f t="shared" si="44"/>
        <v>166.95222725467781</v>
      </c>
      <c r="BF147" s="194">
        <f t="shared" si="44"/>
        <v>159.77474470823242</v>
      </c>
      <c r="BG147" s="194">
        <f t="shared" si="44"/>
        <v>157.82994326932814</v>
      </c>
      <c r="BH147" s="194">
        <f t="shared" si="44"/>
        <v>147.20702844664316</v>
      </c>
      <c r="BI147" s="194">
        <f t="shared" si="44"/>
        <v>146.24213895250901</v>
      </c>
      <c r="BJ147" s="637"/>
      <c r="BK147" s="637"/>
      <c r="BL147" s="643"/>
    </row>
    <row r="148" spans="1:68">
      <c r="T148" s="155" t="s">
        <v>478</v>
      </c>
      <c r="Y148" s="147" t="s">
        <v>323</v>
      </c>
      <c r="Z148" s="636"/>
      <c r="AA148" s="636">
        <f t="shared" ref="AA148:BC148" si="45">AA114/10^3</f>
        <v>65.161974696369697</v>
      </c>
      <c r="AB148" s="636">
        <f t="shared" si="45"/>
        <v>66.471388275116169</v>
      </c>
      <c r="AC148" s="636">
        <f t="shared" si="45"/>
        <v>66.456264105329623</v>
      </c>
      <c r="AD148" s="636">
        <f t="shared" si="45"/>
        <v>65.168815521459024</v>
      </c>
      <c r="AE148" s="636">
        <f t="shared" si="45"/>
        <v>66.870061190482133</v>
      </c>
      <c r="AF148" s="636">
        <f t="shared" si="45"/>
        <v>67.174267126252573</v>
      </c>
      <c r="AG148" s="636">
        <f t="shared" si="45"/>
        <v>67.764445656733869</v>
      </c>
      <c r="AH148" s="636">
        <f t="shared" si="45"/>
        <v>65.252665238911646</v>
      </c>
      <c r="AI148" s="636">
        <f t="shared" si="45"/>
        <v>59.203979890111192</v>
      </c>
      <c r="AJ148" s="636">
        <f t="shared" si="45"/>
        <v>59.575490944651634</v>
      </c>
      <c r="AK148" s="636">
        <f t="shared" si="45"/>
        <v>60.102180649636743</v>
      </c>
      <c r="AL148" s="636">
        <f t="shared" si="45"/>
        <v>58.847526939695278</v>
      </c>
      <c r="AM148" s="636">
        <f t="shared" si="45"/>
        <v>56.522277226371564</v>
      </c>
      <c r="AN148" s="636">
        <f t="shared" si="45"/>
        <v>55.923111386561622</v>
      </c>
      <c r="AO148" s="636">
        <f t="shared" si="45"/>
        <v>55.911205737508432</v>
      </c>
      <c r="AP148" s="636">
        <f t="shared" si="45"/>
        <v>57.016496081314628</v>
      </c>
      <c r="AQ148" s="636">
        <f t="shared" si="45"/>
        <v>57.281219123138186</v>
      </c>
      <c r="AR148" s="636">
        <f t="shared" si="45"/>
        <v>56.472712349126844</v>
      </c>
      <c r="AS148" s="636">
        <f t="shared" si="45"/>
        <v>52.12209051595832</v>
      </c>
      <c r="AT148" s="636">
        <f t="shared" si="45"/>
        <v>46.6927212611686</v>
      </c>
      <c r="AU148" s="636">
        <f t="shared" si="45"/>
        <v>47.815439663273452</v>
      </c>
      <c r="AV148" s="636">
        <f t="shared" si="45"/>
        <v>47.531257883627326</v>
      </c>
      <c r="AW148" s="636">
        <f t="shared" si="45"/>
        <v>47.71363156121987</v>
      </c>
      <c r="AX148" s="636">
        <f t="shared" si="45"/>
        <v>49.437026391933102</v>
      </c>
      <c r="AY148" s="636">
        <f t="shared" si="45"/>
        <v>48.899554699718436</v>
      </c>
      <c r="AZ148" s="636">
        <f t="shared" si="45"/>
        <v>47.566905866175254</v>
      </c>
      <c r="BA148" s="636">
        <f t="shared" si="45"/>
        <v>47.17399977496229</v>
      </c>
      <c r="BB148" s="636">
        <f t="shared" si="45"/>
        <v>47.935506175996949</v>
      </c>
      <c r="BC148" s="636">
        <f t="shared" si="45"/>
        <v>47.214160883696714</v>
      </c>
      <c r="BD148" s="636">
        <f t="shared" ref="BD148:BI148" si="46">BD114/10^3</f>
        <v>45.557070804833543</v>
      </c>
      <c r="BE148" s="636">
        <f t="shared" si="46"/>
        <v>42.600340611412328</v>
      </c>
      <c r="BF148" s="636">
        <f t="shared" si="46"/>
        <v>44.05915414968306</v>
      </c>
      <c r="BG148" s="636">
        <f t="shared" si="46"/>
        <v>40.991606396353625</v>
      </c>
      <c r="BH148" s="636">
        <f t="shared" si="46"/>
        <v>38.431331396325803</v>
      </c>
      <c r="BI148" s="636">
        <f t="shared" si="46"/>
        <v>37.304739905015985</v>
      </c>
      <c r="BJ148" s="637"/>
      <c r="BK148" s="637"/>
      <c r="BL148" s="643"/>
    </row>
    <row r="149" spans="1:68">
      <c r="T149" s="155" t="s">
        <v>61</v>
      </c>
      <c r="Y149" s="147" t="s">
        <v>186</v>
      </c>
      <c r="Z149" s="636"/>
      <c r="AA149" s="636">
        <f t="shared" ref="AA149:BC149" si="47">AA126/10^3</f>
        <v>20.634684278924013</v>
      </c>
      <c r="AB149" s="636">
        <f t="shared" si="47"/>
        <v>20.84544776608875</v>
      </c>
      <c r="AC149" s="636">
        <f t="shared" si="47"/>
        <v>21.672236737684326</v>
      </c>
      <c r="AD149" s="636">
        <f t="shared" si="47"/>
        <v>21.52649312958669</v>
      </c>
      <c r="AE149" s="636">
        <f t="shared" si="47"/>
        <v>23.576078928415257</v>
      </c>
      <c r="AF149" s="636">
        <f t="shared" si="47"/>
        <v>24.306286910374524</v>
      </c>
      <c r="AG149" s="636">
        <f t="shared" si="47"/>
        <v>25.124142854355565</v>
      </c>
      <c r="AH149" s="636">
        <f t="shared" si="47"/>
        <v>26.032940360303847</v>
      </c>
      <c r="AI149" s="636">
        <f t="shared" si="47"/>
        <v>26.275165798647613</v>
      </c>
      <c r="AJ149" s="636">
        <f t="shared" si="47"/>
        <v>26.493204415054588</v>
      </c>
      <c r="AK149" s="636">
        <f t="shared" si="47"/>
        <v>27.34504634046516</v>
      </c>
      <c r="AL149" s="636">
        <f t="shared" si="47"/>
        <v>27.303871953899581</v>
      </c>
      <c r="AM149" s="636">
        <f t="shared" si="47"/>
        <v>27.512551540754426</v>
      </c>
      <c r="AN149" s="636">
        <f t="shared" si="47"/>
        <v>28.086204624646193</v>
      </c>
      <c r="AO149" s="636">
        <f t="shared" si="47"/>
        <v>27.246824070422935</v>
      </c>
      <c r="AP149" s="636">
        <f t="shared" si="47"/>
        <v>26.352974920986664</v>
      </c>
      <c r="AQ149" s="636">
        <f t="shared" si="47"/>
        <v>24.993545603015836</v>
      </c>
      <c r="AR149" s="636">
        <f t="shared" si="47"/>
        <v>25.206128045539554</v>
      </c>
      <c r="AS149" s="636">
        <f t="shared" si="47"/>
        <v>26.786052350605576</v>
      </c>
      <c r="AT149" s="636">
        <f t="shared" si="47"/>
        <v>23.969971689353802</v>
      </c>
      <c r="AU149" s="636">
        <f t="shared" si="47"/>
        <v>23.840828178879558</v>
      </c>
      <c r="AV149" s="636">
        <f t="shared" si="47"/>
        <v>23.348655366003452</v>
      </c>
      <c r="AW149" s="636">
        <f t="shared" si="47"/>
        <v>24.643855634021339</v>
      </c>
      <c r="AX149" s="636">
        <f t="shared" si="47"/>
        <v>24.476171400570355</v>
      </c>
      <c r="AY149" s="636">
        <f t="shared" si="47"/>
        <v>23.707312920919676</v>
      </c>
      <c r="AZ149" s="636">
        <f t="shared" si="47"/>
        <v>24.10175326820757</v>
      </c>
      <c r="BA149" s="636">
        <f t="shared" si="47"/>
        <v>24.178201579526519</v>
      </c>
      <c r="BB149" s="636">
        <f t="shared" si="47"/>
        <v>24.525145223074244</v>
      </c>
      <c r="BC149" s="636">
        <f t="shared" si="47"/>
        <v>24.938819302442916</v>
      </c>
      <c r="BD149" s="636">
        <f t="shared" ref="BD149:BI149" si="48">BD126/10^3</f>
        <v>25.510792927455601</v>
      </c>
      <c r="BE149" s="636">
        <f t="shared" si="48"/>
        <v>24.531081658557788</v>
      </c>
      <c r="BF149" s="636">
        <f t="shared" si="48"/>
        <v>25.258904794101234</v>
      </c>
      <c r="BG149" s="636">
        <f t="shared" si="48"/>
        <v>25.412053547681893</v>
      </c>
      <c r="BH149" s="636">
        <f t="shared" si="48"/>
        <v>25.932797653652102</v>
      </c>
      <c r="BI149" s="636">
        <f t="shared" si="48"/>
        <v>25.450583025623985</v>
      </c>
      <c r="BJ149" s="637"/>
      <c r="BK149" s="637"/>
      <c r="BL149" s="643"/>
    </row>
    <row r="150" spans="1:68" ht="14.25" customHeight="1" thickBot="1">
      <c r="T150" s="204" t="s">
        <v>479</v>
      </c>
      <c r="Y150" s="700" t="s">
        <v>915</v>
      </c>
      <c r="Z150" s="645"/>
      <c r="AA150" s="646">
        <f t="shared" ref="AA150:BC150" si="49">AA130/10^3</f>
        <v>6.4430616767730333</v>
      </c>
      <c r="AB150" s="646">
        <f t="shared" si="49"/>
        <v>6.2347004310158285</v>
      </c>
      <c r="AC150" s="646">
        <f t="shared" si="49"/>
        <v>5.9131900952201342</v>
      </c>
      <c r="AD150" s="646">
        <f t="shared" si="49"/>
        <v>5.7054899376088324</v>
      </c>
      <c r="AE150" s="646">
        <f t="shared" si="49"/>
        <v>5.494013811626079</v>
      </c>
      <c r="AF150" s="646">
        <f t="shared" si="49"/>
        <v>5.6671315208106678</v>
      </c>
      <c r="AG150" s="646">
        <f t="shared" si="49"/>
        <v>5.7648935657783591</v>
      </c>
      <c r="AH150" s="646">
        <f t="shared" si="49"/>
        <v>5.6209080114044898</v>
      </c>
      <c r="AI150" s="646">
        <f t="shared" si="49"/>
        <v>5.2116042027240148</v>
      </c>
      <c r="AJ150" s="646">
        <f t="shared" si="49"/>
        <v>5.2478021481100834</v>
      </c>
      <c r="AK150" s="646">
        <f t="shared" si="49"/>
        <v>5.311014443566803</v>
      </c>
      <c r="AL150" s="646">
        <f t="shared" si="49"/>
        <v>4.8290213039643639</v>
      </c>
      <c r="AM150" s="646">
        <f t="shared" si="49"/>
        <v>4.5723745506958773</v>
      </c>
      <c r="AN150" s="646">
        <f t="shared" si="49"/>
        <v>4.3734691199572513</v>
      </c>
      <c r="AO150" s="646">
        <f t="shared" si="49"/>
        <v>4.2221033112237238</v>
      </c>
      <c r="AP150" s="646">
        <f t="shared" si="49"/>
        <v>4.1325242948107928</v>
      </c>
      <c r="AQ150" s="646">
        <f t="shared" si="49"/>
        <v>4.0510336535580134</v>
      </c>
      <c r="AR150" s="646">
        <f t="shared" si="49"/>
        <v>4.0564103514359449</v>
      </c>
      <c r="AS150" s="646">
        <f t="shared" si="49"/>
        <v>3.6335013135857279</v>
      </c>
      <c r="AT150" s="646">
        <f t="shared" si="49"/>
        <v>3.3159398850212103</v>
      </c>
      <c r="AU150" s="646">
        <f t="shared" si="49"/>
        <v>3.1804561179479722</v>
      </c>
      <c r="AV150" s="646">
        <f t="shared" si="49"/>
        <v>3.0796682322193272</v>
      </c>
      <c r="AW150" s="646">
        <f t="shared" si="49"/>
        <v>3.1067390003150903</v>
      </c>
      <c r="AX150" s="646">
        <f t="shared" si="49"/>
        <v>3.0841215673988587</v>
      </c>
      <c r="AY150" s="646">
        <f t="shared" si="49"/>
        <v>2.9647009983733543</v>
      </c>
      <c r="AZ150" s="646">
        <f t="shared" si="49"/>
        <v>2.8120161738526614</v>
      </c>
      <c r="BA150" s="646">
        <f t="shared" si="49"/>
        <v>2.7325466685005977</v>
      </c>
      <c r="BB150" s="646">
        <f t="shared" si="49"/>
        <v>2.5258549584778667</v>
      </c>
      <c r="BC150" s="646">
        <f t="shared" si="49"/>
        <v>2.4827887926417422</v>
      </c>
      <c r="BD150" s="646">
        <f t="shared" ref="BD150:BI150" si="50">BD130/10^3</f>
        <v>2.403638790457864</v>
      </c>
      <c r="BE150" s="646">
        <f t="shared" si="50"/>
        <v>2.3170331448839216</v>
      </c>
      <c r="BF150" s="646">
        <f t="shared" si="50"/>
        <v>2.1977351941517296</v>
      </c>
      <c r="BG150" s="646">
        <f t="shared" si="50"/>
        <v>2.0887233509629906</v>
      </c>
      <c r="BH150" s="646">
        <f t="shared" si="50"/>
        <v>2.1031252420190452</v>
      </c>
      <c r="BI150" s="646">
        <f t="shared" si="50"/>
        <v>2.0996681386962779</v>
      </c>
      <c r="BJ150" s="647"/>
      <c r="BK150" s="647"/>
      <c r="BL150" s="192"/>
    </row>
    <row r="151" spans="1:68" s="158" customFormat="1" ht="15.75" thickTop="1">
      <c r="Q151" s="23"/>
      <c r="R151" s="23"/>
      <c r="S151" s="23"/>
      <c r="T151" s="154" t="s">
        <v>23</v>
      </c>
      <c r="U151" s="1123"/>
      <c r="V151" s="29"/>
      <c r="W151" s="29"/>
      <c r="X151" s="29"/>
      <c r="Y151" s="146" t="s">
        <v>0</v>
      </c>
      <c r="Z151" s="648"/>
      <c r="AA151" s="649">
        <f>SUM(AA142:AA150)</f>
        <v>1159.8016750899105</v>
      </c>
      <c r="AB151" s="649">
        <f>SUM(AB142:AB150)</f>
        <v>1171.3628499673694</v>
      </c>
      <c r="AC151" s="649">
        <f t="shared" ref="AC151:BA151" si="51">SUM(AC142:AC150)</f>
        <v>1179.8638543264578</v>
      </c>
      <c r="AD151" s="649">
        <f t="shared" si="51"/>
        <v>1173.4024859867286</v>
      </c>
      <c r="AE151" s="649">
        <f t="shared" si="51"/>
        <v>1226.8441253088065</v>
      </c>
      <c r="AF151" s="649">
        <f t="shared" si="51"/>
        <v>1239.2889141910771</v>
      </c>
      <c r="AG151" s="649">
        <f t="shared" si="51"/>
        <v>1252.2031614474904</v>
      </c>
      <c r="AH151" s="649">
        <f t="shared" si="51"/>
        <v>1244.0033102374846</v>
      </c>
      <c r="AI151" s="649">
        <f t="shared" si="51"/>
        <v>1203.848559074791</v>
      </c>
      <c r="AJ151" s="649">
        <f t="shared" si="51"/>
        <v>1240.7952304378805</v>
      </c>
      <c r="AK151" s="649">
        <f t="shared" si="51"/>
        <v>1263.0584842681865</v>
      </c>
      <c r="AL151" s="649">
        <f t="shared" si="51"/>
        <v>1248.3415754532105</v>
      </c>
      <c r="AM151" s="649">
        <f t="shared" si="51"/>
        <v>1277.5996830633953</v>
      </c>
      <c r="AN151" s="649">
        <f t="shared" si="51"/>
        <v>1285.6810349985824</v>
      </c>
      <c r="AO151" s="649">
        <f t="shared" si="51"/>
        <v>1280.8225808347363</v>
      </c>
      <c r="AP151" s="649">
        <f t="shared" si="51"/>
        <v>1288.0231404317706</v>
      </c>
      <c r="AQ151" s="649">
        <f t="shared" si="51"/>
        <v>1265.0014176882748</v>
      </c>
      <c r="AR151" s="649">
        <f t="shared" si="51"/>
        <v>1300.2010950123531</v>
      </c>
      <c r="AS151" s="649">
        <f t="shared" si="51"/>
        <v>1229.4599058430197</v>
      </c>
      <c r="AT151" s="649">
        <f t="shared" si="51"/>
        <v>1161.2507020376395</v>
      </c>
      <c r="AU151" s="649">
        <f t="shared" si="51"/>
        <v>1211.7811359656537</v>
      </c>
      <c r="AV151" s="649">
        <f t="shared" si="51"/>
        <v>1261.9642681709054</v>
      </c>
      <c r="AW151" s="649">
        <f t="shared" si="51"/>
        <v>1302.726825810405</v>
      </c>
      <c r="AX151" s="649">
        <f t="shared" si="51"/>
        <v>1312.3702262424413</v>
      </c>
      <c r="AY151" s="649">
        <f t="shared" si="51"/>
        <v>1260.7520265909257</v>
      </c>
      <c r="AZ151" s="649">
        <f t="shared" si="51"/>
        <v>1220.2851788991436</v>
      </c>
      <c r="BA151" s="649">
        <f t="shared" si="51"/>
        <v>1200.2006971924588</v>
      </c>
      <c r="BB151" s="649">
        <f t="shared" ref="BB151:BG151" si="52">SUM(BB142:BB150)</f>
        <v>1184.4537287396754</v>
      </c>
      <c r="BC151" s="649">
        <f t="shared" si="52"/>
        <v>1138.6060423059946</v>
      </c>
      <c r="BD151" s="649">
        <f t="shared" si="52"/>
        <v>1101.8506473214984</v>
      </c>
      <c r="BE151" s="649">
        <f t="shared" si="52"/>
        <v>1037.480596652654</v>
      </c>
      <c r="BF151" s="649">
        <f t="shared" si="52"/>
        <v>1058.5449012366362</v>
      </c>
      <c r="BG151" s="649">
        <f t="shared" si="52"/>
        <v>1029.4522579359057</v>
      </c>
      <c r="BH151" s="649">
        <f t="shared" ref="BH151:BI151" si="53">SUM(BH142:BH150)</f>
        <v>988.18969103318079</v>
      </c>
      <c r="BI151" s="649">
        <f t="shared" si="53"/>
        <v>971.48200260911915</v>
      </c>
      <c r="BJ151" s="649"/>
      <c r="BK151" s="649"/>
      <c r="BL151" s="643"/>
    </row>
    <row r="152" spans="1:68" s="158" customFormat="1">
      <c r="Q152" s="23"/>
      <c r="R152" s="23"/>
      <c r="S152" s="23"/>
      <c r="T152" s="23"/>
      <c r="U152" s="1128"/>
      <c r="V152" s="29"/>
      <c r="W152" s="29"/>
      <c r="X152" s="29"/>
      <c r="Y152" s="29"/>
      <c r="Z152" s="82"/>
      <c r="AA152" s="82"/>
      <c r="AB152" s="82"/>
      <c r="AC152" s="82"/>
      <c r="AD152" s="82"/>
      <c r="AE152" s="82"/>
      <c r="AF152" s="82"/>
      <c r="AG152" s="82"/>
      <c r="AH152" s="82"/>
      <c r="AI152" s="82"/>
      <c r="AJ152" s="82"/>
      <c r="AK152" s="82"/>
      <c r="AL152" s="650"/>
      <c r="AM152" s="650"/>
      <c r="AN152" s="650"/>
      <c r="AO152" s="650"/>
      <c r="AP152" s="650"/>
      <c r="AQ152" s="87"/>
      <c r="AR152" s="87"/>
      <c r="AS152" s="87"/>
      <c r="AT152" s="87"/>
      <c r="AU152" s="87"/>
      <c r="AV152" s="87"/>
      <c r="AW152" s="87"/>
      <c r="AX152" s="87"/>
      <c r="AY152" s="87"/>
      <c r="AZ152" s="87"/>
      <c r="BA152" s="87"/>
      <c r="BB152" s="87"/>
      <c r="BC152" s="87"/>
      <c r="BD152" s="87"/>
      <c r="BE152" s="87"/>
      <c r="BF152" s="87"/>
      <c r="BG152" s="651"/>
      <c r="BH152" s="87"/>
      <c r="BI152" s="87"/>
      <c r="BJ152" s="87"/>
      <c r="BK152" s="87"/>
      <c r="BL152" s="29"/>
    </row>
    <row r="153" spans="1:68" ht="16.5">
      <c r="T153" s="163" t="s">
        <v>35</v>
      </c>
      <c r="Y153" s="29" t="s">
        <v>853</v>
      </c>
      <c r="BL153" s="165"/>
    </row>
    <row r="154" spans="1:68">
      <c r="T154" s="85"/>
      <c r="Y154" s="1657"/>
      <c r="Z154" s="137"/>
      <c r="AA154" s="86">
        <v>1990</v>
      </c>
      <c r="AB154" s="86">
        <f t="shared" ref="AB154:BB154" si="54">AA154+1</f>
        <v>1991</v>
      </c>
      <c r="AC154" s="86">
        <f t="shared" si="54"/>
        <v>1992</v>
      </c>
      <c r="AD154" s="86">
        <f t="shared" si="54"/>
        <v>1993</v>
      </c>
      <c r="AE154" s="86">
        <f t="shared" si="54"/>
        <v>1994</v>
      </c>
      <c r="AF154" s="86">
        <f t="shared" si="54"/>
        <v>1995</v>
      </c>
      <c r="AG154" s="86">
        <f t="shared" si="54"/>
        <v>1996</v>
      </c>
      <c r="AH154" s="86">
        <f t="shared" si="54"/>
        <v>1997</v>
      </c>
      <c r="AI154" s="86">
        <f t="shared" si="54"/>
        <v>1998</v>
      </c>
      <c r="AJ154" s="86">
        <f t="shared" si="54"/>
        <v>1999</v>
      </c>
      <c r="AK154" s="86">
        <f t="shared" si="54"/>
        <v>2000</v>
      </c>
      <c r="AL154" s="86">
        <f t="shared" si="54"/>
        <v>2001</v>
      </c>
      <c r="AM154" s="86">
        <f t="shared" si="54"/>
        <v>2002</v>
      </c>
      <c r="AN154" s="86">
        <f t="shared" si="54"/>
        <v>2003</v>
      </c>
      <c r="AO154" s="86">
        <f t="shared" si="54"/>
        <v>2004</v>
      </c>
      <c r="AP154" s="86">
        <f t="shared" si="54"/>
        <v>2005</v>
      </c>
      <c r="AQ154" s="86">
        <f t="shared" si="54"/>
        <v>2006</v>
      </c>
      <c r="AR154" s="86">
        <f t="shared" si="54"/>
        <v>2007</v>
      </c>
      <c r="AS154" s="86">
        <f t="shared" si="54"/>
        <v>2008</v>
      </c>
      <c r="AT154" s="86">
        <f t="shared" si="54"/>
        <v>2009</v>
      </c>
      <c r="AU154" s="86">
        <f t="shared" si="54"/>
        <v>2010</v>
      </c>
      <c r="AV154" s="86">
        <f t="shared" si="54"/>
        <v>2011</v>
      </c>
      <c r="AW154" s="86">
        <f t="shared" si="54"/>
        <v>2012</v>
      </c>
      <c r="AX154" s="86">
        <f t="shared" si="54"/>
        <v>2013</v>
      </c>
      <c r="AY154" s="86">
        <f t="shared" si="54"/>
        <v>2014</v>
      </c>
      <c r="AZ154" s="86">
        <f t="shared" si="54"/>
        <v>2015</v>
      </c>
      <c r="BA154" s="86">
        <f t="shared" si="54"/>
        <v>2016</v>
      </c>
      <c r="BB154" s="86">
        <f t="shared" si="54"/>
        <v>2017</v>
      </c>
      <c r="BC154" s="86">
        <f t="shared" ref="BC154:BI154" si="55">BB154+1</f>
        <v>2018</v>
      </c>
      <c r="BD154" s="86">
        <f t="shared" si="55"/>
        <v>2019</v>
      </c>
      <c r="BE154" s="86">
        <f t="shared" si="55"/>
        <v>2020</v>
      </c>
      <c r="BF154" s="86">
        <f t="shared" si="55"/>
        <v>2021</v>
      </c>
      <c r="BG154" s="86">
        <f t="shared" si="55"/>
        <v>2022</v>
      </c>
      <c r="BH154" s="86">
        <f t="shared" si="55"/>
        <v>2023</v>
      </c>
      <c r="BI154" s="86">
        <f t="shared" si="55"/>
        <v>2024</v>
      </c>
      <c r="BJ154" s="86" t="s">
        <v>18</v>
      </c>
      <c r="BK154" s="86" t="s">
        <v>2</v>
      </c>
      <c r="BL154" s="643"/>
    </row>
    <row r="155" spans="1:68">
      <c r="T155" s="652" t="s">
        <v>413</v>
      </c>
      <c r="Y155" s="1689" t="s">
        <v>803</v>
      </c>
      <c r="Z155" s="636"/>
      <c r="AA155" s="653" t="s">
        <v>30</v>
      </c>
      <c r="AB155" s="654" t="s">
        <v>153</v>
      </c>
      <c r="AC155" s="654" t="s">
        <v>153</v>
      </c>
      <c r="AD155" s="654" t="s">
        <v>152</v>
      </c>
      <c r="AE155" s="654" t="s">
        <v>152</v>
      </c>
      <c r="AF155" s="654" t="s">
        <v>153</v>
      </c>
      <c r="AG155" s="654" t="s">
        <v>153</v>
      </c>
      <c r="AH155" s="654" t="s">
        <v>152</v>
      </c>
      <c r="AI155" s="654" t="s">
        <v>152</v>
      </c>
      <c r="AJ155" s="654" t="s">
        <v>153</v>
      </c>
      <c r="AK155" s="654" t="s">
        <v>153</v>
      </c>
      <c r="AL155" s="654" t="s">
        <v>152</v>
      </c>
      <c r="AM155" s="654" t="s">
        <v>152</v>
      </c>
      <c r="AN155" s="654" t="s">
        <v>153</v>
      </c>
      <c r="AO155" s="654" t="s">
        <v>153</v>
      </c>
      <c r="AP155" s="654" t="s">
        <v>152</v>
      </c>
      <c r="AQ155" s="654" t="s">
        <v>152</v>
      </c>
      <c r="AR155" s="654" t="s">
        <v>153</v>
      </c>
      <c r="AS155" s="654" t="s">
        <v>153</v>
      </c>
      <c r="AT155" s="654" t="s">
        <v>152</v>
      </c>
      <c r="AU155" s="654" t="s">
        <v>152</v>
      </c>
      <c r="AV155" s="654" t="s">
        <v>153</v>
      </c>
      <c r="AW155" s="654" t="s">
        <v>153</v>
      </c>
      <c r="AX155" s="654" t="s">
        <v>152</v>
      </c>
      <c r="AY155" s="654" t="s">
        <v>152</v>
      </c>
      <c r="AZ155" s="654" t="s">
        <v>153</v>
      </c>
      <c r="BA155" s="654" t="s">
        <v>153</v>
      </c>
      <c r="BB155" s="654" t="s">
        <v>152</v>
      </c>
      <c r="BC155" s="654" t="s">
        <v>152</v>
      </c>
      <c r="BD155" s="654" t="s">
        <v>30</v>
      </c>
      <c r="BE155" s="654" t="s">
        <v>30</v>
      </c>
      <c r="BF155" s="654" t="s">
        <v>30</v>
      </c>
      <c r="BG155" s="654" t="s">
        <v>30</v>
      </c>
      <c r="BH155" s="654" t="s">
        <v>30</v>
      </c>
      <c r="BI155" s="654" t="s">
        <v>30</v>
      </c>
      <c r="BJ155" s="637"/>
      <c r="BK155" s="637"/>
      <c r="BL155" s="643"/>
    </row>
    <row r="156" spans="1:68" s="87" customFormat="1" ht="30">
      <c r="A156" s="29"/>
      <c r="B156" s="23"/>
      <c r="C156" s="23"/>
      <c r="D156" s="23"/>
      <c r="E156" s="23"/>
      <c r="F156" s="23"/>
      <c r="G156" s="23"/>
      <c r="H156" s="23"/>
      <c r="I156" s="23"/>
      <c r="J156" s="23"/>
      <c r="K156" s="23"/>
      <c r="L156" s="23"/>
      <c r="M156" s="23"/>
      <c r="N156" s="23"/>
      <c r="O156" s="23"/>
      <c r="P156" s="29"/>
      <c r="Q156" s="23"/>
      <c r="R156" s="23"/>
      <c r="S156" s="23"/>
      <c r="T156" s="641" t="s">
        <v>503</v>
      </c>
      <c r="U156" s="1123"/>
      <c r="V156" s="29"/>
      <c r="W156" s="29"/>
      <c r="X156" s="29"/>
      <c r="Y156" s="1656" t="s">
        <v>615</v>
      </c>
      <c r="Z156" s="655"/>
      <c r="AA156" s="89"/>
      <c r="AB156" s="173">
        <f t="shared" ref="AB156:BH156" si="56">AB143/AA143-1</f>
        <v>-8.4963506203877825E-3</v>
      </c>
      <c r="AC156" s="173">
        <f t="shared" si="56"/>
        <v>-1.1328339899020934E-2</v>
      </c>
      <c r="AD156" s="173">
        <f t="shared" si="56"/>
        <v>1.1181358869685187E-3</v>
      </c>
      <c r="AE156" s="173">
        <f t="shared" si="56"/>
        <v>1.4446783729105128E-3</v>
      </c>
      <c r="AF156" s="173">
        <f t="shared" si="56"/>
        <v>-1.4317863132807918E-2</v>
      </c>
      <c r="AG156" s="173">
        <f t="shared" si="56"/>
        <v>3.1233937847232607E-3</v>
      </c>
      <c r="AH156" s="173">
        <f t="shared" si="56"/>
        <v>2.527389742025643E-2</v>
      </c>
      <c r="AI156" s="173">
        <f t="shared" si="56"/>
        <v>-4.4712873429410105E-2</v>
      </c>
      <c r="AJ156" s="173">
        <f t="shared" si="56"/>
        <v>3.9795218900625429E-2</v>
      </c>
      <c r="AK156" s="173">
        <f t="shared" si="56"/>
        <v>3.7988570686176004E-4</v>
      </c>
      <c r="AL156" s="173">
        <f t="shared" si="56"/>
        <v>-2.3600433375034036E-2</v>
      </c>
      <c r="AM156" s="173">
        <f t="shared" si="56"/>
        <v>2.7094364313137387E-2</v>
      </c>
      <c r="AN156" s="173">
        <f t="shared" si="56"/>
        <v>1.3717550933629585E-2</v>
      </c>
      <c r="AO156" s="173">
        <f t="shared" si="56"/>
        <v>1.2371948638880692E-3</v>
      </c>
      <c r="AP156" s="173">
        <f t="shared" si="56"/>
        <v>5.6410193039258205E-2</v>
      </c>
      <c r="AQ156" s="173">
        <f t="shared" si="56"/>
        <v>-1.7189730690142513E-2</v>
      </c>
      <c r="AR156" s="173">
        <f t="shared" si="56"/>
        <v>4.9378430984691191E-2</v>
      </c>
      <c r="AS156" s="173">
        <f t="shared" si="56"/>
        <v>-2.0182158781776649E-2</v>
      </c>
      <c r="AT156" s="173">
        <f t="shared" si="56"/>
        <v>-2.6961242692084109E-2</v>
      </c>
      <c r="AU156" s="173">
        <f t="shared" si="56"/>
        <v>3.3529187721891951E-2</v>
      </c>
      <c r="AV156" s="173">
        <f t="shared" si="56"/>
        <v>1.0201386195774154E-2</v>
      </c>
      <c r="AW156" s="173">
        <f t="shared" si="56"/>
        <v>1.8157714643509015E-2</v>
      </c>
      <c r="AX156" s="173">
        <f t="shared" si="56"/>
        <v>-8.1418018716972185E-3</v>
      </c>
      <c r="AY156" s="173">
        <f t="shared" si="56"/>
        <v>-6.1598922936807132E-2</v>
      </c>
      <c r="AZ156" s="173">
        <f t="shared" si="56"/>
        <v>-2.7650054830136161E-2</v>
      </c>
      <c r="BA156" s="173">
        <f t="shared" si="56"/>
        <v>4.7185480984586636E-2</v>
      </c>
      <c r="BB156" s="173">
        <f t="shared" si="56"/>
        <v>-5.6357626656514004E-2</v>
      </c>
      <c r="BC156" s="173">
        <f t="shared" si="56"/>
        <v>-1.9835830284680278E-2</v>
      </c>
      <c r="BD156" s="173">
        <f t="shared" si="56"/>
        <v>-4.6787329178919368E-2</v>
      </c>
      <c r="BE156" s="173">
        <f t="shared" si="56"/>
        <v>-8.3094729578951365E-2</v>
      </c>
      <c r="BF156" s="173">
        <f t="shared" si="56"/>
        <v>6.2000313886281466E-2</v>
      </c>
      <c r="BG156" s="173">
        <f t="shared" si="56"/>
        <v>-3.4119101107649596E-2</v>
      </c>
      <c r="BH156" s="173">
        <f t="shared" si="56"/>
        <v>-3.5342169316780581E-2</v>
      </c>
      <c r="BI156" s="173">
        <f>BI143/BH143-1</f>
        <v>-2.5495346516614226E-2</v>
      </c>
      <c r="BJ156" s="637"/>
      <c r="BK156" s="637"/>
      <c r="BL156" s="643"/>
    </row>
    <row r="157" spans="1:68" s="87" customFormat="1">
      <c r="A157" s="29"/>
      <c r="B157" s="23"/>
      <c r="C157" s="23"/>
      <c r="D157" s="23"/>
      <c r="E157" s="23"/>
      <c r="F157" s="23"/>
      <c r="G157" s="23"/>
      <c r="H157" s="23"/>
      <c r="I157" s="23"/>
      <c r="J157" s="23"/>
      <c r="K157" s="23"/>
      <c r="L157" s="23"/>
      <c r="M157" s="23"/>
      <c r="N157" s="23"/>
      <c r="O157" s="23"/>
      <c r="P157" s="29"/>
      <c r="Q157" s="23"/>
      <c r="R157" s="23"/>
      <c r="S157" s="23"/>
      <c r="T157" s="155" t="s">
        <v>57</v>
      </c>
      <c r="U157" s="1123"/>
      <c r="V157" s="29"/>
      <c r="W157" s="29"/>
      <c r="X157" s="29"/>
      <c r="Y157" s="147" t="s">
        <v>613</v>
      </c>
      <c r="Z157" s="655"/>
      <c r="AA157" s="89"/>
      <c r="AB157" s="173">
        <f t="shared" ref="AB157:BH157" si="57">AB144/AA144-1</f>
        <v>-1.3448713528674605E-2</v>
      </c>
      <c r="AC157" s="173">
        <f t="shared" si="57"/>
        <v>-1.625389723164905E-2</v>
      </c>
      <c r="AD157" s="173">
        <f t="shared" si="57"/>
        <v>-2.5783503254354634E-2</v>
      </c>
      <c r="AE157" s="173">
        <f t="shared" si="57"/>
        <v>3.6711054006110189E-2</v>
      </c>
      <c r="AF157" s="173">
        <f t="shared" si="57"/>
        <v>-7.1586202269106058E-3</v>
      </c>
      <c r="AG157" s="173">
        <f t="shared" si="57"/>
        <v>8.3536979615588258E-3</v>
      </c>
      <c r="AH157" s="173">
        <f t="shared" si="57"/>
        <v>-2.0402985144086894E-2</v>
      </c>
      <c r="AI157" s="173">
        <f t="shared" si="57"/>
        <v>-6.2250504675743445E-2</v>
      </c>
      <c r="AJ157" s="173">
        <f t="shared" si="57"/>
        <v>2.3969330818855106E-2</v>
      </c>
      <c r="AK157" s="173">
        <f t="shared" si="57"/>
        <v>2.7203191827320339E-2</v>
      </c>
      <c r="AL157" s="173">
        <f t="shared" si="57"/>
        <v>-2.5324966844197383E-2</v>
      </c>
      <c r="AM157" s="173">
        <f t="shared" si="57"/>
        <v>1.8171742713111616E-2</v>
      </c>
      <c r="AN157" s="173">
        <f t="shared" si="57"/>
        <v>4.0492257435442713E-3</v>
      </c>
      <c r="AO157" s="173">
        <f t="shared" si="57"/>
        <v>-9.7209781977029008E-3</v>
      </c>
      <c r="AP157" s="173">
        <f t="shared" si="57"/>
        <v>-5.4686148816651681E-3</v>
      </c>
      <c r="AQ157" s="173">
        <f t="shared" si="57"/>
        <v>-1.3500433050198102E-2</v>
      </c>
      <c r="AR157" s="173">
        <f t="shared" si="57"/>
        <v>2.4063102817777793E-2</v>
      </c>
      <c r="AS157" s="173">
        <f t="shared" si="57"/>
        <v>-9.3071116512423724E-2</v>
      </c>
      <c r="AT157" s="173">
        <f t="shared" si="57"/>
        <v>-6.0370484257238899E-2</v>
      </c>
      <c r="AU157" s="173">
        <f t="shared" si="57"/>
        <v>6.8326958240889191E-2</v>
      </c>
      <c r="AV157" s="173">
        <f t="shared" si="57"/>
        <v>3.6377411449708186E-2</v>
      </c>
      <c r="AW157" s="173">
        <f t="shared" si="57"/>
        <v>2.4611914825480641E-2</v>
      </c>
      <c r="AX157" s="173">
        <f t="shared" si="57"/>
        <v>9.524384025209276E-3</v>
      </c>
      <c r="AY157" s="173">
        <f t="shared" si="57"/>
        <v>-3.8464641075989237E-2</v>
      </c>
      <c r="AZ157" s="173">
        <f t="shared" si="57"/>
        <v>-3.3802602015000516E-2</v>
      </c>
      <c r="BA157" s="173">
        <f t="shared" si="57"/>
        <v>-2.4922637097404499E-2</v>
      </c>
      <c r="BB157" s="173">
        <f t="shared" si="57"/>
        <v>-1.8785218848796914E-2</v>
      </c>
      <c r="BC157" s="173">
        <f t="shared" si="57"/>
        <v>-2.1231877198182314E-2</v>
      </c>
      <c r="BD157" s="173">
        <f t="shared" si="57"/>
        <v>-3.7757928994760381E-2</v>
      </c>
      <c r="BE157" s="173">
        <f t="shared" si="57"/>
        <v>-8.2150389120498213E-2</v>
      </c>
      <c r="BF157" s="173">
        <f t="shared" si="57"/>
        <v>4.8041904312295935E-2</v>
      </c>
      <c r="BG157" s="173">
        <f t="shared" si="57"/>
        <v>-5.5389868421782951E-2</v>
      </c>
      <c r="BH157" s="173">
        <f t="shared" si="57"/>
        <v>-2.8375889027083101E-2</v>
      </c>
      <c r="BI157" s="173">
        <f>BI144/BH144-1</f>
        <v>-2.478168948115711E-2</v>
      </c>
      <c r="BJ157" s="637"/>
      <c r="BK157" s="637"/>
      <c r="BL157" s="643"/>
    </row>
    <row r="158" spans="1:68" s="87" customFormat="1">
      <c r="A158" s="29"/>
      <c r="B158" s="23"/>
      <c r="C158" s="23"/>
      <c r="D158" s="23"/>
      <c r="E158" s="23"/>
      <c r="F158" s="23"/>
      <c r="G158" s="23"/>
      <c r="H158" s="23"/>
      <c r="I158" s="23"/>
      <c r="J158" s="23"/>
      <c r="K158" s="23"/>
      <c r="L158" s="23"/>
      <c r="M158" s="23"/>
      <c r="N158" s="23"/>
      <c r="O158" s="23"/>
      <c r="P158" s="29"/>
      <c r="Q158" s="23"/>
      <c r="R158" s="23"/>
      <c r="S158" s="23"/>
      <c r="T158" s="155" t="s">
        <v>58</v>
      </c>
      <c r="U158" s="1123"/>
      <c r="V158" s="29"/>
      <c r="W158" s="29"/>
      <c r="X158" s="29"/>
      <c r="Y158" s="147" t="s">
        <v>610</v>
      </c>
      <c r="Z158" s="655"/>
      <c r="AA158" s="89"/>
      <c r="AB158" s="173">
        <f t="shared" ref="AB158:BH158" si="58">AB145/AA145-1</f>
        <v>5.7563383303768978E-2</v>
      </c>
      <c r="AC158" s="173">
        <f t="shared" si="58"/>
        <v>3.0064241784699908E-2</v>
      </c>
      <c r="AD158" s="173">
        <f t="shared" si="58"/>
        <v>1.5005093904724154E-2</v>
      </c>
      <c r="AE158" s="173">
        <f t="shared" si="58"/>
        <v>4.2062722115028706E-2</v>
      </c>
      <c r="AF158" s="173">
        <f t="shared" si="58"/>
        <v>3.7747730369704691E-2</v>
      </c>
      <c r="AG158" s="173">
        <f t="shared" si="58"/>
        <v>2.652251571038966E-2</v>
      </c>
      <c r="AH158" s="173">
        <f t="shared" si="58"/>
        <v>5.7809111294864213E-3</v>
      </c>
      <c r="AI158" s="173">
        <f t="shared" si="58"/>
        <v>-8.7720645283650978E-3</v>
      </c>
      <c r="AJ158" s="173">
        <f t="shared" si="58"/>
        <v>1.7074030067051549E-2</v>
      </c>
      <c r="AK158" s="173">
        <f t="shared" si="58"/>
        <v>-2.506157511049989E-3</v>
      </c>
      <c r="AL158" s="173">
        <f t="shared" si="58"/>
        <v>1.5761252313612584E-2</v>
      </c>
      <c r="AM158" s="173">
        <f t="shared" si="58"/>
        <v>-1.2268850923139007E-2</v>
      </c>
      <c r="AN158" s="173">
        <f t="shared" si="58"/>
        <v>-1.4028686456838191E-2</v>
      </c>
      <c r="AO158" s="173">
        <f t="shared" si="58"/>
        <v>-2.3958172774577235E-2</v>
      </c>
      <c r="AP158" s="173">
        <f t="shared" si="58"/>
        <v>-2.1556517429788702E-2</v>
      </c>
      <c r="AQ158" s="173">
        <f t="shared" si="58"/>
        <v>-1.2174555960442368E-2</v>
      </c>
      <c r="AR158" s="173">
        <f t="shared" si="58"/>
        <v>-8.5835159335350131E-3</v>
      </c>
      <c r="AS158" s="173">
        <f t="shared" si="58"/>
        <v>-3.2352200392104402E-2</v>
      </c>
      <c r="AT158" s="173">
        <f t="shared" si="58"/>
        <v>-1.9983312363301753E-2</v>
      </c>
      <c r="AU158" s="173">
        <f t="shared" si="58"/>
        <v>6.3555057460349396E-3</v>
      </c>
      <c r="AV158" s="173">
        <f t="shared" si="58"/>
        <v>-1.4409634591608267E-2</v>
      </c>
      <c r="AW158" s="173">
        <f t="shared" si="58"/>
        <v>7.9673773779136425E-3</v>
      </c>
      <c r="AX158" s="173">
        <f t="shared" si="58"/>
        <v>-1.2015679705191684E-2</v>
      </c>
      <c r="AY158" s="173">
        <f t="shared" si="58"/>
        <v>-2.386647325083624E-2</v>
      </c>
      <c r="AZ158" s="173">
        <f t="shared" si="58"/>
        <v>-6.728123703817035E-3</v>
      </c>
      <c r="BA158" s="173">
        <f t="shared" si="58"/>
        <v>-9.3282350983484585E-3</v>
      </c>
      <c r="BB158" s="173">
        <f t="shared" si="58"/>
        <v>-9.7040620271620082E-3</v>
      </c>
      <c r="BC158" s="173">
        <f t="shared" si="58"/>
        <v>-1.4476472172026744E-2</v>
      </c>
      <c r="BD158" s="173">
        <f t="shared" si="58"/>
        <v>-2.0579641292597595E-2</v>
      </c>
      <c r="BE158" s="173">
        <f t="shared" si="58"/>
        <v>-0.10942024635456793</v>
      </c>
      <c r="BF158" s="173">
        <f t="shared" si="58"/>
        <v>7.6154220526201133E-3</v>
      </c>
      <c r="BG158" s="173">
        <f t="shared" si="58"/>
        <v>3.6569540243725607E-2</v>
      </c>
      <c r="BH158" s="173">
        <f t="shared" si="58"/>
        <v>-6.9142490952719404E-3</v>
      </c>
      <c r="BI158" s="173">
        <f>BI145/BH145-1</f>
        <v>-1.5785141579198747E-2</v>
      </c>
      <c r="BJ158" s="637"/>
      <c r="BK158" s="637"/>
      <c r="BL158" s="643"/>
    </row>
    <row r="159" spans="1:68" s="87" customFormat="1">
      <c r="A159" s="29"/>
      <c r="B159" s="23"/>
      <c r="C159" s="23"/>
      <c r="D159" s="23"/>
      <c r="E159" s="23"/>
      <c r="F159" s="23"/>
      <c r="G159" s="23"/>
      <c r="H159" s="23"/>
      <c r="I159" s="23"/>
      <c r="J159" s="23"/>
      <c r="K159" s="23"/>
      <c r="L159" s="23"/>
      <c r="M159" s="23"/>
      <c r="N159" s="23"/>
      <c r="O159" s="23"/>
      <c r="P159" s="29"/>
      <c r="Q159" s="23"/>
      <c r="R159" s="23"/>
      <c r="S159" s="23"/>
      <c r="T159" s="155" t="s">
        <v>59</v>
      </c>
      <c r="U159" s="1123"/>
      <c r="V159" s="29"/>
      <c r="W159" s="29"/>
      <c r="X159" s="29"/>
      <c r="Y159" s="1656" t="s">
        <v>614</v>
      </c>
      <c r="Z159" s="655"/>
      <c r="AA159" s="89"/>
      <c r="AB159" s="173">
        <f t="shared" ref="AB159:BH159" si="59">AB146/AA146-1</f>
        <v>3.0037067592082911E-2</v>
      </c>
      <c r="AC159" s="173">
        <f t="shared" si="59"/>
        <v>3.4563195448809703E-2</v>
      </c>
      <c r="AD159" s="173">
        <f t="shared" si="59"/>
        <v>2.9445516317324616E-2</v>
      </c>
      <c r="AE159" s="173">
        <f t="shared" si="59"/>
        <v>0.10199361161377474</v>
      </c>
      <c r="AF159" s="173">
        <f t="shared" si="59"/>
        <v>3.1647084135080883E-2</v>
      </c>
      <c r="AG159" s="173">
        <f t="shared" si="59"/>
        <v>-1.2497787838441576E-2</v>
      </c>
      <c r="AH159" s="173">
        <f t="shared" si="59"/>
        <v>2.7965499507566216E-2</v>
      </c>
      <c r="AI159" s="173">
        <f t="shared" si="59"/>
        <v>4.4677498631376267E-2</v>
      </c>
      <c r="AJ159" s="173">
        <f t="shared" si="59"/>
        <v>5.9329073836996704E-2</v>
      </c>
      <c r="AK159" s="173">
        <f t="shared" si="59"/>
        <v>3.4966682884045364E-2</v>
      </c>
      <c r="AL159" s="173">
        <f t="shared" si="59"/>
        <v>-2.3243674867223785E-4</v>
      </c>
      <c r="AM159" s="173">
        <f t="shared" si="59"/>
        <v>5.3807739675053812E-2</v>
      </c>
      <c r="AN159" s="173">
        <f t="shared" si="59"/>
        <v>3.4099275505414361E-2</v>
      </c>
      <c r="AO159" s="173">
        <f t="shared" si="59"/>
        <v>2.9263706845831905E-2</v>
      </c>
      <c r="AP159" s="173">
        <f t="shared" si="59"/>
        <v>3.9110686281877527E-2</v>
      </c>
      <c r="AQ159" s="173">
        <f t="shared" si="59"/>
        <v>-1.5707387778067239E-2</v>
      </c>
      <c r="AR159" s="173">
        <f t="shared" si="59"/>
        <v>4.1342542812533578E-2</v>
      </c>
      <c r="AS159" s="173">
        <f t="shared" si="59"/>
        <v>-2.8946574533337155E-2</v>
      </c>
      <c r="AT159" s="173">
        <f t="shared" si="59"/>
        <v>-0.10566170857283153</v>
      </c>
      <c r="AU159" s="173">
        <f t="shared" si="59"/>
        <v>1.5437271121870655E-2</v>
      </c>
      <c r="AV159" s="173">
        <f t="shared" si="59"/>
        <v>0.12157011443407173</v>
      </c>
      <c r="AW159" s="173">
        <f t="shared" si="59"/>
        <v>1.6410203077643404E-2</v>
      </c>
      <c r="AX159" s="173">
        <f t="shared" si="59"/>
        <v>2.7241057590059015E-2</v>
      </c>
      <c r="AY159" s="173">
        <f t="shared" si="59"/>
        <v>-4.0978432494015782E-2</v>
      </c>
      <c r="AZ159" s="173">
        <f t="shared" si="59"/>
        <v>-3.6524563735618076E-2</v>
      </c>
      <c r="BA159" s="173">
        <f t="shared" si="59"/>
        <v>-2.2915181648529681E-2</v>
      </c>
      <c r="BB159" s="173">
        <f t="shared" si="59"/>
        <v>-2.219725171961362E-2</v>
      </c>
      <c r="BC159" s="173">
        <f t="shared" si="59"/>
        <v>-3.383654351629084E-2</v>
      </c>
      <c r="BD159" s="173">
        <f t="shared" si="59"/>
        <v>-4.6785775083983072E-2</v>
      </c>
      <c r="BE159" s="173">
        <f t="shared" si="59"/>
        <v>-4.967666612861843E-2</v>
      </c>
      <c r="BF159" s="173">
        <f t="shared" si="59"/>
        <v>2.8437736101024624E-2</v>
      </c>
      <c r="BG159" s="173">
        <f t="shared" si="59"/>
        <v>-5.2006759840759975E-2</v>
      </c>
      <c r="BH159" s="173">
        <f t="shared" si="59"/>
        <v>-8.5886654208193747E-2</v>
      </c>
      <c r="BI159" s="173">
        <f>BI146/BH146-1</f>
        <v>1.5262873774746222E-3</v>
      </c>
      <c r="BJ159" s="637"/>
      <c r="BK159" s="637"/>
      <c r="BL159" s="643"/>
    </row>
    <row r="160" spans="1:68" s="87" customFormat="1">
      <c r="A160" s="29"/>
      <c r="B160" s="23"/>
      <c r="C160" s="23"/>
      <c r="D160" s="23"/>
      <c r="E160" s="23"/>
      <c r="F160" s="23"/>
      <c r="G160" s="23"/>
      <c r="H160" s="23"/>
      <c r="I160" s="23"/>
      <c r="J160" s="23"/>
      <c r="K160" s="23"/>
      <c r="L160" s="23"/>
      <c r="M160" s="23"/>
      <c r="N160" s="23"/>
      <c r="O160" s="23"/>
      <c r="P160" s="29"/>
      <c r="Q160" s="23"/>
      <c r="R160" s="23"/>
      <c r="S160" s="23"/>
      <c r="T160" s="155" t="s">
        <v>60</v>
      </c>
      <c r="U160" s="1123"/>
      <c r="V160" s="29"/>
      <c r="W160" s="29"/>
      <c r="X160" s="29"/>
      <c r="Y160" s="147" t="s">
        <v>185</v>
      </c>
      <c r="Z160" s="655"/>
      <c r="AA160" s="89"/>
      <c r="AB160" s="173">
        <f t="shared" ref="AB160:BI160" si="60">AB147/AA147-1</f>
        <v>1.7964367050536723E-2</v>
      </c>
      <c r="AC160" s="173">
        <f t="shared" si="60"/>
        <v>4.8124426820671529E-2</v>
      </c>
      <c r="AD160" s="173">
        <f t="shared" si="60"/>
        <v>6.1305453428750489E-4</v>
      </c>
      <c r="AE160" s="173">
        <f t="shared" si="60"/>
        <v>6.1262641222218583E-2</v>
      </c>
      <c r="AF160" s="173">
        <f t="shared" si="60"/>
        <v>1.5491574234082872E-2</v>
      </c>
      <c r="AG160" s="173">
        <f t="shared" si="60"/>
        <v>1.699260496529309E-2</v>
      </c>
      <c r="AH160" s="173">
        <f t="shared" si="60"/>
        <v>-3.0480344173058671E-2</v>
      </c>
      <c r="AI160" s="173">
        <f t="shared" si="60"/>
        <v>-1.1592300799387223E-2</v>
      </c>
      <c r="AJ160" s="173">
        <f t="shared" si="60"/>
        <v>5.1160067065670667E-2</v>
      </c>
      <c r="AK160" s="173">
        <f t="shared" si="60"/>
        <v>2.1827436485767571E-2</v>
      </c>
      <c r="AL160" s="173">
        <f t="shared" si="60"/>
        <v>-1.5566345377999724E-2</v>
      </c>
      <c r="AM160" s="173">
        <f t="shared" si="60"/>
        <v>6.516516651190285E-2</v>
      </c>
      <c r="AN160" s="173">
        <f t="shared" si="60"/>
        <v>1.0592696728636053E-2</v>
      </c>
      <c r="AO160" s="173">
        <f t="shared" si="60"/>
        <v>3.0063273671181445E-3</v>
      </c>
      <c r="AP160" s="173">
        <f t="shared" si="60"/>
        <v>2.3293836782029675E-2</v>
      </c>
      <c r="AQ160" s="173">
        <f t="shared" si="60"/>
        <v>-4.9536720023912184E-2</v>
      </c>
      <c r="AR160" s="173">
        <f t="shared" si="60"/>
        <v>7.5202763855011012E-2</v>
      </c>
      <c r="AS160" s="173">
        <f t="shared" si="60"/>
        <v>-2.9963008549606762E-2</v>
      </c>
      <c r="AT160" s="173">
        <f t="shared" si="60"/>
        <v>-2.7310052275647978E-2</v>
      </c>
      <c r="AU160" s="173">
        <f t="shared" si="60"/>
        <v>0.10440591380228215</v>
      </c>
      <c r="AV160" s="173">
        <f t="shared" si="60"/>
        <v>7.0321907193796607E-2</v>
      </c>
      <c r="AW160" s="173">
        <f t="shared" si="60"/>
        <v>0.10547324779409584</v>
      </c>
      <c r="AX160" s="173">
        <f t="shared" si="60"/>
        <v>6.5310831316092166E-3</v>
      </c>
      <c r="AY160" s="173">
        <f t="shared" si="60"/>
        <v>-5.5273229602004759E-2</v>
      </c>
      <c r="AZ160" s="173">
        <f t="shared" si="60"/>
        <v>-5.6330540237278681E-2</v>
      </c>
      <c r="BA160" s="173">
        <f t="shared" si="60"/>
        <v>-3.1831202400123604E-2</v>
      </c>
      <c r="BB160" s="173">
        <f t="shared" si="60"/>
        <v>2.1887336007632596E-2</v>
      </c>
      <c r="BC160" s="173">
        <f t="shared" si="60"/>
        <v>-0.13265400561200358</v>
      </c>
      <c r="BD160" s="173">
        <f t="shared" si="60"/>
        <v>-1.9634917711962574E-2</v>
      </c>
      <c r="BE160" s="173">
        <f t="shared" si="60"/>
        <v>6.6571615618285174E-2</v>
      </c>
      <c r="BF160" s="173">
        <f t="shared" si="60"/>
        <v>-4.2991235663460081E-2</v>
      </c>
      <c r="BG160" s="173">
        <f t="shared" si="60"/>
        <v>-1.2172145494306452E-2</v>
      </c>
      <c r="BH160" s="173">
        <f t="shared" si="60"/>
        <v>-6.7306080219249331E-2</v>
      </c>
      <c r="BI160" s="173">
        <f t="shared" si="60"/>
        <v>-6.5546428340810259E-3</v>
      </c>
      <c r="BJ160" s="637"/>
      <c r="BK160" s="637"/>
      <c r="BL160" s="643"/>
    </row>
    <row r="161" spans="1:65" s="87" customFormat="1">
      <c r="A161" s="29"/>
      <c r="B161" s="23"/>
      <c r="C161" s="23"/>
      <c r="D161" s="23"/>
      <c r="E161" s="23"/>
      <c r="F161" s="23"/>
      <c r="G161" s="23"/>
      <c r="H161" s="23"/>
      <c r="I161" s="23"/>
      <c r="J161" s="23"/>
      <c r="K161" s="23"/>
      <c r="L161" s="23"/>
      <c r="M161" s="23"/>
      <c r="N161" s="23"/>
      <c r="O161" s="23"/>
      <c r="P161" s="29"/>
      <c r="Q161" s="23"/>
      <c r="R161" s="23"/>
      <c r="S161" s="23"/>
      <c r="T161" s="155" t="s">
        <v>478</v>
      </c>
      <c r="U161" s="1123"/>
      <c r="V161" s="29"/>
      <c r="W161" s="29"/>
      <c r="X161" s="29"/>
      <c r="Y161" s="147" t="s">
        <v>323</v>
      </c>
      <c r="Z161" s="655"/>
      <c r="AA161" s="89"/>
      <c r="AB161" s="173">
        <f t="shared" ref="AB161:BI161" si="61">AB148/AA148-1</f>
        <v>2.0094749811494284E-2</v>
      </c>
      <c r="AC161" s="173">
        <f t="shared" si="61"/>
        <v>-2.2752901931200054E-4</v>
      </c>
      <c r="AD161" s="173">
        <f t="shared" si="61"/>
        <v>-1.9372870280972454E-2</v>
      </c>
      <c r="AE161" s="173">
        <f t="shared" si="61"/>
        <v>2.6105210834512116E-2</v>
      </c>
      <c r="AF161" s="173">
        <f t="shared" si="61"/>
        <v>4.5492097712291901E-3</v>
      </c>
      <c r="AG161" s="173">
        <f t="shared" si="61"/>
        <v>8.7857829453066305E-3</v>
      </c>
      <c r="AH161" s="173">
        <f t="shared" si="61"/>
        <v>-3.7066346422220398E-2</v>
      </c>
      <c r="AI161" s="173">
        <f t="shared" si="61"/>
        <v>-9.2696372273135652E-2</v>
      </c>
      <c r="AJ161" s="173">
        <f t="shared" si="61"/>
        <v>6.2751027081289212E-3</v>
      </c>
      <c r="AK161" s="173">
        <f t="shared" si="61"/>
        <v>8.84071111515361E-3</v>
      </c>
      <c r="AL161" s="173">
        <f t="shared" si="61"/>
        <v>-2.0875344228446835E-2</v>
      </c>
      <c r="AM161" s="173">
        <f t="shared" si="61"/>
        <v>-3.9513125431873131E-2</v>
      </c>
      <c r="AN161" s="173">
        <f t="shared" si="61"/>
        <v>-1.0600525477950651E-2</v>
      </c>
      <c r="AO161" s="173">
        <f t="shared" si="61"/>
        <v>-2.128931806189005E-4</v>
      </c>
      <c r="AP161" s="173">
        <f t="shared" si="61"/>
        <v>1.9768673009759485E-2</v>
      </c>
      <c r="AQ161" s="173">
        <f t="shared" si="61"/>
        <v>4.6429202076188059E-3</v>
      </c>
      <c r="AR161" s="173">
        <f t="shared" si="61"/>
        <v>-1.4114692151947494E-2</v>
      </c>
      <c r="AS161" s="173">
        <f t="shared" si="61"/>
        <v>-7.7039363830658902E-2</v>
      </c>
      <c r="AT161" s="173">
        <f t="shared" si="61"/>
        <v>-0.10416637554334851</v>
      </c>
      <c r="AU161" s="173">
        <f t="shared" si="61"/>
        <v>2.4044826940479602E-2</v>
      </c>
      <c r="AV161" s="173">
        <f t="shared" si="61"/>
        <v>-5.9433057951029378E-3</v>
      </c>
      <c r="AW161" s="173">
        <f t="shared" si="61"/>
        <v>3.8369209171584817E-3</v>
      </c>
      <c r="AX161" s="173">
        <f t="shared" si="61"/>
        <v>3.6119548529899737E-2</v>
      </c>
      <c r="AY161" s="173">
        <f t="shared" si="61"/>
        <v>-1.0871845081328879E-2</v>
      </c>
      <c r="AZ161" s="173">
        <f t="shared" si="61"/>
        <v>-2.7252780556524248E-2</v>
      </c>
      <c r="BA161" s="173">
        <f t="shared" si="61"/>
        <v>-8.2600725033149525E-3</v>
      </c>
      <c r="BB161" s="173">
        <f t="shared" si="61"/>
        <v>1.6142502324741015E-2</v>
      </c>
      <c r="BC161" s="173">
        <f t="shared" si="61"/>
        <v>-1.5048246067367876E-2</v>
      </c>
      <c r="BD161" s="173">
        <f t="shared" si="61"/>
        <v>-3.5097310803534176E-2</v>
      </c>
      <c r="BE161" s="173">
        <f t="shared" si="61"/>
        <v>-6.4901674782556706E-2</v>
      </c>
      <c r="BF161" s="173">
        <f t="shared" si="61"/>
        <v>3.4244175453374881E-2</v>
      </c>
      <c r="BG161" s="173">
        <f t="shared" si="61"/>
        <v>-6.9623391836075466E-2</v>
      </c>
      <c r="BH161" s="173">
        <f t="shared" si="61"/>
        <v>-6.2458518343295966E-2</v>
      </c>
      <c r="BI161" s="173">
        <f t="shared" si="61"/>
        <v>-2.9314401827294612E-2</v>
      </c>
      <c r="BJ161" s="637"/>
      <c r="BK161" s="637"/>
      <c r="BL161" s="643"/>
    </row>
    <row r="162" spans="1:65" s="87" customFormat="1">
      <c r="A162" s="29"/>
      <c r="B162" s="23"/>
      <c r="C162" s="23"/>
      <c r="D162" s="23"/>
      <c r="E162" s="23"/>
      <c r="F162" s="23"/>
      <c r="G162" s="23"/>
      <c r="H162" s="23"/>
      <c r="I162" s="23"/>
      <c r="J162" s="23"/>
      <c r="K162" s="23"/>
      <c r="L162" s="23"/>
      <c r="M162" s="23"/>
      <c r="N162" s="23"/>
      <c r="O162" s="23"/>
      <c r="P162" s="29"/>
      <c r="Q162" s="23"/>
      <c r="R162" s="23"/>
      <c r="S162" s="23"/>
      <c r="T162" s="155" t="s">
        <v>61</v>
      </c>
      <c r="U162" s="1123"/>
      <c r="V162" s="29"/>
      <c r="W162" s="29"/>
      <c r="X162" s="29"/>
      <c r="Y162" s="147" t="s">
        <v>186</v>
      </c>
      <c r="Z162" s="655"/>
      <c r="AA162" s="89"/>
      <c r="AB162" s="173">
        <f t="shared" ref="AB162:BI162" si="62">AB149/AA149-1</f>
        <v>1.0214039832923794E-2</v>
      </c>
      <c r="AC162" s="173">
        <f t="shared" si="62"/>
        <v>3.9662807000989009E-2</v>
      </c>
      <c r="AD162" s="173">
        <f t="shared" si="62"/>
        <v>-6.724899227600889E-3</v>
      </c>
      <c r="AE162" s="173">
        <f t="shared" si="62"/>
        <v>9.5212247832952901E-2</v>
      </c>
      <c r="AF162" s="173">
        <f t="shared" si="62"/>
        <v>3.0972409965899006E-2</v>
      </c>
      <c r="AG162" s="173">
        <f t="shared" si="62"/>
        <v>3.3647917799898952E-2</v>
      </c>
      <c r="AH162" s="173">
        <f t="shared" si="62"/>
        <v>3.6172279039192512E-2</v>
      </c>
      <c r="AI162" s="173">
        <f t="shared" si="62"/>
        <v>9.3045747038671411E-3</v>
      </c>
      <c r="AJ162" s="173">
        <f t="shared" si="62"/>
        <v>8.2982774715050223E-3</v>
      </c>
      <c r="AK162" s="173">
        <f t="shared" si="62"/>
        <v>3.2153223598973879E-2</v>
      </c>
      <c r="AL162" s="173">
        <f t="shared" si="62"/>
        <v>-1.505734751842458E-3</v>
      </c>
      <c r="AM162" s="173">
        <f t="shared" si="62"/>
        <v>7.6428569254640699E-3</v>
      </c>
      <c r="AN162" s="173">
        <f t="shared" si="62"/>
        <v>2.0850595519721793E-2</v>
      </c>
      <c r="AO162" s="173">
        <f t="shared" si="62"/>
        <v>-2.9885866226534774E-2</v>
      </c>
      <c r="AP162" s="173">
        <f t="shared" si="62"/>
        <v>-3.2805627075141008E-2</v>
      </c>
      <c r="AQ162" s="173">
        <f t="shared" si="62"/>
        <v>-5.1585421457985836E-2</v>
      </c>
      <c r="AR162" s="173">
        <f t="shared" si="62"/>
        <v>8.5054936142421322E-3</v>
      </c>
      <c r="AS162" s="173">
        <f t="shared" si="62"/>
        <v>6.2680166593282127E-2</v>
      </c>
      <c r="AT162" s="173">
        <f t="shared" si="62"/>
        <v>-0.10513235113527686</v>
      </c>
      <c r="AU162" s="173">
        <f t="shared" si="62"/>
        <v>-5.3877206092655117E-3</v>
      </c>
      <c r="AV162" s="173">
        <f t="shared" si="62"/>
        <v>-2.0644115597968971E-2</v>
      </c>
      <c r="AW162" s="173">
        <f t="shared" si="62"/>
        <v>5.5472156649489568E-2</v>
      </c>
      <c r="AX162" s="173">
        <f t="shared" si="62"/>
        <v>-6.8043018893314544E-3</v>
      </c>
      <c r="AY162" s="173">
        <f t="shared" si="62"/>
        <v>-3.1412530459431376E-2</v>
      </c>
      <c r="AZ162" s="173">
        <f t="shared" si="62"/>
        <v>1.6637918797614226E-2</v>
      </c>
      <c r="BA162" s="173">
        <f t="shared" si="62"/>
        <v>3.1718983456605621E-3</v>
      </c>
      <c r="BB162" s="173">
        <f t="shared" si="62"/>
        <v>1.4349439614297355E-2</v>
      </c>
      <c r="BC162" s="173">
        <f t="shared" si="62"/>
        <v>1.6867344743772161E-2</v>
      </c>
      <c r="BD162" s="173">
        <f t="shared" si="62"/>
        <v>2.2935072349502095E-2</v>
      </c>
      <c r="BE162" s="173">
        <f t="shared" si="62"/>
        <v>-3.8403795275348429E-2</v>
      </c>
      <c r="BF162" s="173">
        <f t="shared" si="62"/>
        <v>2.9669426961022038E-2</v>
      </c>
      <c r="BG162" s="173">
        <f t="shared" si="62"/>
        <v>6.0631589068906866E-3</v>
      </c>
      <c r="BH162" s="173">
        <f t="shared" si="62"/>
        <v>2.0492011989236225E-2</v>
      </c>
      <c r="BI162" s="173">
        <f t="shared" si="62"/>
        <v>-1.8594778491251907E-2</v>
      </c>
      <c r="BJ162" s="637"/>
      <c r="BK162" s="637"/>
      <c r="BL162" s="643"/>
    </row>
    <row r="163" spans="1:65" s="87" customFormat="1" ht="14.25" customHeight="1" thickBot="1">
      <c r="A163" s="29"/>
      <c r="B163" s="29"/>
      <c r="C163" s="29"/>
      <c r="D163" s="29"/>
      <c r="E163" s="29"/>
      <c r="F163" s="29"/>
      <c r="G163" s="29"/>
      <c r="H163" s="29"/>
      <c r="I163" s="29"/>
      <c r="J163" s="29"/>
      <c r="K163" s="29"/>
      <c r="L163" s="29"/>
      <c r="M163" s="29"/>
      <c r="N163" s="29"/>
      <c r="O163" s="29"/>
      <c r="P163" s="29"/>
      <c r="Q163" s="29"/>
      <c r="R163" s="29"/>
      <c r="S163" s="29"/>
      <c r="T163" s="204" t="s">
        <v>479</v>
      </c>
      <c r="U163" s="1123"/>
      <c r="V163" s="29"/>
      <c r="W163" s="29"/>
      <c r="X163" s="29"/>
      <c r="Y163" s="700" t="s">
        <v>915</v>
      </c>
      <c r="Z163" s="656"/>
      <c r="AA163" s="90"/>
      <c r="AB163" s="657">
        <f t="shared" ref="AB163:BI163" si="63">AB150/AA150-1</f>
        <v>-3.2338856309313102E-2</v>
      </c>
      <c r="AC163" s="657">
        <f t="shared" si="63"/>
        <v>-5.156788836176851E-2</v>
      </c>
      <c r="AD163" s="657">
        <f t="shared" si="63"/>
        <v>-3.5124891009202353E-2</v>
      </c>
      <c r="AE163" s="657">
        <f t="shared" si="63"/>
        <v>-3.7065375330656125E-2</v>
      </c>
      <c r="AF163" s="657">
        <f t="shared" si="63"/>
        <v>3.151024280613357E-2</v>
      </c>
      <c r="AG163" s="657">
        <f t="shared" si="63"/>
        <v>1.7250710453549978E-2</v>
      </c>
      <c r="AH163" s="657">
        <f t="shared" si="63"/>
        <v>-2.4976272802085808E-2</v>
      </c>
      <c r="AI163" s="657">
        <f t="shared" si="63"/>
        <v>-7.2818094131770539E-2</v>
      </c>
      <c r="AJ163" s="657">
        <f t="shared" si="63"/>
        <v>6.9456436018584533E-3</v>
      </c>
      <c r="AK163" s="657">
        <f t="shared" si="63"/>
        <v>1.2045479930962166E-2</v>
      </c>
      <c r="AL163" s="657">
        <f t="shared" si="63"/>
        <v>-9.0753498173267833E-2</v>
      </c>
      <c r="AM163" s="657">
        <f t="shared" si="63"/>
        <v>-5.3146742810555314E-2</v>
      </c>
      <c r="AN163" s="657">
        <f t="shared" si="63"/>
        <v>-4.3501561067072703E-2</v>
      </c>
      <c r="AO163" s="657">
        <f t="shared" si="63"/>
        <v>-3.461000971581274E-2</v>
      </c>
      <c r="AP163" s="657">
        <f t="shared" si="63"/>
        <v>-2.1216680362794782E-2</v>
      </c>
      <c r="AQ163" s="657">
        <f t="shared" si="63"/>
        <v>-1.9719337489463085E-2</v>
      </c>
      <c r="AR163" s="657">
        <f t="shared" si="63"/>
        <v>1.3272409803875007E-3</v>
      </c>
      <c r="AS163" s="657">
        <f t="shared" si="63"/>
        <v>-0.10425696643351423</v>
      </c>
      <c r="AT163" s="657">
        <f t="shared" si="63"/>
        <v>-8.7398187356407364E-2</v>
      </c>
      <c r="AU163" s="657">
        <f t="shared" si="63"/>
        <v>-4.0858330298823131E-2</v>
      </c>
      <c r="AV163" s="657">
        <f t="shared" si="63"/>
        <v>-3.1689758321103101E-2</v>
      </c>
      <c r="AW163" s="657">
        <f t="shared" si="63"/>
        <v>8.790157268419474E-3</v>
      </c>
      <c r="AX163" s="657">
        <f t="shared" si="63"/>
        <v>-7.2801200596309679E-3</v>
      </c>
      <c r="AY163" s="657">
        <f t="shared" si="63"/>
        <v>-3.8721096563720581E-2</v>
      </c>
      <c r="AZ163" s="657">
        <f t="shared" si="63"/>
        <v>-5.1500918508971649E-2</v>
      </c>
      <c r="BA163" s="657">
        <f t="shared" si="63"/>
        <v>-2.8260685728270563E-2</v>
      </c>
      <c r="BB163" s="657">
        <f t="shared" si="63"/>
        <v>-7.5640688009236068E-2</v>
      </c>
      <c r="BC163" s="657">
        <f t="shared" si="63"/>
        <v>-1.7050134130455752E-2</v>
      </c>
      <c r="BD163" s="657">
        <f t="shared" si="63"/>
        <v>-3.1879474572487077E-2</v>
      </c>
      <c r="BE163" s="657">
        <f t="shared" si="63"/>
        <v>-3.6031056711913423E-2</v>
      </c>
      <c r="BF163" s="657">
        <f t="shared" si="63"/>
        <v>-5.1487373409226156E-2</v>
      </c>
      <c r="BG163" s="657">
        <f t="shared" si="63"/>
        <v>-4.9601900847210501E-2</v>
      </c>
      <c r="BH163" s="657">
        <f t="shared" si="63"/>
        <v>6.8950687267486099E-3</v>
      </c>
      <c r="BI163" s="657">
        <f t="shared" si="63"/>
        <v>-1.6437933669838367E-3</v>
      </c>
      <c r="BJ163" s="647"/>
      <c r="BK163" s="647"/>
      <c r="BL163" s="643"/>
    </row>
    <row r="164" spans="1:65" s="87" customFormat="1" ht="15.75" thickTop="1">
      <c r="A164" s="29"/>
      <c r="B164" s="23"/>
      <c r="C164" s="23"/>
      <c r="D164" s="23"/>
      <c r="E164" s="23"/>
      <c r="F164" s="23"/>
      <c r="G164" s="23"/>
      <c r="H164" s="23"/>
      <c r="I164" s="23"/>
      <c r="J164" s="23"/>
      <c r="K164" s="23"/>
      <c r="L164" s="23"/>
      <c r="M164" s="23"/>
      <c r="N164" s="23"/>
      <c r="O164" s="23"/>
      <c r="P164" s="29"/>
      <c r="Q164" s="23"/>
      <c r="R164" s="23"/>
      <c r="S164" s="23"/>
      <c r="T164" s="154" t="s">
        <v>23</v>
      </c>
      <c r="U164" s="1123"/>
      <c r="V164" s="29"/>
      <c r="W164" s="29"/>
      <c r="X164" s="29"/>
      <c r="Y164" s="146" t="s">
        <v>0</v>
      </c>
      <c r="Z164" s="658"/>
      <c r="AA164" s="91"/>
      <c r="AB164" s="659">
        <f t="shared" ref="AB164:BD164" si="64">AB151/AA151-1</f>
        <v>9.968234333307624E-3</v>
      </c>
      <c r="AC164" s="659">
        <f t="shared" si="64"/>
        <v>7.2573621054528026E-3</v>
      </c>
      <c r="AD164" s="659">
        <f t="shared" si="64"/>
        <v>-5.4763677317819504E-3</v>
      </c>
      <c r="AE164" s="659">
        <f t="shared" si="64"/>
        <v>4.5544167461975427E-2</v>
      </c>
      <c r="AF164" s="659">
        <f t="shared" si="64"/>
        <v>1.014374085961256E-2</v>
      </c>
      <c r="AG164" s="659">
        <f t="shared" si="64"/>
        <v>1.0420691340439214E-2</v>
      </c>
      <c r="AH164" s="659">
        <f t="shared" si="64"/>
        <v>-6.5483393290008962E-3</v>
      </c>
      <c r="AI164" s="659">
        <f t="shared" si="64"/>
        <v>-3.2278652984474743E-2</v>
      </c>
      <c r="AJ164" s="659">
        <f t="shared" si="64"/>
        <v>3.0690464414796947E-2</v>
      </c>
      <c r="AK164" s="659">
        <f t="shared" si="64"/>
        <v>1.7942730020366948E-2</v>
      </c>
      <c r="AL164" s="659">
        <f t="shared" si="64"/>
        <v>-1.1651803141564665E-2</v>
      </c>
      <c r="AM164" s="659">
        <f t="shared" si="64"/>
        <v>2.3437581656737372E-2</v>
      </c>
      <c r="AN164" s="659">
        <f t="shared" si="64"/>
        <v>6.3254179241887254E-3</v>
      </c>
      <c r="AO164" s="659">
        <f t="shared" si="64"/>
        <v>-3.7788954115290929E-3</v>
      </c>
      <c r="AP164" s="659">
        <f t="shared" si="64"/>
        <v>5.6218243687908842E-3</v>
      </c>
      <c r="AQ164" s="659">
        <f t="shared" si="64"/>
        <v>-1.7873687219453482E-2</v>
      </c>
      <c r="AR164" s="659">
        <f t="shared" si="64"/>
        <v>2.782580069230578E-2</v>
      </c>
      <c r="AS164" s="659">
        <f t="shared" si="64"/>
        <v>-5.4407883088778197E-2</v>
      </c>
      <c r="AT164" s="659">
        <f t="shared" si="64"/>
        <v>-5.5478998120406575E-2</v>
      </c>
      <c r="AU164" s="659">
        <f t="shared" si="64"/>
        <v>4.3513802695101633E-2</v>
      </c>
      <c r="AV164" s="659">
        <f t="shared" si="64"/>
        <v>4.1412702934396917E-2</v>
      </c>
      <c r="AW164" s="659">
        <f t="shared" si="64"/>
        <v>3.2300880989745373E-2</v>
      </c>
      <c r="AX164" s="659">
        <f t="shared" si="64"/>
        <v>7.4024732130908433E-3</v>
      </c>
      <c r="AY164" s="659">
        <f t="shared" si="64"/>
        <v>-3.9332041080593627E-2</v>
      </c>
      <c r="AZ164" s="659">
        <f t="shared" si="64"/>
        <v>-3.2097388573076091E-2</v>
      </c>
      <c r="BA164" s="659">
        <f t="shared" si="64"/>
        <v>-1.64588426164477E-2</v>
      </c>
      <c r="BB164" s="659">
        <f t="shared" si="64"/>
        <v>-1.31202793746239E-2</v>
      </c>
      <c r="BC164" s="659">
        <f t="shared" si="64"/>
        <v>-3.8707874627120553E-2</v>
      </c>
      <c r="BD164" s="659">
        <f t="shared" si="64"/>
        <v>-3.2281046840447414E-2</v>
      </c>
      <c r="BE164" s="659">
        <f>BE151/BD151-1</f>
        <v>-5.841994178187615E-2</v>
      </c>
      <c r="BF164" s="659">
        <f>BF151/BE151-1</f>
        <v>2.030332389053302E-2</v>
      </c>
      <c r="BG164" s="659">
        <f>BG151/BF151-1</f>
        <v>-2.7483617621456902E-2</v>
      </c>
      <c r="BH164" s="659">
        <f>BH151/BG151-1</f>
        <v>-4.0082059740641163E-2</v>
      </c>
      <c r="BI164" s="659">
        <f>BI151/BH151-1</f>
        <v>-1.6907369683844098E-2</v>
      </c>
      <c r="BJ164" s="660"/>
      <c r="BK164" s="660"/>
      <c r="BL164" s="29"/>
    </row>
    <row r="165" spans="1:65" s="87" customFormat="1">
      <c r="A165" s="29"/>
      <c r="B165" s="23"/>
      <c r="C165" s="23"/>
      <c r="D165" s="23"/>
      <c r="E165" s="23"/>
      <c r="F165" s="23"/>
      <c r="G165" s="23"/>
      <c r="H165" s="23"/>
      <c r="I165" s="23"/>
      <c r="J165" s="23"/>
      <c r="K165" s="23"/>
      <c r="L165" s="23"/>
      <c r="M165" s="23"/>
      <c r="N165" s="23"/>
      <c r="O165" s="23"/>
      <c r="P165" s="29"/>
      <c r="Q165" s="23"/>
      <c r="R165" s="23"/>
      <c r="S165" s="23"/>
      <c r="T165" s="23"/>
      <c r="U165" s="1123"/>
      <c r="V165" s="29"/>
      <c r="W165" s="29"/>
      <c r="X165" s="29"/>
      <c r="Y165" s="29"/>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9"/>
      <c r="BM165" s="661"/>
    </row>
    <row r="166" spans="1:65">
      <c r="T166" s="163" t="s">
        <v>472</v>
      </c>
      <c r="Y166" s="29" t="s">
        <v>916</v>
      </c>
      <c r="BL166" s="165"/>
    </row>
    <row r="167" spans="1:65">
      <c r="T167" s="85"/>
      <c r="Y167" s="1657"/>
      <c r="Z167" s="137"/>
      <c r="AA167" s="86">
        <v>1990</v>
      </c>
      <c r="AB167" s="86">
        <f t="shared" ref="AB167:BB167" si="65">AA167+1</f>
        <v>1991</v>
      </c>
      <c r="AC167" s="86">
        <f t="shared" si="65"/>
        <v>1992</v>
      </c>
      <c r="AD167" s="86">
        <f t="shared" si="65"/>
        <v>1993</v>
      </c>
      <c r="AE167" s="86">
        <f t="shared" si="65"/>
        <v>1994</v>
      </c>
      <c r="AF167" s="86">
        <f t="shared" si="65"/>
        <v>1995</v>
      </c>
      <c r="AG167" s="86">
        <f t="shared" si="65"/>
        <v>1996</v>
      </c>
      <c r="AH167" s="86">
        <f t="shared" si="65"/>
        <v>1997</v>
      </c>
      <c r="AI167" s="86">
        <f t="shared" si="65"/>
        <v>1998</v>
      </c>
      <c r="AJ167" s="86">
        <f t="shared" si="65"/>
        <v>1999</v>
      </c>
      <c r="AK167" s="86">
        <f t="shared" si="65"/>
        <v>2000</v>
      </c>
      <c r="AL167" s="86">
        <f t="shared" si="65"/>
        <v>2001</v>
      </c>
      <c r="AM167" s="86">
        <f t="shared" si="65"/>
        <v>2002</v>
      </c>
      <c r="AN167" s="86">
        <f t="shared" si="65"/>
        <v>2003</v>
      </c>
      <c r="AO167" s="86">
        <f t="shared" si="65"/>
        <v>2004</v>
      </c>
      <c r="AP167" s="86">
        <f t="shared" si="65"/>
        <v>2005</v>
      </c>
      <c r="AQ167" s="86">
        <f t="shared" si="65"/>
        <v>2006</v>
      </c>
      <c r="AR167" s="86">
        <f t="shared" si="65"/>
        <v>2007</v>
      </c>
      <c r="AS167" s="86">
        <f t="shared" si="65"/>
        <v>2008</v>
      </c>
      <c r="AT167" s="86">
        <f t="shared" si="65"/>
        <v>2009</v>
      </c>
      <c r="AU167" s="86">
        <f t="shared" si="65"/>
        <v>2010</v>
      </c>
      <c r="AV167" s="86">
        <f t="shared" si="65"/>
        <v>2011</v>
      </c>
      <c r="AW167" s="86">
        <f t="shared" si="65"/>
        <v>2012</v>
      </c>
      <c r="AX167" s="86">
        <f t="shared" si="65"/>
        <v>2013</v>
      </c>
      <c r="AY167" s="86">
        <f t="shared" si="65"/>
        <v>2014</v>
      </c>
      <c r="AZ167" s="86">
        <f t="shared" si="65"/>
        <v>2015</v>
      </c>
      <c r="BA167" s="86">
        <f t="shared" si="65"/>
        <v>2016</v>
      </c>
      <c r="BB167" s="86">
        <f t="shared" si="65"/>
        <v>2017</v>
      </c>
      <c r="BC167" s="86">
        <f t="shared" ref="BC167:BI167" si="66">BB167+1</f>
        <v>2018</v>
      </c>
      <c r="BD167" s="86">
        <f t="shared" si="66"/>
        <v>2019</v>
      </c>
      <c r="BE167" s="86">
        <f t="shared" si="66"/>
        <v>2020</v>
      </c>
      <c r="BF167" s="86">
        <f t="shared" si="66"/>
        <v>2021</v>
      </c>
      <c r="BG167" s="86">
        <f t="shared" si="66"/>
        <v>2022</v>
      </c>
      <c r="BH167" s="86">
        <f t="shared" si="66"/>
        <v>2023</v>
      </c>
      <c r="BI167" s="86">
        <f t="shared" si="66"/>
        <v>2024</v>
      </c>
      <c r="BJ167" s="86" t="s">
        <v>18</v>
      </c>
      <c r="BK167" s="86" t="s">
        <v>2</v>
      </c>
      <c r="BL167" s="643"/>
    </row>
    <row r="168" spans="1:65">
      <c r="T168" s="652" t="s">
        <v>413</v>
      </c>
      <c r="Y168" s="1689" t="s">
        <v>803</v>
      </c>
      <c r="Z168" s="655"/>
      <c r="AA168" s="89"/>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653"/>
      <c r="AY168" s="662" t="s">
        <v>30</v>
      </c>
      <c r="AZ168" s="662" t="s">
        <v>30</v>
      </c>
      <c r="BA168" s="662" t="s">
        <v>30</v>
      </c>
      <c r="BB168" s="662" t="s">
        <v>30</v>
      </c>
      <c r="BC168" s="662" t="s">
        <v>30</v>
      </c>
      <c r="BD168" s="662" t="s">
        <v>30</v>
      </c>
      <c r="BE168" s="662" t="s">
        <v>30</v>
      </c>
      <c r="BF168" s="662" t="s">
        <v>30</v>
      </c>
      <c r="BG168" s="662" t="s">
        <v>30</v>
      </c>
      <c r="BH168" s="662" t="s">
        <v>30</v>
      </c>
      <c r="BI168" s="662" t="s">
        <v>30</v>
      </c>
      <c r="BJ168" s="637"/>
      <c r="BK168" s="637"/>
      <c r="BL168" s="643"/>
    </row>
    <row r="169" spans="1:65" s="87" customFormat="1" ht="30">
      <c r="A169" s="29"/>
      <c r="B169" s="23"/>
      <c r="C169" s="23"/>
      <c r="D169" s="23"/>
      <c r="E169" s="23"/>
      <c r="F169" s="23"/>
      <c r="G169" s="23"/>
      <c r="H169" s="23"/>
      <c r="I169" s="23"/>
      <c r="J169" s="23"/>
      <c r="K169" s="23"/>
      <c r="L169" s="23"/>
      <c r="M169" s="23"/>
      <c r="N169" s="23"/>
      <c r="O169" s="23"/>
      <c r="P169" s="29"/>
      <c r="Q169" s="23"/>
      <c r="R169" s="23"/>
      <c r="S169" s="23"/>
      <c r="T169" s="644" t="s">
        <v>503</v>
      </c>
      <c r="U169" s="1123"/>
      <c r="V169" s="29"/>
      <c r="W169" s="29"/>
      <c r="X169" s="29"/>
      <c r="Y169" s="1656" t="s">
        <v>615</v>
      </c>
      <c r="Z169" s="655"/>
      <c r="AA169" s="89"/>
      <c r="AB169" s="166"/>
      <c r="AC169" s="166"/>
      <c r="AD169" s="166"/>
      <c r="AE169" s="166"/>
      <c r="AF169" s="166"/>
      <c r="AG169" s="166"/>
      <c r="AH169" s="166"/>
      <c r="AI169" s="166"/>
      <c r="AJ169" s="166"/>
      <c r="AK169" s="166"/>
      <c r="AL169" s="166"/>
      <c r="AM169" s="166"/>
      <c r="AN169" s="166"/>
      <c r="AO169" s="166"/>
      <c r="AP169" s="166"/>
      <c r="AQ169" s="166"/>
      <c r="AR169" s="166"/>
      <c r="AS169" s="166"/>
      <c r="AT169" s="166"/>
      <c r="AU169" s="166"/>
      <c r="AV169" s="166"/>
      <c r="AW169" s="166"/>
      <c r="AX169" s="166"/>
      <c r="AY169" s="173">
        <f t="shared" ref="AY169:BE177" si="67">AY143/$AX143-1</f>
        <v>-6.1598922936807132E-2</v>
      </c>
      <c r="AZ169" s="173">
        <f t="shared" si="67"/>
        <v>-8.7545764170263163E-2</v>
      </c>
      <c r="BA169" s="173">
        <f t="shared" si="67"/>
        <v>-4.4491172176213678E-2</v>
      </c>
      <c r="BB169" s="173">
        <f t="shared" si="67"/>
        <v>-9.8341381961709828E-2</v>
      </c>
      <c r="BC169" s="173">
        <f t="shared" si="67"/>
        <v>-0.1162265292838367</v>
      </c>
      <c r="BD169" s="173">
        <f t="shared" si="67"/>
        <v>-0.15757592957782995</v>
      </c>
      <c r="BE169" s="173">
        <f t="shared" si="67"/>
        <v>-0.2275769299003596</v>
      </c>
      <c r="BF169" s="173">
        <f t="shared" ref="BF169:BG169" si="68">BF143/$AX143-1</f>
        <v>-0.1796864571011767</v>
      </c>
      <c r="BG169" s="173">
        <f t="shared" si="68"/>
        <v>-0.20767481781131591</v>
      </c>
      <c r="BH169" s="173">
        <f t="shared" ref="BH169" si="69">BH143/$AX143-1</f>
        <v>-0.23567730855417746</v>
      </c>
      <c r="BI169" s="173">
        <f t="shared" ref="BI169:BI177" si="70">BI143/$AX143-1</f>
        <v>-0.25516398042309985</v>
      </c>
      <c r="BJ169" s="637"/>
      <c r="BK169" s="637"/>
      <c r="BL169" s="643"/>
    </row>
    <row r="170" spans="1:65" s="87" customFormat="1">
      <c r="A170" s="29"/>
      <c r="B170" s="23"/>
      <c r="C170" s="23"/>
      <c r="D170" s="23"/>
      <c r="E170" s="23"/>
      <c r="F170" s="23"/>
      <c r="G170" s="23"/>
      <c r="H170" s="23"/>
      <c r="I170" s="23"/>
      <c r="J170" s="23"/>
      <c r="K170" s="23"/>
      <c r="L170" s="23"/>
      <c r="M170" s="23"/>
      <c r="N170" s="23"/>
      <c r="O170" s="23"/>
      <c r="P170" s="29"/>
      <c r="Q170" s="23"/>
      <c r="R170" s="23"/>
      <c r="S170" s="23"/>
      <c r="T170" s="155" t="s">
        <v>57</v>
      </c>
      <c r="U170" s="1123"/>
      <c r="V170" s="29"/>
      <c r="W170" s="29"/>
      <c r="X170" s="29"/>
      <c r="Y170" s="147" t="s">
        <v>613</v>
      </c>
      <c r="Z170" s="655"/>
      <c r="AA170" s="89"/>
      <c r="AB170" s="166"/>
      <c r="AC170" s="166"/>
      <c r="AD170" s="166"/>
      <c r="AE170" s="166"/>
      <c r="AF170" s="166"/>
      <c r="AG170" s="166"/>
      <c r="AH170" s="166"/>
      <c r="AI170" s="166"/>
      <c r="AJ170" s="166"/>
      <c r="AK170" s="166"/>
      <c r="AL170" s="166"/>
      <c r="AM170" s="166"/>
      <c r="AN170" s="166"/>
      <c r="AO170" s="166"/>
      <c r="AP170" s="166"/>
      <c r="AQ170" s="166"/>
      <c r="AR170" s="166"/>
      <c r="AS170" s="166"/>
      <c r="AT170" s="166"/>
      <c r="AU170" s="166"/>
      <c r="AV170" s="166"/>
      <c r="AW170" s="166"/>
      <c r="AX170" s="166"/>
      <c r="AY170" s="173">
        <f t="shared" si="67"/>
        <v>-3.8464641075989237E-2</v>
      </c>
      <c r="AZ170" s="173">
        <f t="shared" si="67"/>
        <v>-7.0967038137048188E-2</v>
      </c>
      <c r="BA170" s="173">
        <f t="shared" si="67"/>
        <v>-9.4120989497085361E-2</v>
      </c>
      <c r="BB170" s="173">
        <f t="shared" si="67"/>
        <v>-0.11113812495991426</v>
      </c>
      <c r="BC170" s="173">
        <f t="shared" si="67"/>
        <v>-0.13001033113691141</v>
      </c>
      <c r="BD170" s="173">
        <f t="shared" si="67"/>
        <v>-0.16285933928001894</v>
      </c>
      <c r="BE170" s="173">
        <f t="shared" si="67"/>
        <v>-0.23163077030675638</v>
      </c>
      <c r="BF170" s="173">
        <f t="shared" ref="BF170:BG170" si="71">BF144/$AX144-1</f>
        <v>-0.19471684929732092</v>
      </c>
      <c r="BG170" s="173">
        <f t="shared" si="71"/>
        <v>-0.23932137705702117</v>
      </c>
      <c r="BH170" s="173">
        <f t="shared" ref="BH170" si="72">BH144/$AX144-1</f>
        <v>-0.26090630924692548</v>
      </c>
      <c r="BI170" s="173">
        <f t="shared" si="70"/>
        <v>-0.27922229958865052</v>
      </c>
      <c r="BJ170" s="637"/>
      <c r="BK170" s="637"/>
      <c r="BL170" s="643"/>
    </row>
    <row r="171" spans="1:65" s="87" customFormat="1">
      <c r="A171" s="29"/>
      <c r="B171" s="23"/>
      <c r="C171" s="23"/>
      <c r="D171" s="23"/>
      <c r="E171" s="23"/>
      <c r="F171" s="23"/>
      <c r="G171" s="23"/>
      <c r="H171" s="23"/>
      <c r="I171" s="23"/>
      <c r="J171" s="23"/>
      <c r="K171" s="23"/>
      <c r="L171" s="23"/>
      <c r="M171" s="23"/>
      <c r="N171" s="23"/>
      <c r="O171" s="23"/>
      <c r="P171" s="29"/>
      <c r="Q171" s="23"/>
      <c r="R171" s="23"/>
      <c r="S171" s="23"/>
      <c r="T171" s="155" t="s">
        <v>58</v>
      </c>
      <c r="U171" s="1123"/>
      <c r="V171" s="29"/>
      <c r="W171" s="29"/>
      <c r="X171" s="29"/>
      <c r="Y171" s="147" t="s">
        <v>610</v>
      </c>
      <c r="Z171" s="655"/>
      <c r="AA171" s="89"/>
      <c r="AB171" s="166"/>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73">
        <f t="shared" si="67"/>
        <v>-2.386647325083624E-2</v>
      </c>
      <c r="AZ171" s="173">
        <f t="shared" si="67"/>
        <v>-3.0434020370247783E-2</v>
      </c>
      <c r="BA171" s="173">
        <f t="shared" si="67"/>
        <v>-3.947835977159464E-2</v>
      </c>
      <c r="BB171" s="173">
        <f t="shared" si="67"/>
        <v>-4.8799321346802538E-2</v>
      </c>
      <c r="BC171" s="173">
        <f t="shared" si="67"/>
        <v>-6.2569351501338466E-2</v>
      </c>
      <c r="BD171" s="173">
        <f t="shared" si="67"/>
        <v>-8.186133798412798E-2</v>
      </c>
      <c r="BE171" s="173">
        <f t="shared" si="67"/>
        <v>-0.18232429656955818</v>
      </c>
      <c r="BF171" s="173">
        <f t="shared" ref="BF171:BG171" si="73">BF145/$AX145-1</f>
        <v>-0.17609735098576229</v>
      </c>
      <c r="BG171" s="173">
        <f t="shared" si="73"/>
        <v>-0.1459676099057241</v>
      </c>
      <c r="BH171" s="173">
        <f t="shared" ref="BH171" si="74">BH145/$AX145-1</f>
        <v>-0.15187260258626634</v>
      </c>
      <c r="BI171" s="173">
        <f t="shared" si="70"/>
        <v>-0.16526041363163957</v>
      </c>
      <c r="BJ171" s="637"/>
      <c r="BK171" s="637"/>
      <c r="BL171" s="643"/>
    </row>
    <row r="172" spans="1:65" s="87" customFormat="1">
      <c r="A172" s="29"/>
      <c r="B172" s="23"/>
      <c r="C172" s="23"/>
      <c r="D172" s="23"/>
      <c r="E172" s="23"/>
      <c r="F172" s="23"/>
      <c r="G172" s="23"/>
      <c r="H172" s="23"/>
      <c r="I172" s="23"/>
      <c r="J172" s="23"/>
      <c r="K172" s="23"/>
      <c r="L172" s="23"/>
      <c r="M172" s="23"/>
      <c r="N172" s="23"/>
      <c r="O172" s="23"/>
      <c r="P172" s="29"/>
      <c r="Q172" s="23"/>
      <c r="R172" s="23"/>
      <c r="S172" s="23"/>
      <c r="T172" s="155" t="s">
        <v>59</v>
      </c>
      <c r="U172" s="1123"/>
      <c r="V172" s="29"/>
      <c r="W172" s="29"/>
      <c r="X172" s="29"/>
      <c r="Y172" s="1656" t="s">
        <v>614</v>
      </c>
      <c r="Z172" s="655"/>
      <c r="AA172" s="89"/>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73">
        <f t="shared" si="67"/>
        <v>-4.0978432494015782E-2</v>
      </c>
      <c r="AZ172" s="173">
        <f t="shared" si="67"/>
        <v>-7.6006276860220434E-2</v>
      </c>
      <c r="BA172" s="173">
        <f t="shared" si="67"/>
        <v>-9.7179760868069787E-2</v>
      </c>
      <c r="BB172" s="173">
        <f t="shared" si="67"/>
        <v>-0.11721988897364288</v>
      </c>
      <c r="BC172" s="173">
        <f t="shared" si="67"/>
        <v>-0.14709011661570237</v>
      </c>
      <c r="BD172" s="173">
        <f t="shared" si="67"/>
        <v>-0.18699416658662626</v>
      </c>
      <c r="BE172" s="173">
        <f t="shared" si="67"/>
        <v>-0.2273815859337216</v>
      </c>
      <c r="BF172" s="173">
        <f t="shared" ref="BF172:BG172" si="75">BF146/$AX146-1</f>
        <v>-0.20541006736771261</v>
      </c>
      <c r="BG172" s="173">
        <f t="shared" si="75"/>
        <v>-0.24673411516600563</v>
      </c>
      <c r="BH172" s="173">
        <f t="shared" ref="BH172" si="76">BH146/$AX146-1</f>
        <v>-0.31142960174357204</v>
      </c>
      <c r="BI172" s="173">
        <f t="shared" si="70"/>
        <v>-0.31037864543621063</v>
      </c>
      <c r="BJ172" s="637"/>
      <c r="BK172" s="637"/>
      <c r="BL172" s="643"/>
    </row>
    <row r="173" spans="1:65" s="87" customFormat="1">
      <c r="A173" s="29"/>
      <c r="B173" s="23"/>
      <c r="C173" s="23"/>
      <c r="D173" s="23"/>
      <c r="E173" s="23"/>
      <c r="F173" s="23"/>
      <c r="G173" s="23"/>
      <c r="H173" s="23"/>
      <c r="I173" s="23"/>
      <c r="J173" s="23"/>
      <c r="K173" s="23"/>
      <c r="L173" s="23"/>
      <c r="M173" s="23"/>
      <c r="N173" s="23"/>
      <c r="O173" s="23"/>
      <c r="P173" s="29"/>
      <c r="Q173" s="23"/>
      <c r="R173" s="23"/>
      <c r="S173" s="23"/>
      <c r="T173" s="155" t="s">
        <v>60</v>
      </c>
      <c r="U173" s="1123"/>
      <c r="V173" s="29"/>
      <c r="W173" s="29"/>
      <c r="X173" s="29"/>
      <c r="Y173" s="147" t="s">
        <v>185</v>
      </c>
      <c r="Z173" s="655"/>
      <c r="AA173" s="89"/>
      <c r="AB173" s="166"/>
      <c r="AC173" s="166"/>
      <c r="AD173" s="166"/>
      <c r="AE173" s="166"/>
      <c r="AF173" s="166"/>
      <c r="AG173" s="166"/>
      <c r="AH173" s="166"/>
      <c r="AI173" s="166"/>
      <c r="AJ173" s="166"/>
      <c r="AK173" s="166"/>
      <c r="AL173" s="166"/>
      <c r="AM173" s="166"/>
      <c r="AN173" s="166"/>
      <c r="AO173" s="166"/>
      <c r="AP173" s="166"/>
      <c r="AQ173" s="166"/>
      <c r="AR173" s="166"/>
      <c r="AS173" s="166"/>
      <c r="AT173" s="166"/>
      <c r="AU173" s="166"/>
      <c r="AV173" s="166"/>
      <c r="AW173" s="166"/>
      <c r="AX173" s="166"/>
      <c r="AY173" s="173">
        <f t="shared" si="67"/>
        <v>-5.5273229602004759E-2</v>
      </c>
      <c r="AZ173" s="173">
        <f t="shared" si="67"/>
        <v>-0.10849019895514334</v>
      </c>
      <c r="BA173" s="173">
        <f t="shared" si="67"/>
        <v>-0.13686802787389607</v>
      </c>
      <c r="BB173" s="173">
        <f t="shared" si="67"/>
        <v>-0.11797636838104153</v>
      </c>
      <c r="BC173" s="173">
        <f t="shared" si="67"/>
        <v>-0.23498033615974268</v>
      </c>
      <c r="BD173" s="173">
        <f t="shared" si="67"/>
        <v>-0.25000143430727939</v>
      </c>
      <c r="BE173" s="173">
        <f t="shared" si="67"/>
        <v>-0.20007281807771848</v>
      </c>
      <c r="BF173" s="173">
        <f t="shared" ref="BF173:BG173" si="77">BF147/$AX147-1</f>
        <v>-0.23446267606934668</v>
      </c>
      <c r="BG173" s="173">
        <f t="shared" si="77"/>
        <v>-0.24378090775755268</v>
      </c>
      <c r="BH173" s="173">
        <f t="shared" ref="BH173" si="78">BH147/$AX147-1</f>
        <v>-0.29467905064335076</v>
      </c>
      <c r="BI173" s="173">
        <f t="shared" si="70"/>
        <v>-0.2993021775497785</v>
      </c>
      <c r="BJ173" s="637"/>
      <c r="BK173" s="637"/>
      <c r="BL173" s="643"/>
    </row>
    <row r="174" spans="1:65" s="87" customFormat="1">
      <c r="A174" s="29"/>
      <c r="B174" s="23"/>
      <c r="C174" s="23"/>
      <c r="D174" s="23"/>
      <c r="E174" s="23"/>
      <c r="F174" s="23"/>
      <c r="G174" s="23"/>
      <c r="H174" s="23"/>
      <c r="I174" s="23"/>
      <c r="J174" s="23"/>
      <c r="K174" s="23"/>
      <c r="L174" s="23"/>
      <c r="M174" s="23"/>
      <c r="N174" s="23"/>
      <c r="O174" s="23"/>
      <c r="P174" s="29"/>
      <c r="Q174" s="23"/>
      <c r="R174" s="23"/>
      <c r="S174" s="23"/>
      <c r="T174" s="155" t="s">
        <v>478</v>
      </c>
      <c r="U174" s="1123"/>
      <c r="V174" s="29"/>
      <c r="W174" s="29"/>
      <c r="X174" s="29"/>
      <c r="Y174" s="147" t="s">
        <v>323</v>
      </c>
      <c r="Z174" s="655"/>
      <c r="AA174" s="89"/>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73">
        <f t="shared" si="67"/>
        <v>-1.0871845081328879E-2</v>
      </c>
      <c r="AZ174" s="173">
        <f t="shared" si="67"/>
        <v>-3.7828337629607245E-2</v>
      </c>
      <c r="BA174" s="173">
        <f t="shared" si="67"/>
        <v>-4.5775945321421707E-2</v>
      </c>
      <c r="BB174" s="173">
        <f t="shared" si="67"/>
        <v>-3.0372381300449058E-2</v>
      </c>
      <c r="BC174" s="173">
        <f t="shared" si="67"/>
        <v>-4.4963576300355856E-2</v>
      </c>
      <c r="BD174" s="173">
        <f t="shared" si="67"/>
        <v>-7.8482786491637979E-2</v>
      </c>
      <c r="BE174" s="173">
        <f t="shared" si="67"/>
        <v>-0.13829079698928559</v>
      </c>
      <c r="BF174" s="173">
        <f t="shared" ref="BF174:BG174" si="79">BF148/$AX148-1</f>
        <v>-0.10878227585159894</v>
      </c>
      <c r="BG174" s="173">
        <f t="shared" si="79"/>
        <v>-0.17083187667123845</v>
      </c>
      <c r="BH174" s="173">
        <f t="shared" ref="BH174" si="80">BH148/$AX148-1</f>
        <v>-0.22262048911184429</v>
      </c>
      <c r="BI174" s="173">
        <f t="shared" si="70"/>
        <v>-0.24540890446632535</v>
      </c>
      <c r="BJ174" s="637"/>
      <c r="BK174" s="637"/>
      <c r="BL174" s="643"/>
    </row>
    <row r="175" spans="1:65" s="87" customFormat="1">
      <c r="A175" s="29"/>
      <c r="B175" s="23"/>
      <c r="C175" s="23"/>
      <c r="D175" s="23"/>
      <c r="E175" s="23"/>
      <c r="F175" s="23"/>
      <c r="G175" s="23"/>
      <c r="H175" s="23"/>
      <c r="I175" s="23"/>
      <c r="J175" s="23"/>
      <c r="K175" s="23"/>
      <c r="L175" s="23"/>
      <c r="M175" s="23"/>
      <c r="N175" s="23"/>
      <c r="O175" s="23"/>
      <c r="P175" s="29"/>
      <c r="Q175" s="23"/>
      <c r="R175" s="23"/>
      <c r="S175" s="23"/>
      <c r="T175" s="155" t="s">
        <v>61</v>
      </c>
      <c r="U175" s="1123"/>
      <c r="V175" s="29"/>
      <c r="W175" s="29"/>
      <c r="X175" s="29"/>
      <c r="Y175" s="147" t="s">
        <v>186</v>
      </c>
      <c r="Z175" s="655"/>
      <c r="AA175" s="89"/>
      <c r="AB175" s="166"/>
      <c r="AC175" s="166"/>
      <c r="AD175" s="166"/>
      <c r="AE175" s="166"/>
      <c r="AF175" s="166"/>
      <c r="AG175" s="166"/>
      <c r="AH175" s="166"/>
      <c r="AI175" s="166"/>
      <c r="AJ175" s="166"/>
      <c r="AK175" s="166"/>
      <c r="AL175" s="166"/>
      <c r="AM175" s="166"/>
      <c r="AN175" s="166"/>
      <c r="AO175" s="166"/>
      <c r="AP175" s="166"/>
      <c r="AQ175" s="166"/>
      <c r="AR175" s="166"/>
      <c r="AS175" s="166"/>
      <c r="AT175" s="166"/>
      <c r="AU175" s="166"/>
      <c r="AV175" s="166"/>
      <c r="AW175" s="166"/>
      <c r="AX175" s="166"/>
      <c r="AY175" s="173">
        <f t="shared" si="67"/>
        <v>-3.1412530459431376E-2</v>
      </c>
      <c r="AZ175" s="173">
        <f t="shared" si="67"/>
        <v>-1.5297250792828621E-2</v>
      </c>
      <c r="BA175" s="173">
        <f t="shared" si="67"/>
        <v>-1.2173873771650912E-2</v>
      </c>
      <c r="BB175" s="173">
        <f t="shared" si="67"/>
        <v>2.0008775760880226E-3</v>
      </c>
      <c r="BC175" s="173">
        <f t="shared" si="67"/>
        <v>1.8901971811726259E-2</v>
      </c>
      <c r="BD175" s="173">
        <f t="shared" si="67"/>
        <v>4.2270562252278321E-2</v>
      </c>
      <c r="BE175" s="173">
        <f t="shared" si="67"/>
        <v>2.2434169580196617E-3</v>
      </c>
      <c r="BF175" s="173">
        <f t="shared" ref="BF175:BG175" si="81">BF149/$AX149-1</f>
        <v>3.1979404814620693E-2</v>
      </c>
      <c r="BG175" s="173">
        <f t="shared" si="81"/>
        <v>3.823645993465008E-2</v>
      </c>
      <c r="BH175" s="173">
        <f t="shared" ref="BH175" si="82">BH149/$AX149-1</f>
        <v>5.9512013919293061E-2</v>
      </c>
      <c r="BI175" s="173">
        <f t="shared" si="70"/>
        <v>3.9810622711643706E-2</v>
      </c>
      <c r="BJ175" s="637"/>
      <c r="BK175" s="637"/>
      <c r="BL175" s="643"/>
    </row>
    <row r="176" spans="1:65" s="87" customFormat="1" ht="14.25" customHeight="1" thickBot="1">
      <c r="A176" s="29"/>
      <c r="B176" s="29"/>
      <c r="C176" s="29"/>
      <c r="D176" s="29"/>
      <c r="E176" s="29"/>
      <c r="F176" s="29"/>
      <c r="G176" s="29"/>
      <c r="H176" s="29"/>
      <c r="I176" s="29"/>
      <c r="J176" s="29"/>
      <c r="K176" s="29"/>
      <c r="L176" s="29"/>
      <c r="M176" s="29"/>
      <c r="N176" s="29"/>
      <c r="O176" s="29"/>
      <c r="P176" s="29"/>
      <c r="Q176" s="29"/>
      <c r="R176" s="29"/>
      <c r="S176" s="29"/>
      <c r="T176" s="204" t="s">
        <v>479</v>
      </c>
      <c r="U176" s="1123"/>
      <c r="V176" s="29"/>
      <c r="W176" s="29"/>
      <c r="X176" s="29"/>
      <c r="Y176" s="700" t="s">
        <v>915</v>
      </c>
      <c r="Z176" s="656"/>
      <c r="AA176" s="90"/>
      <c r="AB176" s="663"/>
      <c r="AC176" s="663"/>
      <c r="AD176" s="663"/>
      <c r="AE176" s="663"/>
      <c r="AF176" s="663"/>
      <c r="AG176" s="663"/>
      <c r="AH176" s="663"/>
      <c r="AI176" s="663"/>
      <c r="AJ176" s="663"/>
      <c r="AK176" s="663"/>
      <c r="AL176" s="663"/>
      <c r="AM176" s="663"/>
      <c r="AN176" s="663"/>
      <c r="AO176" s="663"/>
      <c r="AP176" s="663"/>
      <c r="AQ176" s="663"/>
      <c r="AR176" s="663"/>
      <c r="AS176" s="663"/>
      <c r="AT176" s="663"/>
      <c r="AU176" s="663"/>
      <c r="AV176" s="663"/>
      <c r="AW176" s="663"/>
      <c r="AX176" s="663"/>
      <c r="AY176" s="657">
        <f t="shared" si="67"/>
        <v>-3.8721096563720581E-2</v>
      </c>
      <c r="AZ176" s="657">
        <f t="shared" si="67"/>
        <v>-8.8227843033985898E-2</v>
      </c>
      <c r="BA176" s="657">
        <f t="shared" si="67"/>
        <v>-0.11399514941778977</v>
      </c>
      <c r="BB176" s="657">
        <f t="shared" si="67"/>
        <v>-0.18101316589534855</v>
      </c>
      <c r="BC176" s="657">
        <f t="shared" si="67"/>
        <v>-0.19497700126791018</v>
      </c>
      <c r="BD176" s="657">
        <f t="shared" si="67"/>
        <v>-0.22064071148625708</v>
      </c>
      <c r="BE176" s="657">
        <f t="shared" si="67"/>
        <v>-0.24872185020965232</v>
      </c>
      <c r="BF176" s="657">
        <f t="shared" ref="BF176:BG176" si="83">BF150/$AX150-1</f>
        <v>-0.28740318884210048</v>
      </c>
      <c r="BG176" s="657">
        <f t="shared" si="83"/>
        <v>-0.32274934521319298</v>
      </c>
      <c r="BH176" s="657">
        <f t="shared" ref="BH176" si="84">BH150/$AX150-1</f>
        <v>-0.31807965540320238</v>
      </c>
      <c r="BI176" s="657">
        <f t="shared" si="70"/>
        <v>-0.31920059154246205</v>
      </c>
      <c r="BJ176" s="647"/>
      <c r="BK176" s="647"/>
      <c r="BL176" s="643"/>
    </row>
    <row r="177" spans="1:64" s="87" customFormat="1" ht="15.75" thickTop="1">
      <c r="A177" s="29"/>
      <c r="B177" s="23"/>
      <c r="C177" s="23"/>
      <c r="D177" s="23"/>
      <c r="E177" s="23"/>
      <c r="F177" s="23"/>
      <c r="G177" s="23"/>
      <c r="H177" s="23"/>
      <c r="I177" s="23"/>
      <c r="J177" s="23"/>
      <c r="K177" s="23"/>
      <c r="L177" s="23"/>
      <c r="M177" s="23"/>
      <c r="N177" s="23"/>
      <c r="O177" s="23"/>
      <c r="P177" s="29"/>
      <c r="Q177" s="23"/>
      <c r="R177" s="23"/>
      <c r="S177" s="23"/>
      <c r="T177" s="154" t="s">
        <v>23</v>
      </c>
      <c r="U177" s="1123"/>
      <c r="V177" s="29"/>
      <c r="W177" s="29"/>
      <c r="X177" s="29"/>
      <c r="Y177" s="146" t="s">
        <v>0</v>
      </c>
      <c r="Z177" s="658"/>
      <c r="AA177" s="91"/>
      <c r="AB177" s="299"/>
      <c r="AC177" s="299"/>
      <c r="AD177" s="299"/>
      <c r="AE177" s="299"/>
      <c r="AF177" s="299"/>
      <c r="AG177" s="299"/>
      <c r="AH177" s="299"/>
      <c r="AI177" s="299"/>
      <c r="AJ177" s="299"/>
      <c r="AK177" s="299"/>
      <c r="AL177" s="299"/>
      <c r="AM177" s="299"/>
      <c r="AN177" s="299"/>
      <c r="AO177" s="299"/>
      <c r="AP177" s="299"/>
      <c r="AQ177" s="299"/>
      <c r="AR177" s="299"/>
      <c r="AS177" s="299"/>
      <c r="AT177" s="299"/>
      <c r="AU177" s="299"/>
      <c r="AV177" s="299"/>
      <c r="AW177" s="299"/>
      <c r="AX177" s="299"/>
      <c r="AY177" s="659">
        <f t="shared" si="67"/>
        <v>-3.9332041080593627E-2</v>
      </c>
      <c r="AZ177" s="659">
        <f t="shared" si="67"/>
        <v>-7.0166973847733627E-2</v>
      </c>
      <c r="BA177" s="659">
        <f t="shared" si="67"/>
        <v>-8.5470949284749076E-2</v>
      </c>
      <c r="BB177" s="659">
        <f t="shared" si="67"/>
        <v>-9.746982592634279E-2</v>
      </c>
      <c r="BC177" s="659">
        <f t="shared" si="67"/>
        <v>-0.13240485075157915</v>
      </c>
      <c r="BD177" s="659">
        <f t="shared" si="67"/>
        <v>-0.16041173040301238</v>
      </c>
      <c r="BE177" s="659">
        <f t="shared" si="67"/>
        <v>-0.20946042823361455</v>
      </c>
      <c r="BF177" s="659">
        <f t="shared" ref="BF177:BG177" si="85">BF151/$AX151-1</f>
        <v>-0.19340984725975841</v>
      </c>
      <c r="BG177" s="659">
        <f t="shared" si="85"/>
        <v>-0.21557786259490364</v>
      </c>
      <c r="BH177" s="659">
        <f t="shared" ref="BH177" si="86">BH151/$AX151-1</f>
        <v>-0.24701911756825612</v>
      </c>
      <c r="BI177" s="659">
        <f t="shared" si="70"/>
        <v>-0.25975004371239674</v>
      </c>
      <c r="BJ177" s="660"/>
      <c r="BK177" s="660"/>
      <c r="BL177" s="29"/>
    </row>
    <row r="182" spans="1:64" s="87" customFormat="1">
      <c r="A182" s="29"/>
      <c r="B182" s="23"/>
      <c r="C182" s="23"/>
      <c r="D182" s="23"/>
      <c r="E182" s="23"/>
      <c r="F182" s="23"/>
      <c r="G182" s="23"/>
      <c r="H182" s="23"/>
      <c r="I182" s="23"/>
      <c r="J182" s="23"/>
      <c r="K182" s="23"/>
      <c r="L182" s="23"/>
      <c r="M182" s="23"/>
      <c r="N182" s="23"/>
      <c r="O182" s="23"/>
      <c r="P182" s="29"/>
      <c r="Q182" s="23"/>
      <c r="R182" s="23"/>
      <c r="S182" s="23"/>
      <c r="T182" s="23"/>
      <c r="U182" s="1123"/>
      <c r="V182" s="29"/>
      <c r="W182" s="29"/>
      <c r="X182" s="29"/>
      <c r="Y182" s="29"/>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9"/>
    </row>
    <row r="183" spans="1:64" s="87" customFormat="1">
      <c r="A183" s="29"/>
      <c r="B183" s="23"/>
      <c r="C183" s="23"/>
      <c r="D183" s="23"/>
      <c r="E183" s="23"/>
      <c r="F183" s="23"/>
      <c r="G183" s="23"/>
      <c r="H183" s="23"/>
      <c r="I183" s="23"/>
      <c r="J183" s="23"/>
      <c r="K183" s="23"/>
      <c r="L183" s="23"/>
      <c r="M183" s="23"/>
      <c r="N183" s="23"/>
      <c r="O183" s="23"/>
      <c r="P183" s="29"/>
      <c r="Q183" s="23"/>
      <c r="R183" s="23"/>
      <c r="S183" s="23"/>
      <c r="T183" s="23"/>
      <c r="U183" s="1123"/>
      <c r="V183" s="29"/>
      <c r="W183" s="29"/>
      <c r="X183" s="29"/>
      <c r="Y183" s="29"/>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9"/>
    </row>
    <row r="184" spans="1:64" s="87" customFormat="1">
      <c r="A184" s="29"/>
      <c r="B184" s="23"/>
      <c r="C184" s="23"/>
      <c r="D184" s="23"/>
      <c r="E184" s="23"/>
      <c r="F184" s="23"/>
      <c r="G184" s="23"/>
      <c r="H184" s="23"/>
      <c r="I184" s="23"/>
      <c r="J184" s="23"/>
      <c r="K184" s="23"/>
      <c r="L184" s="23"/>
      <c r="M184" s="23"/>
      <c r="N184" s="23"/>
      <c r="O184" s="23"/>
      <c r="P184" s="29"/>
      <c r="Q184" s="23"/>
      <c r="R184" s="23"/>
      <c r="S184" s="23"/>
      <c r="T184" s="23"/>
      <c r="U184" s="1123"/>
      <c r="V184" s="29"/>
      <c r="W184" s="29"/>
      <c r="X184" s="29"/>
      <c r="Y184" s="29"/>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9"/>
    </row>
    <row r="185" spans="1:64" s="87" customFormat="1">
      <c r="A185" s="29"/>
      <c r="B185" s="23"/>
      <c r="C185" s="23"/>
      <c r="D185" s="23"/>
      <c r="E185" s="23"/>
      <c r="F185" s="23"/>
      <c r="G185" s="23"/>
      <c r="H185" s="23"/>
      <c r="I185" s="23"/>
      <c r="J185" s="23"/>
      <c r="K185" s="23"/>
      <c r="L185" s="23"/>
      <c r="M185" s="23"/>
      <c r="N185" s="23"/>
      <c r="O185" s="23"/>
      <c r="P185" s="29"/>
      <c r="Q185" s="23"/>
      <c r="R185" s="23"/>
      <c r="S185" s="23"/>
      <c r="T185" s="23"/>
      <c r="U185" s="1123"/>
      <c r="V185" s="29"/>
      <c r="W185" s="29"/>
      <c r="X185" s="29"/>
      <c r="Y185" s="29"/>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9"/>
    </row>
    <row r="186" spans="1:64" s="87" customFormat="1">
      <c r="A186" s="29"/>
      <c r="B186" s="23"/>
      <c r="C186" s="23"/>
      <c r="D186" s="23"/>
      <c r="E186" s="23"/>
      <c r="F186" s="23"/>
      <c r="G186" s="23"/>
      <c r="H186" s="23"/>
      <c r="I186" s="23"/>
      <c r="J186" s="23"/>
      <c r="K186" s="23"/>
      <c r="L186" s="23"/>
      <c r="M186" s="23"/>
      <c r="N186" s="23"/>
      <c r="O186" s="23"/>
      <c r="P186" s="29"/>
      <c r="Q186" s="23"/>
      <c r="R186" s="23"/>
      <c r="S186" s="23"/>
      <c r="T186" s="23"/>
      <c r="U186" s="1123"/>
      <c r="V186" s="29"/>
      <c r="W186" s="29"/>
      <c r="X186" s="29"/>
      <c r="Y186" s="29"/>
      <c r="Z186" s="23"/>
      <c r="AA186" s="23"/>
      <c r="AB186" s="23"/>
      <c r="AC186" s="23"/>
      <c r="AD186" s="23"/>
      <c r="AE186" s="23"/>
      <c r="AF186" s="23"/>
      <c r="AG186" s="23"/>
      <c r="AH186" s="23"/>
      <c r="AI186" s="23"/>
      <c r="AJ186" s="23"/>
      <c r="AK186" s="23"/>
      <c r="AL186" s="664"/>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9"/>
    </row>
    <row r="187" spans="1:64" s="87" customFormat="1">
      <c r="A187" s="29"/>
      <c r="B187" s="23"/>
      <c r="C187" s="23"/>
      <c r="D187" s="23"/>
      <c r="E187" s="23"/>
      <c r="F187" s="23"/>
      <c r="G187" s="23"/>
      <c r="H187" s="23"/>
      <c r="I187" s="23"/>
      <c r="J187" s="23"/>
      <c r="K187" s="23"/>
      <c r="L187" s="23"/>
      <c r="M187" s="23"/>
      <c r="N187" s="23"/>
      <c r="O187" s="23"/>
      <c r="P187" s="29"/>
      <c r="Q187" s="23"/>
      <c r="R187" s="23"/>
      <c r="S187" s="23"/>
      <c r="T187" s="23"/>
      <c r="U187" s="1123"/>
      <c r="V187" s="29"/>
      <c r="W187" s="29"/>
      <c r="X187" s="29"/>
      <c r="Y187" s="29"/>
      <c r="Z187" s="23"/>
      <c r="AA187" s="23"/>
      <c r="AB187" s="23"/>
      <c r="AC187" s="23"/>
      <c r="AD187" s="23"/>
      <c r="AE187" s="23"/>
      <c r="AF187" s="23"/>
      <c r="AG187" s="23"/>
      <c r="AH187" s="23"/>
      <c r="AI187" s="23"/>
      <c r="AJ187" s="23"/>
      <c r="AK187" s="23"/>
      <c r="AL187" s="664"/>
      <c r="AM187" s="664"/>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9"/>
    </row>
    <row r="188" spans="1:64" s="87" customFormat="1">
      <c r="A188" s="29"/>
      <c r="B188" s="23"/>
      <c r="C188" s="23"/>
      <c r="D188" s="23"/>
      <c r="E188" s="23"/>
      <c r="F188" s="23"/>
      <c r="G188" s="23"/>
      <c r="H188" s="23"/>
      <c r="I188" s="23"/>
      <c r="J188" s="23"/>
      <c r="K188" s="23"/>
      <c r="L188" s="23"/>
      <c r="M188" s="23"/>
      <c r="N188" s="23"/>
      <c r="O188" s="23"/>
      <c r="P188" s="29"/>
      <c r="Q188" s="23"/>
      <c r="R188" s="23"/>
      <c r="S188" s="23"/>
      <c r="T188" s="23"/>
      <c r="U188" s="1123"/>
      <c r="V188" s="29"/>
      <c r="W188" s="29"/>
      <c r="X188" s="29"/>
      <c r="Y188" s="29"/>
      <c r="Z188" s="23"/>
      <c r="AA188" s="23"/>
      <c r="AB188" s="23"/>
      <c r="AC188" s="23"/>
      <c r="AD188" s="23"/>
      <c r="AE188" s="23"/>
      <c r="AF188" s="23"/>
      <c r="AG188" s="23"/>
      <c r="AH188" s="23"/>
      <c r="AI188" s="23"/>
      <c r="AJ188" s="23"/>
      <c r="AK188" s="23"/>
      <c r="AL188" s="23"/>
      <c r="AM188" s="664"/>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9"/>
    </row>
    <row r="189" spans="1:64" s="87" customFormat="1">
      <c r="A189" s="29"/>
      <c r="B189" s="29"/>
      <c r="C189" s="29"/>
      <c r="D189" s="29"/>
      <c r="E189" s="29"/>
      <c r="F189" s="29"/>
      <c r="G189" s="29"/>
      <c r="H189" s="29"/>
      <c r="I189" s="29"/>
      <c r="J189" s="29"/>
      <c r="K189" s="29"/>
      <c r="L189" s="29"/>
      <c r="M189" s="29"/>
      <c r="N189" s="29"/>
      <c r="O189" s="29"/>
      <c r="P189" s="29"/>
      <c r="Q189" s="23"/>
      <c r="R189" s="23"/>
      <c r="S189" s="23"/>
      <c r="T189" s="23"/>
      <c r="U189" s="1123"/>
      <c r="V189" s="29"/>
      <c r="W189" s="29"/>
      <c r="X189" s="29"/>
      <c r="Y189" s="29"/>
      <c r="Z189" s="23"/>
      <c r="AA189" s="23"/>
      <c r="AB189" s="23"/>
      <c r="AC189" s="23"/>
      <c r="AD189" s="23"/>
      <c r="AE189" s="23"/>
      <c r="AF189" s="23"/>
      <c r="AG189" s="23"/>
      <c r="AH189" s="23"/>
      <c r="AI189" s="23"/>
      <c r="AJ189" s="23"/>
      <c r="AK189" s="23"/>
      <c r="AL189" s="23"/>
      <c r="AM189" s="664"/>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9"/>
    </row>
    <row r="190" spans="1:64" s="87" customFormat="1">
      <c r="A190" s="29"/>
      <c r="B190" s="23"/>
      <c r="C190" s="23"/>
      <c r="D190" s="23"/>
      <c r="E190" s="23"/>
      <c r="F190" s="23"/>
      <c r="G190" s="23"/>
      <c r="H190" s="23"/>
      <c r="I190" s="23"/>
      <c r="J190" s="23"/>
      <c r="K190" s="23"/>
      <c r="L190" s="23"/>
      <c r="M190" s="23"/>
      <c r="N190" s="23"/>
      <c r="O190" s="23"/>
      <c r="P190" s="29"/>
      <c r="Q190" s="23"/>
      <c r="R190" s="23"/>
      <c r="S190" s="23"/>
      <c r="T190" s="23"/>
      <c r="U190" s="1123"/>
      <c r="V190" s="29"/>
      <c r="W190" s="29"/>
      <c r="X190" s="29"/>
      <c r="Y190" s="29"/>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9"/>
    </row>
  </sheetData>
  <mergeCells count="20">
    <mergeCell ref="X66:Y66"/>
    <mergeCell ref="S124:T124"/>
    <mergeCell ref="S127:T127"/>
    <mergeCell ref="X127:Y127"/>
    <mergeCell ref="Q1:T1"/>
    <mergeCell ref="S66:T66"/>
    <mergeCell ref="X70:Y70"/>
    <mergeCell ref="V1:Y1"/>
    <mergeCell ref="X128:Y128"/>
    <mergeCell ref="X124:Y124"/>
    <mergeCell ref="S13:T13"/>
    <mergeCell ref="S70:T70"/>
    <mergeCell ref="S62:T62"/>
    <mergeCell ref="S26:T26"/>
    <mergeCell ref="S57:T57"/>
    <mergeCell ref="S15:T15"/>
    <mergeCell ref="X13:Y13"/>
    <mergeCell ref="X15:Y15"/>
    <mergeCell ref="X57:Y57"/>
    <mergeCell ref="X62:Y62"/>
  </mergeCells>
  <phoneticPr fontId="10"/>
  <pageMargins left="0.78740157480314965" right="0.78740157480314965" top="0.98425196850393704" bottom="0.98425196850393704" header="0.51181102362204722" footer="0.51181102362204722"/>
  <pageSetup paperSize="9" scale="20" orientation="portrait" r:id="rId1"/>
  <headerFooter alignWithMargins="0"/>
  <ignoredErrors>
    <ignoredError sqref="BA7:BI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AG49"/>
  <sheetViews>
    <sheetView zoomScaleNormal="100" zoomScaleSheetLayoutView="50" workbookViewId="0"/>
  </sheetViews>
  <sheetFormatPr defaultColWidth="9" defaultRowHeight="12.75"/>
  <cols>
    <col min="1" max="1" width="2.5" style="338" customWidth="1"/>
    <col min="2" max="2" width="4.5" style="336" hidden="1" customWidth="1"/>
    <col min="3" max="3" width="29.375" style="338" customWidth="1"/>
    <col min="4" max="4" width="10.625" style="338" customWidth="1"/>
    <col min="5" max="5" width="7.625" style="338" customWidth="1"/>
    <col min="6" max="6" width="10.625" style="338" customWidth="1"/>
    <col min="7" max="7" width="7.625" style="338" customWidth="1"/>
    <col min="8" max="8" width="2.875" style="338" customWidth="1"/>
    <col min="9" max="11" width="9" style="338"/>
    <col min="12" max="12" width="9" style="338" customWidth="1"/>
    <col min="13" max="16" width="9" style="338"/>
    <col min="17" max="17" width="9" style="338" customWidth="1"/>
    <col min="18" max="18" width="3.125" style="338" customWidth="1"/>
    <col min="19" max="19" width="32.625" style="336" customWidth="1"/>
    <col min="20" max="23" width="10.75" style="336" customWidth="1"/>
    <col min="24" max="24" width="2.5" style="338" customWidth="1"/>
    <col min="25" max="16384" width="9" style="338"/>
  </cols>
  <sheetData>
    <row r="1" spans="2:33" s="132" customFormat="1" ht="24" customHeight="1">
      <c r="C1" s="31" t="s">
        <v>476</v>
      </c>
      <c r="S1" s="2634" t="s">
        <v>929</v>
      </c>
      <c r="T1" s="2634"/>
      <c r="U1" s="2634"/>
      <c r="V1" s="2634"/>
      <c r="W1" s="2634"/>
      <c r="X1" s="2634"/>
      <c r="Y1" s="2634"/>
      <c r="Z1" s="131"/>
    </row>
    <row r="2" spans="2:33" s="132" customFormat="1" ht="24" customHeight="1">
      <c r="B2" s="31"/>
      <c r="C2" s="335" t="s">
        <v>1060</v>
      </c>
      <c r="R2" s="336"/>
      <c r="S2" s="1705" t="s">
        <v>1063</v>
      </c>
      <c r="T2" s="336"/>
      <c r="U2" s="336"/>
      <c r="V2" s="336"/>
      <c r="W2" s="336"/>
      <c r="X2" s="336"/>
      <c r="Y2" s="336"/>
      <c r="Z2" s="336"/>
      <c r="AA2" s="338"/>
      <c r="AB2" s="338"/>
      <c r="AC2" s="338"/>
      <c r="AD2" s="338"/>
      <c r="AE2" s="338"/>
      <c r="AF2" s="338"/>
      <c r="AG2" s="338"/>
    </row>
    <row r="3" spans="2:33" ht="16.5" thickBot="1">
      <c r="C3" s="32" t="str">
        <f>'0.Contents'!$B2</f>
        <v>＜報告値＞</v>
      </c>
      <c r="G3" s="339"/>
      <c r="H3" s="339"/>
      <c r="R3" s="336"/>
      <c r="S3" s="1556" t="str">
        <f>'0.Contents'!$D$2</f>
        <v>&lt;Reported Value&gt;</v>
      </c>
    </row>
    <row r="4" spans="2:33" ht="35.25" customHeight="1" thickBot="1">
      <c r="C4" s="340" t="s">
        <v>270</v>
      </c>
      <c r="D4" s="2635" t="s">
        <v>69</v>
      </c>
      <c r="E4" s="2636"/>
      <c r="F4" s="2637" t="s">
        <v>1058</v>
      </c>
      <c r="G4" s="2636"/>
      <c r="H4" s="932"/>
      <c r="R4" s="336"/>
      <c r="S4" s="1690" t="s">
        <v>930</v>
      </c>
      <c r="T4" s="2635" t="s">
        <v>260</v>
      </c>
      <c r="U4" s="2636"/>
      <c r="V4" s="2635" t="s">
        <v>1059</v>
      </c>
      <c r="W4" s="2636"/>
      <c r="AA4" s="23"/>
    </row>
    <row r="5" spans="2:33" s="22" customFormat="1" ht="31.5">
      <c r="B5" s="163"/>
      <c r="C5" s="341"/>
      <c r="D5" s="342" t="s">
        <v>477</v>
      </c>
      <c r="E5" s="837" t="s">
        <v>595</v>
      </c>
      <c r="F5" s="342" t="s">
        <v>477</v>
      </c>
      <c r="G5" s="838" t="s">
        <v>595</v>
      </c>
      <c r="H5" s="933"/>
      <c r="P5" s="338"/>
      <c r="R5" s="29"/>
      <c r="S5" s="1691"/>
      <c r="T5" s="1706" t="s">
        <v>931</v>
      </c>
      <c r="U5" s="1707" t="s">
        <v>818</v>
      </c>
      <c r="V5" s="1706" t="s">
        <v>931</v>
      </c>
      <c r="W5" s="1708" t="s">
        <v>818</v>
      </c>
      <c r="X5" s="343"/>
      <c r="Y5" s="23"/>
      <c r="Z5" s="23"/>
      <c r="AB5" s="23"/>
      <c r="AC5" s="23"/>
      <c r="AD5" s="23"/>
      <c r="AE5" s="23"/>
      <c r="AF5" s="23"/>
      <c r="AG5" s="23"/>
    </row>
    <row r="6" spans="2:33" s="23" customFormat="1" ht="15" customHeight="1">
      <c r="B6" s="29"/>
      <c r="C6" s="344" t="s">
        <v>56</v>
      </c>
      <c r="D6" s="345">
        <f>'2.CO2-sector'!$AX$77*1000</f>
        <v>526342.78776429105</v>
      </c>
      <c r="E6" s="346">
        <f>D6/D14</f>
        <v>0.40106273156722538</v>
      </c>
      <c r="F6" s="345">
        <f>'2.CO2-sector'!$BI$77*1000</f>
        <v>392780.42063161189</v>
      </c>
      <c r="G6" s="347">
        <f>F6/F14</f>
        <v>0.40431054777825787</v>
      </c>
      <c r="H6" s="169"/>
      <c r="R6" s="29"/>
      <c r="S6" s="1692" t="s">
        <v>330</v>
      </c>
      <c r="T6" s="1693">
        <f t="shared" ref="T6:T14" si="0">D6</f>
        <v>526342.78776429105</v>
      </c>
      <c r="U6" s="1694">
        <f t="shared" ref="U6:U14" si="1">E6</f>
        <v>0.40106273156722538</v>
      </c>
      <c r="V6" s="1693">
        <f t="shared" ref="V6:V14" si="2">F6</f>
        <v>392780.42063161189</v>
      </c>
      <c r="W6" s="1695">
        <f t="shared" ref="W6:W14" si="3">G6</f>
        <v>0.40431054777825787</v>
      </c>
    </row>
    <row r="7" spans="2:33" s="23" customFormat="1" ht="15" customHeight="1">
      <c r="B7" s="29"/>
      <c r="C7" s="344" t="s">
        <v>57</v>
      </c>
      <c r="D7" s="345">
        <f>'2.CO2-sector'!$AX$78*1000</f>
        <v>330367.16818705166</v>
      </c>
      <c r="E7" s="346">
        <f>D7/D14</f>
        <v>0.25173320880111244</v>
      </c>
      <c r="F7" s="345">
        <f>'2.CO2-sector'!$BI$78*1000</f>
        <v>237182.14195415785</v>
      </c>
      <c r="G7" s="347">
        <f>F7/F14</f>
        <v>0.24414465869378468</v>
      </c>
      <c r="H7" s="190"/>
      <c r="R7" s="29"/>
      <c r="S7" s="1692" t="s">
        <v>613</v>
      </c>
      <c r="T7" s="1693">
        <f t="shared" si="0"/>
        <v>330367.16818705166</v>
      </c>
      <c r="U7" s="1694">
        <f t="shared" si="1"/>
        <v>0.25173320880111244</v>
      </c>
      <c r="V7" s="1693">
        <f t="shared" si="2"/>
        <v>237182.14195415785</v>
      </c>
      <c r="W7" s="1695">
        <f t="shared" si="3"/>
        <v>0.24414465869378468</v>
      </c>
    </row>
    <row r="8" spans="2:33" s="23" customFormat="1" ht="15" customHeight="1">
      <c r="B8" s="29"/>
      <c r="C8" s="344" t="s">
        <v>58</v>
      </c>
      <c r="D8" s="345">
        <f>'2.CO2-sector'!$AX$79*1000</f>
        <v>214847.91333662378</v>
      </c>
      <c r="E8" s="346">
        <f>D8/D14</f>
        <v>0.16370983510634274</v>
      </c>
      <c r="F8" s="345">
        <f>'2.CO2-sector'!$BI$79*1000</f>
        <v>180459.25985261792</v>
      </c>
      <c r="G8" s="347">
        <f>F8/F14</f>
        <v>0.18575666802674332</v>
      </c>
      <c r="H8" s="190"/>
      <c r="R8" s="29"/>
      <c r="S8" s="1692" t="s">
        <v>610</v>
      </c>
      <c r="T8" s="1693">
        <f t="shared" si="0"/>
        <v>214847.91333662378</v>
      </c>
      <c r="U8" s="1694">
        <f t="shared" si="1"/>
        <v>0.16370983510634274</v>
      </c>
      <c r="V8" s="1693">
        <f t="shared" si="2"/>
        <v>180459.25985261792</v>
      </c>
      <c r="W8" s="1695">
        <f t="shared" si="3"/>
        <v>0.18575666802674332</v>
      </c>
    </row>
    <row r="9" spans="2:33" s="23" customFormat="1" ht="15" customHeight="1">
      <c r="B9" s="29"/>
      <c r="C9" s="344" t="s">
        <v>59</v>
      </c>
      <c r="D9" s="345">
        <f>'2.CO2-sector'!$AX$80*1000</f>
        <v>104008.71372170965</v>
      </c>
      <c r="E9" s="346">
        <f>D9/D14</f>
        <v>7.9252570381382267E-2</v>
      </c>
      <c r="F9" s="345">
        <f>'2.CO2-sector'!$BI$80*1000</f>
        <v>50470.606657762561</v>
      </c>
      <c r="G9" s="347">
        <f>F9/F14</f>
        <v>5.1952178755976061E-2</v>
      </c>
      <c r="H9" s="190"/>
      <c r="R9" s="29"/>
      <c r="S9" s="1692" t="s">
        <v>614</v>
      </c>
      <c r="T9" s="1693">
        <f t="shared" si="0"/>
        <v>104008.71372170965</v>
      </c>
      <c r="U9" s="1694">
        <f t="shared" si="1"/>
        <v>7.9252570381382267E-2</v>
      </c>
      <c r="V9" s="1693">
        <f t="shared" si="2"/>
        <v>50470.606657762561</v>
      </c>
      <c r="W9" s="1695">
        <f t="shared" si="3"/>
        <v>5.1952178755976061E-2</v>
      </c>
    </row>
    <row r="10" spans="2:33" s="23" customFormat="1" ht="15" customHeight="1">
      <c r="B10" s="29"/>
      <c r="C10" s="344" t="s">
        <v>60</v>
      </c>
      <c r="D10" s="345">
        <f>'2.CO2-sector'!$AX$81*1000</f>
        <v>59806.323872862726</v>
      </c>
      <c r="E10" s="346">
        <f>D10/D14</f>
        <v>4.5571228817114583E-2</v>
      </c>
      <c r="F10" s="345">
        <f>'2.CO2-sector'!$BI$81*1000</f>
        <v>45734.582443632629</v>
      </c>
      <c r="G10" s="347">
        <f>F10/F14</f>
        <v>4.707712785291214E-2</v>
      </c>
      <c r="H10" s="190"/>
      <c r="R10" s="29"/>
      <c r="S10" s="1692" t="s">
        <v>261</v>
      </c>
      <c r="T10" s="1693">
        <f t="shared" si="0"/>
        <v>59806.323872862726</v>
      </c>
      <c r="U10" s="1694">
        <f t="shared" si="1"/>
        <v>4.5571228817114583E-2</v>
      </c>
      <c r="V10" s="1693">
        <f t="shared" si="2"/>
        <v>45734.582443632629</v>
      </c>
      <c r="W10" s="1695">
        <f t="shared" si="3"/>
        <v>4.707712785291214E-2</v>
      </c>
    </row>
    <row r="11" spans="2:33" s="23" customFormat="1" ht="15" customHeight="1">
      <c r="B11" s="29"/>
      <c r="C11" s="344" t="s">
        <v>478</v>
      </c>
      <c r="D11" s="345">
        <f>'2.CO2-sector'!$AX$82*1000</f>
        <v>49437.026391933105</v>
      </c>
      <c r="E11" s="346">
        <f>D11/D14</f>
        <v>3.7670030455872548E-2</v>
      </c>
      <c r="F11" s="345">
        <f>'2.CO2-sector'!$BI$82*1000</f>
        <v>37304.739905015987</v>
      </c>
      <c r="G11" s="347">
        <f>F11/F14</f>
        <v>3.8399826043947559E-2</v>
      </c>
      <c r="H11" s="190"/>
      <c r="R11" s="29"/>
      <c r="S11" s="1692" t="s">
        <v>322</v>
      </c>
      <c r="T11" s="1693">
        <f t="shared" si="0"/>
        <v>49437.026391933105</v>
      </c>
      <c r="U11" s="1694">
        <f t="shared" si="1"/>
        <v>3.7670030455872548E-2</v>
      </c>
      <c r="V11" s="1693">
        <f t="shared" si="2"/>
        <v>37304.739905015987</v>
      </c>
      <c r="W11" s="1695">
        <f t="shared" si="3"/>
        <v>3.8399826043947559E-2</v>
      </c>
    </row>
    <row r="12" spans="2:33" s="23" customFormat="1" ht="15" customHeight="1">
      <c r="B12" s="29"/>
      <c r="C12" s="344" t="s">
        <v>61</v>
      </c>
      <c r="D12" s="345">
        <f>'2.CO2-sector'!$AX$83*1000</f>
        <v>24476.171400570354</v>
      </c>
      <c r="E12" s="346">
        <f>D12/D14</f>
        <v>1.8650355601749793E-2</v>
      </c>
      <c r="F12" s="345">
        <f>'2.CO2-sector'!$BI$83*1000</f>
        <v>25450.583025623986</v>
      </c>
      <c r="G12" s="347">
        <f>F12/F14</f>
        <v>2.6197688641962584E-2</v>
      </c>
      <c r="H12" s="190"/>
      <c r="R12" s="29"/>
      <c r="S12" s="1692" t="s">
        <v>262</v>
      </c>
      <c r="T12" s="1693">
        <f t="shared" si="0"/>
        <v>24476.171400570354</v>
      </c>
      <c r="U12" s="1694">
        <f t="shared" si="1"/>
        <v>1.8650355601749793E-2</v>
      </c>
      <c r="V12" s="1693">
        <f t="shared" si="2"/>
        <v>25450.583025623986</v>
      </c>
      <c r="W12" s="1695">
        <f t="shared" si="3"/>
        <v>2.6197688641962584E-2</v>
      </c>
    </row>
    <row r="13" spans="2:33" s="23" customFormat="1" ht="15" customHeight="1" thickBot="1">
      <c r="B13" s="29"/>
      <c r="C13" s="348" t="s">
        <v>479</v>
      </c>
      <c r="D13" s="349">
        <f>'2.CO2-sector'!$AX$84*1000</f>
        <v>3084.1215673988586</v>
      </c>
      <c r="E13" s="350">
        <f>D13/D14</f>
        <v>2.3500392692001777E-3</v>
      </c>
      <c r="F13" s="349">
        <f>'2.CO2-sector'!$BI$84*1000</f>
        <v>2099.6681386962778</v>
      </c>
      <c r="G13" s="351">
        <f>F13/F14</f>
        <v>2.1613042064157414E-3</v>
      </c>
      <c r="H13" s="190"/>
      <c r="R13" s="29"/>
      <c r="S13" s="1696" t="s">
        <v>915</v>
      </c>
      <c r="T13" s="1697">
        <f t="shared" si="0"/>
        <v>3084.1215673988586</v>
      </c>
      <c r="U13" s="1698">
        <f t="shared" si="1"/>
        <v>2.3500392692001777E-3</v>
      </c>
      <c r="V13" s="1697">
        <f t="shared" si="2"/>
        <v>2099.6681386962778</v>
      </c>
      <c r="W13" s="1699">
        <f t="shared" si="3"/>
        <v>2.1613042064157414E-3</v>
      </c>
    </row>
    <row r="14" spans="2:33" ht="16.5" thickTop="1" thickBot="1">
      <c r="C14" s="352" t="s">
        <v>23</v>
      </c>
      <c r="D14" s="353">
        <f>'2.CO2-sector'!$AX$85*1000</f>
        <v>1312370.2262424412</v>
      </c>
      <c r="E14" s="354">
        <f>SUM(E6:E13)</f>
        <v>1</v>
      </c>
      <c r="F14" s="353">
        <f>'2.CO2-sector'!$BI$85*1000</f>
        <v>971482.00260911917</v>
      </c>
      <c r="G14" s="354">
        <f>SUM(G6:G13)</f>
        <v>0.99999999999999989</v>
      </c>
      <c r="H14" s="931"/>
      <c r="R14" s="336"/>
      <c r="S14" s="1700" t="s">
        <v>263</v>
      </c>
      <c r="T14" s="1701">
        <f t="shared" si="0"/>
        <v>1312370.2262424412</v>
      </c>
      <c r="U14" s="1702">
        <f t="shared" si="1"/>
        <v>1</v>
      </c>
      <c r="V14" s="1701">
        <f t="shared" si="2"/>
        <v>971482.00260911917</v>
      </c>
      <c r="W14" s="1702">
        <f t="shared" si="3"/>
        <v>0.99999999999999989</v>
      </c>
    </row>
    <row r="15" spans="2:33" ht="7.5" customHeight="1">
      <c r="B15" s="355"/>
      <c r="C15" s="23"/>
      <c r="R15" s="336"/>
      <c r="S15" s="163"/>
    </row>
    <row r="16" spans="2:33" ht="6" customHeight="1" thickBot="1">
      <c r="R16" s="336"/>
      <c r="S16" s="29"/>
    </row>
    <row r="17" spans="3:24" ht="35.25" customHeight="1" thickBot="1">
      <c r="C17" s="340" t="s">
        <v>70</v>
      </c>
      <c r="D17" s="2635" t="s">
        <v>69</v>
      </c>
      <c r="E17" s="2636"/>
      <c r="F17" s="2637" t="s">
        <v>1058</v>
      </c>
      <c r="G17" s="2636"/>
      <c r="H17" s="932"/>
      <c r="R17" s="336"/>
      <c r="S17" s="1690" t="s">
        <v>932</v>
      </c>
      <c r="T17" s="2635" t="s">
        <v>264</v>
      </c>
      <c r="U17" s="2636"/>
      <c r="V17" s="2635" t="str">
        <f>V4</f>
        <v>FY2024</v>
      </c>
      <c r="W17" s="2636"/>
    </row>
    <row r="18" spans="3:24" ht="31.5">
      <c r="C18" s="341"/>
      <c r="D18" s="342" t="s">
        <v>477</v>
      </c>
      <c r="E18" s="837" t="s">
        <v>595</v>
      </c>
      <c r="F18" s="342" t="s">
        <v>477</v>
      </c>
      <c r="G18" s="838" t="s">
        <v>595</v>
      </c>
      <c r="H18" s="933"/>
      <c r="R18" s="336"/>
      <c r="S18" s="1703"/>
      <c r="T18" s="1706" t="s">
        <v>931</v>
      </c>
      <c r="U18" s="1707" t="s">
        <v>818</v>
      </c>
      <c r="V18" s="1706" t="s">
        <v>931</v>
      </c>
      <c r="W18" s="1708" t="s">
        <v>818</v>
      </c>
      <c r="X18" s="356"/>
    </row>
    <row r="19" spans="3:24" ht="15" customHeight="1">
      <c r="C19" s="344" t="s">
        <v>266</v>
      </c>
      <c r="D19" s="345">
        <f>('3.Allocated_CO2-sector'!$AX$142+'3.Allocated_CO2-sector'!$AX$143)*1000</f>
        <v>103598.0867844476</v>
      </c>
      <c r="E19" s="346">
        <f>D19/D27</f>
        <v>7.8939680825484818E-2</v>
      </c>
      <c r="F19" s="345">
        <f>('3.Allocated_CO2-sector'!$BI$142+'3.Allocated_CO2-sector'!$BI$143)*1000</f>
        <v>76833.405392546905</v>
      </c>
      <c r="G19" s="347">
        <f>F19/F27</f>
        <v>7.9088861333709362E-2</v>
      </c>
      <c r="H19" s="190"/>
      <c r="R19" s="336"/>
      <c r="S19" s="1692" t="s">
        <v>331</v>
      </c>
      <c r="T19" s="1693">
        <f t="shared" ref="T19:T27" si="4">D19</f>
        <v>103598.0867844476</v>
      </c>
      <c r="U19" s="1694">
        <f t="shared" ref="U19:U27" si="5">E19</f>
        <v>7.8939680825484818E-2</v>
      </c>
      <c r="V19" s="1693">
        <f>F19</f>
        <v>76833.405392546905</v>
      </c>
      <c r="W19" s="1695">
        <f t="shared" ref="W19:W27" si="6">G19</f>
        <v>7.9088861333709362E-2</v>
      </c>
    </row>
    <row r="20" spans="3:24" ht="15" customHeight="1">
      <c r="C20" s="344" t="s">
        <v>57</v>
      </c>
      <c r="D20" s="345">
        <f>'3.Allocated_CO2-sector'!$AX$144*1000</f>
        <v>463594.04822629935</v>
      </c>
      <c r="E20" s="346">
        <f>D20/D27</f>
        <v>0.35324944055889995</v>
      </c>
      <c r="F20" s="345">
        <f>'3.Allocated_CO2-sector'!$BI$144*1000</f>
        <v>334148.2520049403</v>
      </c>
      <c r="G20" s="347">
        <f>F20/F27</f>
        <v>0.34395722319869532</v>
      </c>
      <c r="H20" s="190"/>
      <c r="R20" s="336"/>
      <c r="S20" s="1692" t="s">
        <v>613</v>
      </c>
      <c r="T20" s="1693">
        <f t="shared" si="4"/>
        <v>463594.04822629935</v>
      </c>
      <c r="U20" s="1694">
        <f t="shared" si="5"/>
        <v>0.35324944055889995</v>
      </c>
      <c r="V20" s="1693">
        <f t="shared" ref="V20:V27" si="7">F20</f>
        <v>334148.2520049403</v>
      </c>
      <c r="W20" s="1695">
        <f t="shared" si="6"/>
        <v>0.34395722319869532</v>
      </c>
    </row>
    <row r="21" spans="3:24" ht="15" customHeight="1">
      <c r="C21" s="344" t="s">
        <v>58</v>
      </c>
      <c r="D21" s="345">
        <f>'3.Allocated_CO2-sector'!$AX$145*1000</f>
        <v>224243.79827183177</v>
      </c>
      <c r="E21" s="346">
        <f>D21/D27</f>
        <v>0.17086931247585771</v>
      </c>
      <c r="F21" s="345">
        <f>'3.Allocated_CO2-sector'!$BI$145*1000</f>
        <v>187185.1754150989</v>
      </c>
      <c r="G21" s="347">
        <f>F21/F27</f>
        <v>0.19268002383201516</v>
      </c>
      <c r="H21" s="190"/>
      <c r="R21" s="336"/>
      <c r="S21" s="1692" t="s">
        <v>610</v>
      </c>
      <c r="T21" s="1693">
        <f t="shared" si="4"/>
        <v>224243.79827183177</v>
      </c>
      <c r="U21" s="1694">
        <f t="shared" si="5"/>
        <v>0.17086931247585771</v>
      </c>
      <c r="V21" s="1693">
        <f t="shared" si="7"/>
        <v>187185.1754150989</v>
      </c>
      <c r="W21" s="1695">
        <f t="shared" si="6"/>
        <v>0.19268002383201516</v>
      </c>
    </row>
    <row r="22" spans="3:24" ht="15" customHeight="1">
      <c r="C22" s="344" t="s">
        <v>59</v>
      </c>
      <c r="D22" s="345">
        <f>'3.Allocated_CO2-sector'!$AX$146*1000</f>
        <v>235227.69227077745</v>
      </c>
      <c r="E22" s="346">
        <f>D22/D27</f>
        <v>0.17923882115512316</v>
      </c>
      <c r="F22" s="345">
        <f>'3.Allocated_CO2-sector'!$BI$146*1000</f>
        <v>162218.03977468776</v>
      </c>
      <c r="G22" s="347">
        <f>F22/F27</f>
        <v>0.16697997424452241</v>
      </c>
      <c r="H22" s="190"/>
      <c r="R22" s="336"/>
      <c r="S22" s="1692" t="s">
        <v>614</v>
      </c>
      <c r="T22" s="1693">
        <f t="shared" si="4"/>
        <v>235227.69227077745</v>
      </c>
      <c r="U22" s="1694">
        <f t="shared" si="5"/>
        <v>0.17923882115512316</v>
      </c>
      <c r="V22" s="1693">
        <f t="shared" si="7"/>
        <v>162218.03977468776</v>
      </c>
      <c r="W22" s="1695">
        <f t="shared" si="6"/>
        <v>0.16697997424452241</v>
      </c>
    </row>
    <row r="23" spans="3:24" ht="15" customHeight="1">
      <c r="C23" s="344" t="s">
        <v>60</v>
      </c>
      <c r="D23" s="345">
        <f>'3.Allocated_CO2-sector'!$AX$147*1000</f>
        <v>208709.28132918273</v>
      </c>
      <c r="E23" s="346">
        <f>D23/D27</f>
        <v>0.15903231965781181</v>
      </c>
      <c r="F23" s="345">
        <f>'3.Allocated_CO2-sector'!$BI$147*1000</f>
        <v>146242.13895250901</v>
      </c>
      <c r="G23" s="347">
        <f>F23/F27</f>
        <v>0.15053509849873184</v>
      </c>
      <c r="H23" s="190"/>
      <c r="R23" s="336"/>
      <c r="S23" s="1692" t="s">
        <v>261</v>
      </c>
      <c r="T23" s="1693">
        <f t="shared" si="4"/>
        <v>208709.28132918273</v>
      </c>
      <c r="U23" s="1694">
        <f t="shared" si="5"/>
        <v>0.15903231965781181</v>
      </c>
      <c r="V23" s="1693">
        <f t="shared" si="7"/>
        <v>146242.13895250901</v>
      </c>
      <c r="W23" s="1695">
        <f t="shared" si="6"/>
        <v>0.15053509849873184</v>
      </c>
    </row>
    <row r="24" spans="3:24" ht="15" customHeight="1">
      <c r="C24" s="344" t="s">
        <v>478</v>
      </c>
      <c r="D24" s="345">
        <f>'3.Allocated_CO2-sector'!$AX$148*1000</f>
        <v>49437.026391933105</v>
      </c>
      <c r="E24" s="346">
        <f>D24/D27</f>
        <v>3.7670030455872548E-2</v>
      </c>
      <c r="F24" s="345">
        <f>'3.Allocated_CO2-sector'!$BI$148*1000</f>
        <v>37304.739905015987</v>
      </c>
      <c r="G24" s="347">
        <f>F24/F27</f>
        <v>3.8399826043947559E-2</v>
      </c>
      <c r="H24" s="190"/>
      <c r="R24" s="336"/>
      <c r="S24" s="1692" t="s">
        <v>322</v>
      </c>
      <c r="T24" s="1693">
        <f t="shared" si="4"/>
        <v>49437.026391933105</v>
      </c>
      <c r="U24" s="1694">
        <f t="shared" si="5"/>
        <v>3.7670030455872548E-2</v>
      </c>
      <c r="V24" s="1693">
        <f t="shared" si="7"/>
        <v>37304.739905015987</v>
      </c>
      <c r="W24" s="1695">
        <f t="shared" si="6"/>
        <v>3.8399826043947559E-2</v>
      </c>
    </row>
    <row r="25" spans="3:24" ht="15" customHeight="1">
      <c r="C25" s="344" t="s">
        <v>61</v>
      </c>
      <c r="D25" s="345">
        <f>'3.Allocated_CO2-sector'!$AX$149*1000</f>
        <v>24476.171400570354</v>
      </c>
      <c r="E25" s="346">
        <f>D25/D27</f>
        <v>1.8650355601749793E-2</v>
      </c>
      <c r="F25" s="345">
        <f>'3.Allocated_CO2-sector'!$BI$149*1000</f>
        <v>25450.583025623986</v>
      </c>
      <c r="G25" s="347">
        <f>F25/F27</f>
        <v>2.6197688641962584E-2</v>
      </c>
      <c r="H25" s="190"/>
      <c r="R25" s="336"/>
      <c r="S25" s="1692" t="s">
        <v>262</v>
      </c>
      <c r="T25" s="1693">
        <f t="shared" si="4"/>
        <v>24476.171400570354</v>
      </c>
      <c r="U25" s="1694">
        <f t="shared" si="5"/>
        <v>1.8650355601749793E-2</v>
      </c>
      <c r="V25" s="1693">
        <f t="shared" si="7"/>
        <v>25450.583025623986</v>
      </c>
      <c r="W25" s="1695">
        <f t="shared" si="6"/>
        <v>2.6197688641962584E-2</v>
      </c>
    </row>
    <row r="26" spans="3:24" ht="15" customHeight="1" thickBot="1">
      <c r="C26" s="348" t="s">
        <v>479</v>
      </c>
      <c r="D26" s="349">
        <f>'3.Allocated_CO2-sector'!$AX$150*1000</f>
        <v>3084.1215673988586</v>
      </c>
      <c r="E26" s="350">
        <f>D26/D27</f>
        <v>2.3500392692001777E-3</v>
      </c>
      <c r="F26" s="349">
        <f>'3.Allocated_CO2-sector'!$BI$150*1000</f>
        <v>2099.6681386962778</v>
      </c>
      <c r="G26" s="351">
        <f>F26/F27</f>
        <v>2.1613042064157414E-3</v>
      </c>
      <c r="H26" s="190"/>
      <c r="R26" s="336"/>
      <c r="S26" s="1696" t="s">
        <v>915</v>
      </c>
      <c r="T26" s="1697">
        <f t="shared" si="4"/>
        <v>3084.1215673988586</v>
      </c>
      <c r="U26" s="1698">
        <f t="shared" si="5"/>
        <v>2.3500392692001777E-3</v>
      </c>
      <c r="V26" s="1697">
        <f t="shared" si="7"/>
        <v>2099.6681386962778</v>
      </c>
      <c r="W26" s="1699">
        <f t="shared" si="6"/>
        <v>2.1613042064157414E-3</v>
      </c>
    </row>
    <row r="27" spans="3:24" ht="15.75" customHeight="1" thickTop="1" thickBot="1">
      <c r="C27" s="352" t="s">
        <v>23</v>
      </c>
      <c r="D27" s="353">
        <f>'3.Allocated_CO2-sector'!$AX$151*1000</f>
        <v>1312370.2262424412</v>
      </c>
      <c r="E27" s="354">
        <f>SUM(E19:E26)</f>
        <v>1</v>
      </c>
      <c r="F27" s="353">
        <f>'3.Allocated_CO2-sector'!$BI$151*1000</f>
        <v>971482.00260911917</v>
      </c>
      <c r="G27" s="354">
        <f>SUM(G19:G26)</f>
        <v>0.99999999999999989</v>
      </c>
      <c r="H27" s="931"/>
      <c r="R27" s="336"/>
      <c r="S27" s="1700" t="s">
        <v>263</v>
      </c>
      <c r="T27" s="1701">
        <f t="shared" si="4"/>
        <v>1312370.2262424412</v>
      </c>
      <c r="U27" s="1702">
        <f t="shared" si="5"/>
        <v>1</v>
      </c>
      <c r="V27" s="1701">
        <f t="shared" si="7"/>
        <v>971482.00260911917</v>
      </c>
      <c r="W27" s="1702">
        <f t="shared" si="6"/>
        <v>0.99999999999999989</v>
      </c>
    </row>
    <row r="28" spans="3:24">
      <c r="C28" s="338" t="s">
        <v>267</v>
      </c>
      <c r="F28" s="339"/>
      <c r="R28" s="336"/>
      <c r="S28" s="336" t="s">
        <v>319</v>
      </c>
    </row>
    <row r="29" spans="3:24">
      <c r="R29" s="336"/>
    </row>
    <row r="30" spans="3:24">
      <c r="C30" s="357"/>
      <c r="D30" s="336"/>
      <c r="E30" s="336"/>
      <c r="F30" s="336"/>
      <c r="G30" s="336"/>
      <c r="H30" s="336"/>
      <c r="I30" s="336"/>
      <c r="R30" s="336"/>
    </row>
    <row r="31" spans="3:24" ht="25.5">
      <c r="C31" s="358"/>
      <c r="D31" s="359"/>
      <c r="E31" s="359"/>
      <c r="F31" s="359"/>
      <c r="G31" s="359"/>
      <c r="H31" s="359"/>
      <c r="I31" s="359"/>
      <c r="R31" s="336"/>
      <c r="S31" s="1704" t="s">
        <v>265</v>
      </c>
    </row>
    <row r="32" spans="3:24">
      <c r="R32" s="336"/>
    </row>
    <row r="33" spans="15:23" s="338" customFormat="1">
      <c r="R33" s="336"/>
      <c r="S33" s="336"/>
      <c r="T33" s="336"/>
      <c r="U33" s="336"/>
      <c r="V33" s="336"/>
      <c r="W33" s="336"/>
    </row>
    <row r="34" spans="15:23" s="338" customFormat="1" ht="15.75">
      <c r="O34" s="337"/>
      <c r="R34" s="336"/>
      <c r="S34" s="336"/>
      <c r="T34" s="336"/>
      <c r="U34" s="336"/>
      <c r="V34" s="336"/>
      <c r="W34" s="336"/>
    </row>
    <row r="35" spans="15:23" s="338" customFormat="1">
      <c r="R35" s="336"/>
      <c r="S35" s="336"/>
      <c r="T35" s="336"/>
      <c r="U35" s="336"/>
      <c r="V35" s="336"/>
      <c r="W35" s="336"/>
    </row>
    <row r="36" spans="15:23" s="338" customFormat="1">
      <c r="R36" s="336"/>
      <c r="S36" s="336"/>
      <c r="T36" s="336"/>
      <c r="U36" s="336"/>
      <c r="V36" s="336"/>
      <c r="W36" s="336"/>
    </row>
    <row r="37" spans="15:23" s="338" customFormat="1">
      <c r="R37" s="336"/>
      <c r="S37" s="336"/>
      <c r="T37" s="336"/>
      <c r="U37" s="336"/>
      <c r="V37" s="336"/>
      <c r="W37" s="336"/>
    </row>
    <row r="38" spans="15:23" s="338" customFormat="1">
      <c r="R38" s="336"/>
      <c r="S38" s="336"/>
      <c r="T38" s="336"/>
      <c r="U38" s="336"/>
      <c r="V38" s="336"/>
      <c r="W38" s="336"/>
    </row>
    <row r="39" spans="15:23" s="338" customFormat="1">
      <c r="R39" s="336"/>
      <c r="S39" s="336"/>
      <c r="T39" s="336"/>
      <c r="U39" s="336"/>
      <c r="V39" s="336"/>
      <c r="W39" s="336"/>
    </row>
    <row r="40" spans="15:23" s="338" customFormat="1">
      <c r="R40" s="336"/>
      <c r="S40" s="336"/>
      <c r="T40" s="336"/>
      <c r="U40" s="336"/>
      <c r="V40" s="336"/>
      <c r="W40" s="336"/>
    </row>
    <row r="41" spans="15:23" s="338" customFormat="1">
      <c r="R41" s="336"/>
      <c r="S41" s="336"/>
      <c r="T41" s="336"/>
      <c r="U41" s="336"/>
      <c r="V41" s="336"/>
      <c r="W41" s="336"/>
    </row>
    <row r="42" spans="15:23" s="338" customFormat="1">
      <c r="R42" s="336"/>
      <c r="S42" s="336"/>
      <c r="T42" s="336"/>
      <c r="U42" s="336"/>
      <c r="V42" s="336"/>
      <c r="W42" s="336"/>
    </row>
    <row r="43" spans="15:23" s="338" customFormat="1">
      <c r="R43" s="336"/>
      <c r="S43" s="336"/>
      <c r="T43" s="336"/>
      <c r="U43" s="336"/>
      <c r="V43" s="336"/>
      <c r="W43" s="336"/>
    </row>
    <row r="44" spans="15:23" s="338" customFormat="1">
      <c r="R44" s="336"/>
      <c r="S44" s="336"/>
      <c r="T44" s="336"/>
      <c r="U44" s="336"/>
      <c r="V44" s="336"/>
      <c r="W44" s="336"/>
    </row>
    <row r="45" spans="15:23" s="338" customFormat="1">
      <c r="R45" s="336"/>
      <c r="S45" s="336"/>
      <c r="T45" s="336"/>
      <c r="U45" s="336"/>
      <c r="V45" s="336"/>
      <c r="W45" s="336"/>
    </row>
    <row r="46" spans="15:23" s="338" customFormat="1">
      <c r="R46" s="336"/>
      <c r="S46" s="336"/>
      <c r="T46" s="336"/>
      <c r="U46" s="336"/>
      <c r="V46" s="336"/>
      <c r="W46" s="336"/>
    </row>
    <row r="47" spans="15:23" s="338" customFormat="1">
      <c r="R47" s="336"/>
      <c r="S47" s="336"/>
      <c r="T47" s="336"/>
      <c r="U47" s="336"/>
      <c r="V47" s="336"/>
      <c r="W47" s="336"/>
    </row>
    <row r="48" spans="15:23" s="338" customFormat="1">
      <c r="R48" s="336"/>
      <c r="S48" s="336"/>
      <c r="T48" s="336"/>
      <c r="U48" s="336"/>
      <c r="V48" s="336"/>
      <c r="W48" s="336"/>
    </row>
    <row r="49" spans="18:23" s="338" customFormat="1">
      <c r="R49" s="336"/>
      <c r="S49" s="336"/>
      <c r="T49" s="336"/>
      <c r="U49" s="336"/>
      <c r="V49" s="336"/>
      <c r="W49" s="336"/>
    </row>
  </sheetData>
  <mergeCells count="9">
    <mergeCell ref="S1:Y1"/>
    <mergeCell ref="V4:W4"/>
    <mergeCell ref="T17:U17"/>
    <mergeCell ref="V17:W17"/>
    <mergeCell ref="D4:E4"/>
    <mergeCell ref="F4:G4"/>
    <mergeCell ref="D17:E17"/>
    <mergeCell ref="F17:G17"/>
    <mergeCell ref="T4:U4"/>
  </mergeCells>
  <phoneticPr fontId="10"/>
  <pageMargins left="0.78740157480314965" right="0.78740157480314965" top="0.98425196850393704" bottom="0.98425196850393704" header="0.51181102362204722" footer="0.51181102362204722"/>
  <pageSetup paperSize="9" scale="36" orientation="landscape" verticalDpi="300" r:id="rId1"/>
  <headerFooter alignWithMargins="0"/>
  <ignoredErrors>
    <ignoredError sqref="D27 F15:G16 F26:G26 F18 G7 G8 G9 G10 G11 G12 G13 G14 F19:G25 G17 F27 F6:F1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F339-7CD5-4FC0-8006-C3FCE22BF023}">
  <dimension ref="A1:CK110"/>
  <sheetViews>
    <sheetView zoomScaleNormal="100" workbookViewId="0">
      <pane xSplit="21" ySplit="4" topLeftCell="V5" activePane="bottomRight" state="frozen"/>
      <selection pane="topRight"/>
      <selection pane="bottomLeft"/>
      <selection pane="bottomRight"/>
    </sheetView>
  </sheetViews>
  <sheetFormatPr defaultColWidth="18.625" defaultRowHeight="12.75" customHeight="1"/>
  <cols>
    <col min="1" max="1" width="2.375" style="2" customWidth="1"/>
    <col min="2" max="17" width="2.375" style="2" hidden="1" customWidth="1"/>
    <col min="18" max="18" width="21" style="2" customWidth="1"/>
    <col min="19" max="20" width="3.375" style="2" customWidth="1"/>
    <col min="21" max="21" width="26.875" style="2" customWidth="1"/>
    <col min="22" max="22" width="2.75" style="2" customWidth="1"/>
    <col min="23" max="23" width="21.875" style="2412" customWidth="1"/>
    <col min="24" max="24" width="3.375" style="2412" customWidth="1"/>
    <col min="25" max="25" width="3.625" style="2412" customWidth="1"/>
    <col min="26" max="26" width="19.375" style="2412" customWidth="1"/>
    <col min="27" max="61" width="9" style="2412" customWidth="1"/>
    <col min="62" max="87" width="9.875" style="2412" hidden="1" customWidth="1"/>
    <col min="88" max="89" width="9" style="2412" hidden="1" customWidth="1"/>
    <col min="90" max="90" width="9.125" style="2" customWidth="1"/>
    <col min="91" max="16384" width="18.625" style="2"/>
  </cols>
  <sheetData>
    <row r="1" spans="1:89" ht="27">
      <c r="R1" s="2438" t="s">
        <v>1153</v>
      </c>
      <c r="S1" s="16"/>
      <c r="T1" s="16"/>
      <c r="U1" s="16"/>
      <c r="W1" s="2523" t="s">
        <v>1089</v>
      </c>
      <c r="X1" s="16"/>
      <c r="Y1" s="16"/>
      <c r="Z1" s="16"/>
    </row>
    <row r="2" spans="1:89" ht="15">
      <c r="R2" s="2" t="str">
        <f>'0.Contents'!$B2</f>
        <v>＜報告値＞</v>
      </c>
      <c r="U2" s="4"/>
      <c r="V2" s="4"/>
      <c r="W2" s="2412" t="str">
        <f>'0.Contents'!$D$2</f>
        <v>&lt;Reported Value&gt;</v>
      </c>
    </row>
    <row r="3" spans="1:89" ht="23.25" thickBot="1">
      <c r="A3" s="2438"/>
      <c r="R3" s="2" t="s">
        <v>475</v>
      </c>
      <c r="W3" s="1393" t="s">
        <v>909</v>
      </c>
      <c r="AA3" s="2413"/>
      <c r="AB3" s="2413"/>
      <c r="AC3" s="2413"/>
      <c r="AD3" s="2413"/>
      <c r="AE3" s="2413"/>
      <c r="AF3" s="2413"/>
      <c r="AG3" s="2413"/>
      <c r="AH3" s="2413"/>
      <c r="AI3" s="2413"/>
      <c r="AJ3" s="2413"/>
      <c r="AK3" s="2413"/>
      <c r="AL3" s="2413"/>
      <c r="AM3" s="2413"/>
      <c r="AN3" s="2413"/>
      <c r="AO3" s="2413"/>
      <c r="AP3" s="2413"/>
      <c r="AQ3" s="2413"/>
      <c r="AR3" s="2413"/>
      <c r="AS3" s="2413"/>
      <c r="AT3" s="2413"/>
      <c r="AU3" s="2413"/>
      <c r="AV3" s="2413"/>
      <c r="AW3" s="2413"/>
      <c r="AX3" s="2413"/>
      <c r="AY3" s="2413"/>
      <c r="AZ3" s="2413"/>
      <c r="BA3" s="2413"/>
      <c r="BB3" s="2413"/>
      <c r="BC3" s="2413"/>
      <c r="BD3" s="2413"/>
      <c r="BE3" s="2413"/>
      <c r="BF3" s="2413"/>
      <c r="BG3" s="2413"/>
      <c r="BH3" s="2413"/>
      <c r="BI3" s="2413"/>
      <c r="BJ3" s="2413"/>
      <c r="BK3" s="2413"/>
      <c r="BL3" s="2413"/>
      <c r="BM3" s="2413"/>
      <c r="BN3" s="2413"/>
      <c r="BO3" s="2413"/>
      <c r="BP3" s="2413"/>
      <c r="BQ3" s="2413"/>
      <c r="BR3" s="2413"/>
      <c r="BS3" s="2413"/>
      <c r="BT3" s="2413"/>
      <c r="BU3" s="2413"/>
      <c r="BV3" s="2413"/>
      <c r="BW3" s="2413"/>
      <c r="BX3" s="2413"/>
      <c r="BY3" s="2413"/>
      <c r="BZ3" s="2413"/>
      <c r="CA3" s="2413"/>
      <c r="CB3" s="2413"/>
      <c r="CC3" s="2413"/>
      <c r="CD3" s="2413"/>
      <c r="CE3" s="2413"/>
      <c r="CF3" s="2413"/>
      <c r="CG3" s="2413"/>
      <c r="CH3" s="2413"/>
      <c r="CI3" s="2413"/>
      <c r="CJ3" s="2413"/>
      <c r="CK3" s="2413"/>
    </row>
    <row r="4" spans="1:89" ht="23.25" thickBot="1">
      <c r="A4" s="2438"/>
      <c r="R4" s="2439" t="s">
        <v>1129</v>
      </c>
      <c r="S4" s="2519"/>
      <c r="T4" s="2521" t="s">
        <v>1130</v>
      </c>
      <c r="U4" s="2519"/>
      <c r="V4" s="2518"/>
      <c r="W4" s="2505" t="s">
        <v>1090</v>
      </c>
      <c r="X4" s="2460"/>
      <c r="Y4" s="2522" t="s">
        <v>1091</v>
      </c>
      <c r="Z4" s="2482"/>
      <c r="AA4" s="2414">
        <v>1990</v>
      </c>
      <c r="AB4" s="2414">
        <f t="shared" ref="AB4:CI4" si="0">AA4+1</f>
        <v>1991</v>
      </c>
      <c r="AC4" s="2414">
        <f t="shared" si="0"/>
        <v>1992</v>
      </c>
      <c r="AD4" s="2414">
        <f t="shared" si="0"/>
        <v>1993</v>
      </c>
      <c r="AE4" s="2414">
        <f t="shared" si="0"/>
        <v>1994</v>
      </c>
      <c r="AF4" s="2414">
        <f t="shared" si="0"/>
        <v>1995</v>
      </c>
      <c r="AG4" s="2414">
        <f t="shared" si="0"/>
        <v>1996</v>
      </c>
      <c r="AH4" s="2414">
        <f t="shared" si="0"/>
        <v>1997</v>
      </c>
      <c r="AI4" s="2414">
        <f t="shared" si="0"/>
        <v>1998</v>
      </c>
      <c r="AJ4" s="2414">
        <f t="shared" si="0"/>
        <v>1999</v>
      </c>
      <c r="AK4" s="2414">
        <f t="shared" si="0"/>
        <v>2000</v>
      </c>
      <c r="AL4" s="2414">
        <f t="shared" si="0"/>
        <v>2001</v>
      </c>
      <c r="AM4" s="2414">
        <f t="shared" si="0"/>
        <v>2002</v>
      </c>
      <c r="AN4" s="2414">
        <f t="shared" si="0"/>
        <v>2003</v>
      </c>
      <c r="AO4" s="2414">
        <f t="shared" si="0"/>
        <v>2004</v>
      </c>
      <c r="AP4" s="2414">
        <f t="shared" si="0"/>
        <v>2005</v>
      </c>
      <c r="AQ4" s="2414">
        <f t="shared" si="0"/>
        <v>2006</v>
      </c>
      <c r="AR4" s="2414">
        <f t="shared" si="0"/>
        <v>2007</v>
      </c>
      <c r="AS4" s="2414">
        <f t="shared" si="0"/>
        <v>2008</v>
      </c>
      <c r="AT4" s="2414">
        <f t="shared" si="0"/>
        <v>2009</v>
      </c>
      <c r="AU4" s="2414">
        <f t="shared" si="0"/>
        <v>2010</v>
      </c>
      <c r="AV4" s="2414">
        <f t="shared" si="0"/>
        <v>2011</v>
      </c>
      <c r="AW4" s="2414">
        <f t="shared" si="0"/>
        <v>2012</v>
      </c>
      <c r="AX4" s="2414">
        <f t="shared" si="0"/>
        <v>2013</v>
      </c>
      <c r="AY4" s="2414">
        <f t="shared" si="0"/>
        <v>2014</v>
      </c>
      <c r="AZ4" s="2414">
        <f t="shared" si="0"/>
        <v>2015</v>
      </c>
      <c r="BA4" s="2414">
        <f t="shared" si="0"/>
        <v>2016</v>
      </c>
      <c r="BB4" s="2414">
        <f t="shared" si="0"/>
        <v>2017</v>
      </c>
      <c r="BC4" s="2414">
        <f t="shared" si="0"/>
        <v>2018</v>
      </c>
      <c r="BD4" s="2414">
        <f t="shared" si="0"/>
        <v>2019</v>
      </c>
      <c r="BE4" s="2414">
        <f t="shared" si="0"/>
        <v>2020</v>
      </c>
      <c r="BF4" s="2414">
        <f t="shared" si="0"/>
        <v>2021</v>
      </c>
      <c r="BG4" s="2414">
        <f t="shared" si="0"/>
        <v>2022</v>
      </c>
      <c r="BH4" s="2414">
        <f t="shared" si="0"/>
        <v>2023</v>
      </c>
      <c r="BI4" s="2414">
        <f t="shared" si="0"/>
        <v>2024</v>
      </c>
      <c r="BJ4" s="2414">
        <f t="shared" si="0"/>
        <v>2025</v>
      </c>
      <c r="BK4" s="2414">
        <f t="shared" si="0"/>
        <v>2026</v>
      </c>
      <c r="BL4" s="2414">
        <f t="shared" si="0"/>
        <v>2027</v>
      </c>
      <c r="BM4" s="2414">
        <f t="shared" si="0"/>
        <v>2028</v>
      </c>
      <c r="BN4" s="2414">
        <f t="shared" si="0"/>
        <v>2029</v>
      </c>
      <c r="BO4" s="2414">
        <f t="shared" si="0"/>
        <v>2030</v>
      </c>
      <c r="BP4" s="2414">
        <f t="shared" si="0"/>
        <v>2031</v>
      </c>
      <c r="BQ4" s="2414">
        <f t="shared" si="0"/>
        <v>2032</v>
      </c>
      <c r="BR4" s="2414">
        <f t="shared" si="0"/>
        <v>2033</v>
      </c>
      <c r="BS4" s="2414">
        <f t="shared" si="0"/>
        <v>2034</v>
      </c>
      <c r="BT4" s="2414">
        <f t="shared" si="0"/>
        <v>2035</v>
      </c>
      <c r="BU4" s="2414">
        <f t="shared" si="0"/>
        <v>2036</v>
      </c>
      <c r="BV4" s="2414">
        <f t="shared" si="0"/>
        <v>2037</v>
      </c>
      <c r="BW4" s="2414">
        <f t="shared" si="0"/>
        <v>2038</v>
      </c>
      <c r="BX4" s="2414">
        <f t="shared" si="0"/>
        <v>2039</v>
      </c>
      <c r="BY4" s="2414">
        <f t="shared" si="0"/>
        <v>2040</v>
      </c>
      <c r="BZ4" s="2414">
        <f t="shared" si="0"/>
        <v>2041</v>
      </c>
      <c r="CA4" s="2414">
        <f t="shared" si="0"/>
        <v>2042</v>
      </c>
      <c r="CB4" s="2414">
        <f t="shared" si="0"/>
        <v>2043</v>
      </c>
      <c r="CC4" s="2414">
        <f t="shared" si="0"/>
        <v>2044</v>
      </c>
      <c r="CD4" s="2414">
        <f t="shared" si="0"/>
        <v>2045</v>
      </c>
      <c r="CE4" s="2414">
        <f t="shared" si="0"/>
        <v>2046</v>
      </c>
      <c r="CF4" s="2414">
        <f t="shared" si="0"/>
        <v>2047</v>
      </c>
      <c r="CG4" s="2414">
        <f t="shared" si="0"/>
        <v>2048</v>
      </c>
      <c r="CH4" s="2414">
        <f t="shared" si="0"/>
        <v>2049</v>
      </c>
      <c r="CI4" s="2414">
        <f t="shared" si="0"/>
        <v>2050</v>
      </c>
      <c r="CJ4" s="2414" t="s">
        <v>1092</v>
      </c>
      <c r="CK4" s="2414" t="s">
        <v>1093</v>
      </c>
    </row>
    <row r="5" spans="1:89" ht="22.5">
      <c r="A5" s="2438"/>
      <c r="R5" s="2524" t="s">
        <v>1131</v>
      </c>
      <c r="S5" s="2462" t="s">
        <v>1132</v>
      </c>
      <c r="T5" s="2440"/>
      <c r="U5" s="2520"/>
      <c r="V5" s="2518"/>
      <c r="W5" s="2506" t="s">
        <v>4</v>
      </c>
      <c r="X5" s="2462" t="s">
        <v>1094</v>
      </c>
      <c r="Y5" s="2440"/>
      <c r="Z5" s="2483"/>
      <c r="AA5" s="2415">
        <v>1067561.9544378438</v>
      </c>
      <c r="AB5" s="2415">
        <v>1077811.3134951487</v>
      </c>
      <c r="AC5" s="2415">
        <v>1085822.1633882239</v>
      </c>
      <c r="AD5" s="2415">
        <v>1081001.6873980735</v>
      </c>
      <c r="AE5" s="2415">
        <v>1130903.9713782831</v>
      </c>
      <c r="AF5" s="2415">
        <v>1142141.2286336394</v>
      </c>
      <c r="AG5" s="2415">
        <v>1153549.6793706228</v>
      </c>
      <c r="AH5" s="2415">
        <v>1147096.7966268645</v>
      </c>
      <c r="AI5" s="2415">
        <v>1113157.8091833082</v>
      </c>
      <c r="AJ5" s="2415">
        <v>1149478.7329300644</v>
      </c>
      <c r="AK5" s="2415">
        <v>1170300.2428345184</v>
      </c>
      <c r="AL5" s="2415">
        <v>1157361.1552556511</v>
      </c>
      <c r="AM5" s="2415">
        <v>1188992.4797455736</v>
      </c>
      <c r="AN5" s="2415">
        <v>1197298.2498674172</v>
      </c>
      <c r="AO5" s="2415">
        <v>1193442.4477155812</v>
      </c>
      <c r="AP5" s="2415">
        <v>1200521.1451346579</v>
      </c>
      <c r="AQ5" s="2415">
        <v>1178675.6193085627</v>
      </c>
      <c r="AR5" s="2415">
        <v>1214465.844266251</v>
      </c>
      <c r="AS5" s="2415">
        <v>1146918.2616628699</v>
      </c>
      <c r="AT5" s="2415">
        <v>1087272.0692020957</v>
      </c>
      <c r="AU5" s="2415">
        <v>1136944.412005553</v>
      </c>
      <c r="AV5" s="2415">
        <v>1188004.6866890555</v>
      </c>
      <c r="AW5" s="2415">
        <v>1227262.5996148484</v>
      </c>
      <c r="AX5" s="2415">
        <v>1235372.9068825385</v>
      </c>
      <c r="AY5" s="2415">
        <v>1185180.4579719144</v>
      </c>
      <c r="AZ5" s="2415">
        <v>1145804.5035909081</v>
      </c>
      <c r="BA5" s="2415">
        <v>1126115.9491694695</v>
      </c>
      <c r="BB5" s="2415">
        <v>1109467.2223821259</v>
      </c>
      <c r="BC5" s="2415">
        <v>1063970.2733272132</v>
      </c>
      <c r="BD5" s="2415">
        <v>1028379.1447987513</v>
      </c>
      <c r="BE5" s="2415">
        <v>968032.14123780001</v>
      </c>
      <c r="BF5" s="2415">
        <v>987029.10709870048</v>
      </c>
      <c r="BG5" s="2415">
        <v>960959.87464090716</v>
      </c>
      <c r="BH5" s="2415">
        <v>921722.43674118398</v>
      </c>
      <c r="BI5" s="2415">
        <v>906627.01153978298</v>
      </c>
      <c r="BJ5" s="2415"/>
      <c r="BK5" s="2415"/>
      <c r="BL5" s="2415"/>
      <c r="BM5" s="2415"/>
      <c r="BN5" s="2415"/>
      <c r="BO5" s="2415"/>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row>
    <row r="6" spans="1:89" ht="22.5">
      <c r="A6" s="2438"/>
      <c r="R6" s="2441"/>
      <c r="S6" s="2442"/>
      <c r="T6" s="2443" t="s">
        <v>1133</v>
      </c>
      <c r="U6" s="2484"/>
      <c r="V6" s="2525"/>
      <c r="W6" s="2507"/>
      <c r="X6" s="2442"/>
      <c r="Y6" s="2443" t="s">
        <v>1112</v>
      </c>
      <c r="Z6" s="2484"/>
      <c r="AA6" s="828">
        <v>125224.35086769791</v>
      </c>
      <c r="AB6" s="828">
        <v>133336.39740021425</v>
      </c>
      <c r="AC6" s="828">
        <v>138568.56345044918</v>
      </c>
      <c r="AD6" s="828">
        <v>145982.76681078706</v>
      </c>
      <c r="AE6" s="828">
        <v>157869.33332369212</v>
      </c>
      <c r="AF6" s="828">
        <v>169209.8815114501</v>
      </c>
      <c r="AG6" s="828">
        <v>177381.5765400253</v>
      </c>
      <c r="AH6" s="828">
        <v>185557.10455546761</v>
      </c>
      <c r="AI6" s="828">
        <v>181894.64906777226</v>
      </c>
      <c r="AJ6" s="828">
        <v>195065.42554864203</v>
      </c>
      <c r="AK6" s="828">
        <v>213859.76225286312</v>
      </c>
      <c r="AL6" s="828">
        <v>226048.86084113325</v>
      </c>
      <c r="AM6" s="828">
        <v>239113.7559609267</v>
      </c>
      <c r="AN6" s="828">
        <v>253666.91405112355</v>
      </c>
      <c r="AO6" s="828">
        <v>262684.55128926213</v>
      </c>
      <c r="AP6" s="828">
        <v>275421.20866641618</v>
      </c>
      <c r="AQ6" s="828">
        <v>268515.1631746862</v>
      </c>
      <c r="AR6" s="828">
        <v>282843.94460207172</v>
      </c>
      <c r="AS6" s="828">
        <v>277790.57827816578</v>
      </c>
      <c r="AT6" s="828">
        <v>269790.30068953754</v>
      </c>
      <c r="AU6" s="828">
        <v>288068.7655805212</v>
      </c>
      <c r="AV6" s="828">
        <v>284348.92793667829</v>
      </c>
      <c r="AW6" s="828">
        <v>303239.93646302586</v>
      </c>
      <c r="AX6" s="828">
        <v>330269.72842046648</v>
      </c>
      <c r="AY6" s="828">
        <v>322041.63949128892</v>
      </c>
      <c r="AZ6" s="828">
        <v>320603.57596816297</v>
      </c>
      <c r="BA6" s="828">
        <v>314866.84433267958</v>
      </c>
      <c r="BB6" s="828">
        <v>319561.57291453291</v>
      </c>
      <c r="BC6" s="828">
        <v>304410.90897608775</v>
      </c>
      <c r="BD6" s="828">
        <v>298479.04983745696</v>
      </c>
      <c r="BE6" s="828">
        <v>285190.80291672435</v>
      </c>
      <c r="BF6" s="828">
        <v>300844.04793987802</v>
      </c>
      <c r="BG6" s="828">
        <v>292370.53384690848</v>
      </c>
      <c r="BH6" s="828">
        <v>279044.33002422907</v>
      </c>
      <c r="BI6" s="828">
        <v>284831.1940232481</v>
      </c>
      <c r="BJ6" s="828"/>
      <c r="BK6" s="828"/>
      <c r="BL6" s="828"/>
      <c r="BM6" s="828"/>
      <c r="BN6" s="828"/>
      <c r="BO6" s="828"/>
      <c r="BP6" s="828"/>
      <c r="BQ6" s="828"/>
      <c r="BR6" s="828"/>
      <c r="BS6" s="828"/>
      <c r="BT6" s="828"/>
      <c r="BU6" s="828"/>
      <c r="BV6" s="828"/>
      <c r="BW6" s="828"/>
      <c r="BX6" s="828"/>
      <c r="BY6" s="828"/>
      <c r="BZ6" s="828"/>
      <c r="CA6" s="828"/>
      <c r="CB6" s="828"/>
      <c r="CC6" s="828"/>
      <c r="CD6" s="828"/>
      <c r="CE6" s="828"/>
      <c r="CF6" s="828"/>
      <c r="CG6" s="828"/>
      <c r="CH6" s="828"/>
      <c r="CI6" s="828"/>
      <c r="CJ6" s="2416"/>
      <c r="CK6" s="828"/>
    </row>
    <row r="7" spans="1:89" ht="22.5">
      <c r="A7" s="2438"/>
      <c r="R7" s="2441"/>
      <c r="S7" s="2442"/>
      <c r="T7" s="2443" t="s">
        <v>1134</v>
      </c>
      <c r="U7" s="2484"/>
      <c r="V7" s="2525"/>
      <c r="W7" s="2507"/>
      <c r="X7" s="2442"/>
      <c r="Y7" s="2443" t="s">
        <v>1113</v>
      </c>
      <c r="Z7" s="2484"/>
      <c r="AA7" s="828">
        <v>184257.75168656121</v>
      </c>
      <c r="AB7" s="828">
        <v>176142.58958791205</v>
      </c>
      <c r="AC7" s="828">
        <v>165616.05124304345</v>
      </c>
      <c r="AD7" s="828">
        <v>163896.45476555158</v>
      </c>
      <c r="AE7" s="828">
        <v>159636.14171615857</v>
      </c>
      <c r="AF7" s="828">
        <v>157991.28980973701</v>
      </c>
      <c r="AG7" s="828">
        <v>158603.01192761771</v>
      </c>
      <c r="AH7" s="828">
        <v>155984.02461480483</v>
      </c>
      <c r="AI7" s="828">
        <v>137746.51456082324</v>
      </c>
      <c r="AJ7" s="828">
        <v>142437.49569823116</v>
      </c>
      <c r="AK7" s="828">
        <v>150219.20500563527</v>
      </c>
      <c r="AL7" s="828">
        <v>147158.35456438598</v>
      </c>
      <c r="AM7" s="828">
        <v>151355.17634815795</v>
      </c>
      <c r="AN7" s="828">
        <v>150421.29892660386</v>
      </c>
      <c r="AO7" s="828">
        <v>149236.46992075775</v>
      </c>
      <c r="AP7" s="828">
        <v>147026.24751978318</v>
      </c>
      <c r="AQ7" s="828">
        <v>150954.30494326868</v>
      </c>
      <c r="AR7" s="828">
        <v>153970.02957959805</v>
      </c>
      <c r="AS7" s="828">
        <v>141005.80643713957</v>
      </c>
      <c r="AT7" s="828">
        <v>134800.9964939474</v>
      </c>
      <c r="AU7" s="828">
        <v>150443.76718806446</v>
      </c>
      <c r="AV7" s="828">
        <v>138896.50141388745</v>
      </c>
      <c r="AW7" s="828">
        <v>139537.80531880388</v>
      </c>
      <c r="AX7" s="828">
        <v>143547.21438315365</v>
      </c>
      <c r="AY7" s="828">
        <v>143101.61397443674</v>
      </c>
      <c r="AZ7" s="828">
        <v>138172.38277199006</v>
      </c>
      <c r="BA7" s="828">
        <v>135384.36937831371</v>
      </c>
      <c r="BB7" s="828">
        <v>132680.58623068113</v>
      </c>
      <c r="BC7" s="828">
        <v>130832.89070752152</v>
      </c>
      <c r="BD7" s="828">
        <v>127766.95211784638</v>
      </c>
      <c r="BE7" s="828">
        <v>108659.1983935037</v>
      </c>
      <c r="BF7" s="828">
        <v>119198.84756568143</v>
      </c>
      <c r="BG7" s="828">
        <v>109884.05604101042</v>
      </c>
      <c r="BH7" s="828">
        <v>107468.8476749369</v>
      </c>
      <c r="BI7" s="828">
        <v>104193.67217081551</v>
      </c>
      <c r="BJ7" s="828"/>
      <c r="BK7" s="828"/>
      <c r="BL7" s="828"/>
      <c r="BM7" s="828"/>
      <c r="BN7" s="828"/>
      <c r="BO7" s="828"/>
      <c r="BP7" s="828"/>
      <c r="BQ7" s="828"/>
      <c r="BR7" s="828"/>
      <c r="BS7" s="828"/>
      <c r="BT7" s="828"/>
      <c r="BU7" s="828"/>
      <c r="BV7" s="828"/>
      <c r="BW7" s="828"/>
      <c r="BX7" s="828"/>
      <c r="BY7" s="828"/>
      <c r="BZ7" s="828"/>
      <c r="CA7" s="828"/>
      <c r="CB7" s="828"/>
      <c r="CC7" s="828"/>
      <c r="CD7" s="828"/>
      <c r="CE7" s="828"/>
      <c r="CF7" s="828"/>
      <c r="CG7" s="828"/>
      <c r="CH7" s="828"/>
      <c r="CI7" s="828"/>
      <c r="CJ7" s="2416"/>
      <c r="CK7" s="828"/>
    </row>
    <row r="8" spans="1:89" ht="22.5">
      <c r="A8" s="2438"/>
      <c r="R8" s="2441"/>
      <c r="S8" s="2442"/>
      <c r="T8" s="2443" t="s">
        <v>1135</v>
      </c>
      <c r="U8" s="2484"/>
      <c r="V8" s="2525"/>
      <c r="W8" s="2507"/>
      <c r="X8" s="2442"/>
      <c r="Y8" s="2443" t="s">
        <v>1114</v>
      </c>
      <c r="Z8" s="2484"/>
      <c r="AA8" s="828">
        <v>61080.855164067922</v>
      </c>
      <c r="AB8" s="828">
        <v>56393.287077834742</v>
      </c>
      <c r="AC8" s="828">
        <v>56878.969434301049</v>
      </c>
      <c r="AD8" s="828">
        <v>44074.703304420822</v>
      </c>
      <c r="AE8" s="828">
        <v>58748.347764844046</v>
      </c>
      <c r="AF8" s="828">
        <v>46957.254268162054</v>
      </c>
      <c r="AG8" s="828">
        <v>46428.835069869514</v>
      </c>
      <c r="AH8" s="828">
        <v>33910.996759942376</v>
      </c>
      <c r="AI8" s="828">
        <v>26938.027641532688</v>
      </c>
      <c r="AJ8" s="828">
        <v>26218.519338170136</v>
      </c>
      <c r="AK8" s="828">
        <v>21291.523854675754</v>
      </c>
      <c r="AL8" s="828">
        <v>13178.34447490083</v>
      </c>
      <c r="AM8" s="828">
        <v>18670.745517089606</v>
      </c>
      <c r="AN8" s="828">
        <v>16526.901453836956</v>
      </c>
      <c r="AO8" s="828">
        <v>17020.86200830101</v>
      </c>
      <c r="AP8" s="828">
        <v>21648.386206714258</v>
      </c>
      <c r="AQ8" s="828">
        <v>17063.564357533756</v>
      </c>
      <c r="AR8" s="828">
        <v>31441.496796094834</v>
      </c>
      <c r="AS8" s="828">
        <v>22211.404840475599</v>
      </c>
      <c r="AT8" s="828">
        <v>10307.191400559523</v>
      </c>
      <c r="AU8" s="828">
        <v>13347.783765216675</v>
      </c>
      <c r="AV8" s="828">
        <v>32012.100521749817</v>
      </c>
      <c r="AW8" s="828">
        <v>37162.556843288083</v>
      </c>
      <c r="AX8" s="828">
        <v>32087.92964262719</v>
      </c>
      <c r="AY8" s="828">
        <v>18820.488484550813</v>
      </c>
      <c r="AZ8" s="828">
        <v>16046.312694324073</v>
      </c>
      <c r="BA8" s="828">
        <v>8118.6804571345365</v>
      </c>
      <c r="BB8" s="828">
        <v>4675.8746679071319</v>
      </c>
      <c r="BC8" s="828">
        <v>1667.9316415857943</v>
      </c>
      <c r="BD8" s="828">
        <v>723.1939306646442</v>
      </c>
      <c r="BE8" s="828">
        <v>890.63115526224556</v>
      </c>
      <c r="BF8" s="828">
        <v>654.5088363398404</v>
      </c>
      <c r="BG8" s="828">
        <v>554.50460518906687</v>
      </c>
      <c r="BH8" s="828">
        <v>125.36440271082914</v>
      </c>
      <c r="BI8" s="828">
        <v>64.612769148233596</v>
      </c>
      <c r="BJ8" s="828"/>
      <c r="BK8" s="828"/>
      <c r="BL8" s="828"/>
      <c r="BM8" s="828"/>
      <c r="BN8" s="828"/>
      <c r="BO8" s="828"/>
      <c r="BP8" s="828"/>
      <c r="BQ8" s="828"/>
      <c r="BR8" s="828"/>
      <c r="BS8" s="828"/>
      <c r="BT8" s="828"/>
      <c r="BU8" s="828"/>
      <c r="BV8" s="828"/>
      <c r="BW8" s="828"/>
      <c r="BX8" s="828"/>
      <c r="BY8" s="828"/>
      <c r="BZ8" s="828"/>
      <c r="CA8" s="828"/>
      <c r="CB8" s="828"/>
      <c r="CC8" s="828"/>
      <c r="CD8" s="828"/>
      <c r="CE8" s="828"/>
      <c r="CF8" s="828"/>
      <c r="CG8" s="828"/>
      <c r="CH8" s="828"/>
      <c r="CI8" s="828"/>
      <c r="CJ8" s="2416"/>
      <c r="CK8" s="828"/>
    </row>
    <row r="9" spans="1:89" ht="22.5">
      <c r="A9" s="2438"/>
      <c r="R9" s="2441"/>
      <c r="S9" s="2442"/>
      <c r="T9" s="2444" t="s">
        <v>1136</v>
      </c>
      <c r="U9" s="2485"/>
      <c r="V9" s="2525"/>
      <c r="W9" s="2507"/>
      <c r="X9" s="2442"/>
      <c r="Y9" s="2444" t="s">
        <v>1115</v>
      </c>
      <c r="Z9" s="2485"/>
      <c r="AA9" s="2417">
        <v>582832.26167095755</v>
      </c>
      <c r="AB9" s="2417">
        <v>589566.81251702376</v>
      </c>
      <c r="AC9" s="2417">
        <v>600897.94129208243</v>
      </c>
      <c r="AD9" s="2417">
        <v>600166.64256297587</v>
      </c>
      <c r="AE9" s="2417">
        <v>621605.2106955715</v>
      </c>
      <c r="AF9" s="2417">
        <v>630055.80352266191</v>
      </c>
      <c r="AG9" s="2417">
        <v>627449.06745047169</v>
      </c>
      <c r="AH9" s="2417">
        <v>623322.70286138775</v>
      </c>
      <c r="AI9" s="2417">
        <v>614499.21605334838</v>
      </c>
      <c r="AJ9" s="2417">
        <v>624575.77488296619</v>
      </c>
      <c r="AK9" s="2417">
        <v>618857.19121063687</v>
      </c>
      <c r="AL9" s="2417">
        <v>605593.41480944562</v>
      </c>
      <c r="AM9" s="2417">
        <v>610507.81355790212</v>
      </c>
      <c r="AN9" s="2417">
        <v>601901.27532523125</v>
      </c>
      <c r="AO9" s="2417">
        <v>590822.56201821612</v>
      </c>
      <c r="AP9" s="2417">
        <v>584010.10391346028</v>
      </c>
      <c r="AQ9" s="2417">
        <v>553095.77510422864</v>
      </c>
      <c r="AR9" s="2417">
        <v>540787.50461254362</v>
      </c>
      <c r="AS9" s="2417">
        <v>504624.76245775179</v>
      </c>
      <c r="AT9" s="2417">
        <v>473246.92835931724</v>
      </c>
      <c r="AU9" s="2417">
        <v>475152.45035308821</v>
      </c>
      <c r="AV9" s="2417">
        <v>488061.51993276528</v>
      </c>
      <c r="AW9" s="2417">
        <v>493271.05600642029</v>
      </c>
      <c r="AX9" s="2417">
        <v>476090.42648243718</v>
      </c>
      <c r="AY9" s="2417">
        <v>445708.56636541267</v>
      </c>
      <c r="AZ9" s="2417">
        <v>427614.70779533149</v>
      </c>
      <c r="BA9" s="2417">
        <v>418925.39711741643</v>
      </c>
      <c r="BB9" s="2417">
        <v>409738.45251776505</v>
      </c>
      <c r="BC9" s="2417">
        <v>395715.19283141266</v>
      </c>
      <c r="BD9" s="2417">
        <v>379994.64412831562</v>
      </c>
      <c r="BE9" s="2417">
        <v>353073.6183690324</v>
      </c>
      <c r="BF9" s="2417">
        <v>357030.88843493891</v>
      </c>
      <c r="BG9" s="2417">
        <v>358346.62019789254</v>
      </c>
      <c r="BH9" s="2417">
        <v>340769.3626823955</v>
      </c>
      <c r="BI9" s="2417">
        <v>328421.6720190245</v>
      </c>
      <c r="BJ9" s="2417"/>
      <c r="BK9" s="2417"/>
      <c r="BL9" s="2417"/>
      <c r="BM9" s="2417"/>
      <c r="BN9" s="2417"/>
      <c r="BO9" s="2417"/>
      <c r="BP9" s="2417"/>
      <c r="BQ9" s="2417"/>
      <c r="BR9" s="2417"/>
      <c r="BS9" s="2417"/>
      <c r="BT9" s="2417"/>
      <c r="BU9" s="2417"/>
      <c r="BV9" s="2417"/>
      <c r="BW9" s="2417"/>
      <c r="BX9" s="2417"/>
      <c r="BY9" s="2417"/>
      <c r="BZ9" s="2417"/>
      <c r="CA9" s="2417"/>
      <c r="CB9" s="2417"/>
      <c r="CC9" s="2417"/>
      <c r="CD9" s="2417"/>
      <c r="CE9" s="2417"/>
      <c r="CF9" s="2417"/>
      <c r="CG9" s="2417"/>
      <c r="CH9" s="2417"/>
      <c r="CI9" s="2417"/>
      <c r="CJ9" s="2418"/>
      <c r="CK9" s="2417"/>
    </row>
    <row r="10" spans="1:89" ht="22.5">
      <c r="A10" s="2438"/>
      <c r="R10" s="2441"/>
      <c r="S10" s="2442"/>
      <c r="T10" s="2444" t="s">
        <v>1137</v>
      </c>
      <c r="U10" s="2485"/>
      <c r="V10" s="2525"/>
      <c r="W10" s="2507"/>
      <c r="X10" s="2442"/>
      <c r="Y10" s="2444" t="s">
        <v>1116</v>
      </c>
      <c r="Z10" s="2485"/>
      <c r="AA10" s="2417">
        <v>80889.761780647154</v>
      </c>
      <c r="AB10" s="2417">
        <v>85992.458220133209</v>
      </c>
      <c r="AC10" s="2417">
        <v>85243.205428816451</v>
      </c>
      <c r="AD10" s="2417">
        <v>85290.376389400757</v>
      </c>
      <c r="AE10" s="2417">
        <v>90867.935717931192</v>
      </c>
      <c r="AF10" s="2417">
        <v>92389.203951710399</v>
      </c>
      <c r="AG10" s="2417">
        <v>96952.839646211651</v>
      </c>
      <c r="AH10" s="2417">
        <v>100469.31409845706</v>
      </c>
      <c r="AI10" s="2417">
        <v>102649.9148205604</v>
      </c>
      <c r="AJ10" s="2417">
        <v>108761.66192064084</v>
      </c>
      <c r="AK10" s="2417">
        <v>111946.13369347723</v>
      </c>
      <c r="AL10" s="2417">
        <v>110342.91416644132</v>
      </c>
      <c r="AM10" s="2417">
        <v>109732.07170577317</v>
      </c>
      <c r="AN10" s="2417">
        <v>113239.09505825292</v>
      </c>
      <c r="AO10" s="2417">
        <v>108796.75442601541</v>
      </c>
      <c r="AP10" s="2417">
        <v>102447.69137999351</v>
      </c>
      <c r="AQ10" s="2417">
        <v>111859.25613923463</v>
      </c>
      <c r="AR10" s="2417">
        <v>122920.68807540464</v>
      </c>
      <c r="AS10" s="2417">
        <v>121613.04261156407</v>
      </c>
      <c r="AT10" s="2417">
        <v>122721.64919727498</v>
      </c>
      <c r="AU10" s="2417">
        <v>131714.25193935941</v>
      </c>
      <c r="AV10" s="2417">
        <v>163925.67869025539</v>
      </c>
      <c r="AW10" s="2417">
        <v>173176.59959258584</v>
      </c>
      <c r="AX10" s="2417">
        <v>174337.90057961064</v>
      </c>
      <c r="AY10" s="2417">
        <v>175139.57433615159</v>
      </c>
      <c r="AZ10" s="2417">
        <v>162382.81581893191</v>
      </c>
      <c r="BA10" s="2417">
        <v>166765.96965635443</v>
      </c>
      <c r="BB10" s="2417">
        <v>159469.90293537171</v>
      </c>
      <c r="BC10" s="2417">
        <v>149644.03325595125</v>
      </c>
      <c r="BD10" s="2417">
        <v>140866.81401687983</v>
      </c>
      <c r="BE10" s="2417">
        <v>142044.67154904496</v>
      </c>
      <c r="BF10" s="2417">
        <v>127896.8908292534</v>
      </c>
      <c r="BG10" s="2417">
        <v>121249.13979307064</v>
      </c>
      <c r="BH10" s="2417">
        <v>117039.39780817374</v>
      </c>
      <c r="BI10" s="2417">
        <v>113749.38227214303</v>
      </c>
      <c r="BJ10" s="2417"/>
      <c r="BK10" s="2417"/>
      <c r="BL10" s="2417"/>
      <c r="BM10" s="2417"/>
      <c r="BN10" s="2417"/>
      <c r="BO10" s="2417"/>
      <c r="BP10" s="2417"/>
      <c r="BQ10" s="2417"/>
      <c r="BR10" s="2417"/>
      <c r="BS10" s="2417"/>
      <c r="BT10" s="2417"/>
      <c r="BU10" s="2417"/>
      <c r="BV10" s="2417"/>
      <c r="BW10" s="2417"/>
      <c r="BX10" s="2417"/>
      <c r="BY10" s="2417"/>
      <c r="BZ10" s="2417"/>
      <c r="CA10" s="2417"/>
      <c r="CB10" s="2417"/>
      <c r="CC10" s="2417"/>
      <c r="CD10" s="2417"/>
      <c r="CE10" s="2417"/>
      <c r="CF10" s="2417"/>
      <c r="CG10" s="2417"/>
      <c r="CH10" s="2417"/>
      <c r="CI10" s="2417"/>
      <c r="CJ10" s="2418"/>
      <c r="CK10" s="2417"/>
    </row>
    <row r="11" spans="1:89" ht="23.25" thickBot="1">
      <c r="A11" s="2438"/>
      <c r="R11" s="2441"/>
      <c r="S11" s="2442"/>
      <c r="T11" s="2444" t="s">
        <v>1138</v>
      </c>
      <c r="U11" s="2485"/>
      <c r="V11" s="2525"/>
      <c r="W11" s="2507"/>
      <c r="X11" s="2461"/>
      <c r="Y11" s="2444" t="s">
        <v>1117</v>
      </c>
      <c r="Z11" s="2485"/>
      <c r="AA11" s="2417">
        <v>33276.973267912115</v>
      </c>
      <c r="AB11" s="2417">
        <v>36379.76869203055</v>
      </c>
      <c r="AC11" s="2417">
        <v>38617.432539531241</v>
      </c>
      <c r="AD11" s="2417">
        <v>41590.743564937788</v>
      </c>
      <c r="AE11" s="2417">
        <v>42177.002160085751</v>
      </c>
      <c r="AF11" s="2417">
        <v>45537.795569917711</v>
      </c>
      <c r="AG11" s="2417">
        <v>46734.348736427084</v>
      </c>
      <c r="AH11" s="2417">
        <v>47852.653736804823</v>
      </c>
      <c r="AI11" s="2417">
        <v>49429.487039271087</v>
      </c>
      <c r="AJ11" s="2417">
        <v>52419.855541414014</v>
      </c>
      <c r="AK11" s="2417">
        <v>54126.426817229898</v>
      </c>
      <c r="AL11" s="2417">
        <v>55039.266399344429</v>
      </c>
      <c r="AM11" s="2417">
        <v>59612.916655723726</v>
      </c>
      <c r="AN11" s="2417">
        <v>61542.765052368813</v>
      </c>
      <c r="AO11" s="2417">
        <v>64881.248053028634</v>
      </c>
      <c r="AP11" s="2417">
        <v>69967.507448290897</v>
      </c>
      <c r="AQ11" s="2417">
        <v>77187.555589610711</v>
      </c>
      <c r="AR11" s="2417">
        <v>82502.180600538006</v>
      </c>
      <c r="AS11" s="2417">
        <v>79672.667037772873</v>
      </c>
      <c r="AT11" s="2417">
        <v>76405.003061459312</v>
      </c>
      <c r="AU11" s="2417">
        <v>78217.393179302933</v>
      </c>
      <c r="AV11" s="2417">
        <v>80759.958193719169</v>
      </c>
      <c r="AW11" s="2417">
        <v>80874.645390724676</v>
      </c>
      <c r="AX11" s="2417">
        <v>79039.707374243575</v>
      </c>
      <c r="AY11" s="2417">
        <v>80368.575320073622</v>
      </c>
      <c r="AZ11" s="2417">
        <v>80984.708542167733</v>
      </c>
      <c r="BA11" s="2417">
        <v>82054.688227570485</v>
      </c>
      <c r="BB11" s="2417">
        <v>83340.833115868096</v>
      </c>
      <c r="BC11" s="2417">
        <v>81699.315914654464</v>
      </c>
      <c r="BD11" s="2417">
        <v>80548.490767587748</v>
      </c>
      <c r="BE11" s="2417">
        <v>78173.218854232138</v>
      </c>
      <c r="BF11" s="2417">
        <v>81403.923492608883</v>
      </c>
      <c r="BG11" s="2417">
        <v>78555.020156836021</v>
      </c>
      <c r="BH11" s="2417">
        <v>77275.134148738041</v>
      </c>
      <c r="BI11" s="2417">
        <v>75366.478285403471</v>
      </c>
      <c r="BJ11" s="2417"/>
      <c r="BK11" s="2417"/>
      <c r="BL11" s="2417"/>
      <c r="BM11" s="2417"/>
      <c r="BN11" s="2417"/>
      <c r="BO11" s="2417"/>
      <c r="BP11" s="2417"/>
      <c r="BQ11" s="2417"/>
      <c r="BR11" s="2417"/>
      <c r="BS11" s="2417"/>
      <c r="BT11" s="2417"/>
      <c r="BU11" s="2417"/>
      <c r="BV11" s="2417"/>
      <c r="BW11" s="2417"/>
      <c r="BX11" s="2417"/>
      <c r="BY11" s="2417"/>
      <c r="BZ11" s="2417"/>
      <c r="CA11" s="2417"/>
      <c r="CB11" s="2417"/>
      <c r="CC11" s="2417"/>
      <c r="CD11" s="2417"/>
      <c r="CE11" s="2417"/>
      <c r="CF11" s="2417"/>
      <c r="CG11" s="2417"/>
      <c r="CH11" s="2417"/>
      <c r="CI11" s="2417"/>
      <c r="CJ11" s="2418"/>
      <c r="CK11" s="2417"/>
    </row>
    <row r="12" spans="1:89" ht="23.25" thickTop="1">
      <c r="A12" s="2438"/>
      <c r="R12" s="2526" t="s">
        <v>1139</v>
      </c>
      <c r="S12" s="2464" t="s">
        <v>1140</v>
      </c>
      <c r="T12" s="2463"/>
      <c r="U12" s="2486"/>
      <c r="V12" s="2527"/>
      <c r="W12" s="2508" t="s">
        <v>1154</v>
      </c>
      <c r="X12" s="2464" t="s">
        <v>1095</v>
      </c>
      <c r="Y12" s="2463"/>
      <c r="Z12" s="2486"/>
      <c r="AA12" s="2419">
        <v>348411.85052258917</v>
      </c>
      <c r="AB12" s="2419">
        <v>349742.63417460333</v>
      </c>
      <c r="AC12" s="2419">
        <v>355126.18670167367</v>
      </c>
      <c r="AD12" s="2419">
        <v>338724.98344922997</v>
      </c>
      <c r="AE12" s="2419">
        <v>372716.57900419796</v>
      </c>
      <c r="AF12" s="2419">
        <v>360595.36705593276</v>
      </c>
      <c r="AG12" s="2419">
        <v>362469.1675935298</v>
      </c>
      <c r="AH12" s="2419">
        <v>357641.88857477542</v>
      </c>
      <c r="AI12" s="2419">
        <v>344516.88389414176</v>
      </c>
      <c r="AJ12" s="2419">
        <v>366226.06863020768</v>
      </c>
      <c r="AK12" s="2419">
        <v>374920.32268376212</v>
      </c>
      <c r="AL12" s="2419">
        <v>365842.7726543374</v>
      </c>
      <c r="AM12" s="2419">
        <v>391424.95915533358</v>
      </c>
      <c r="AN12" s="2419">
        <v>407746.70173348486</v>
      </c>
      <c r="AO12" s="2419">
        <v>403779.9195376116</v>
      </c>
      <c r="AP12" s="2419">
        <v>423926.87456845399</v>
      </c>
      <c r="AQ12" s="2419">
        <v>414870.63136695977</v>
      </c>
      <c r="AR12" s="2419">
        <v>467189.03654439771</v>
      </c>
      <c r="AS12" s="2419">
        <v>436557.15796106658</v>
      </c>
      <c r="AT12" s="2419">
        <v>397682.20404967049</v>
      </c>
      <c r="AU12" s="2419">
        <v>422047.19263306953</v>
      </c>
      <c r="AV12" s="2419">
        <v>479361.73983518005</v>
      </c>
      <c r="AW12" s="2419">
        <v>524906.88763897843</v>
      </c>
      <c r="AX12" s="2419">
        <v>526342.7877642907</v>
      </c>
      <c r="AY12" s="2419">
        <v>498459.34694465628</v>
      </c>
      <c r="AZ12" s="2419">
        <v>473533.65439101303</v>
      </c>
      <c r="BA12" s="2419">
        <v>505915.58624425158</v>
      </c>
      <c r="BB12" s="2419">
        <v>492365.93771763507</v>
      </c>
      <c r="BC12" s="2419">
        <v>454447.8439774561</v>
      </c>
      <c r="BD12" s="2419">
        <v>433704.01305570686</v>
      </c>
      <c r="BE12" s="2419">
        <v>422646.43602172844</v>
      </c>
      <c r="BF12" s="2419">
        <v>428329.62454912823</v>
      </c>
      <c r="BG12" s="2419">
        <v>419674.72344583063</v>
      </c>
      <c r="BH12" s="2419">
        <v>395656.46777849097</v>
      </c>
      <c r="BI12" s="2419">
        <v>392780.42063161189</v>
      </c>
      <c r="BJ12" s="2419"/>
      <c r="BK12" s="2419"/>
      <c r="BL12" s="2419"/>
      <c r="BM12" s="2419"/>
      <c r="BN12" s="2419"/>
      <c r="BO12" s="2419"/>
      <c r="BP12" s="2419"/>
      <c r="BQ12" s="2419"/>
      <c r="BR12" s="2419"/>
      <c r="BS12" s="2419"/>
      <c r="BT12" s="2419"/>
      <c r="BU12" s="2419"/>
      <c r="BV12" s="2419"/>
      <c r="BW12" s="2419"/>
      <c r="BX12" s="2419"/>
      <c r="BY12" s="2419"/>
      <c r="BZ12" s="2419"/>
      <c r="CA12" s="2419"/>
      <c r="CB12" s="2419"/>
      <c r="CC12" s="2419"/>
      <c r="CD12" s="2419"/>
      <c r="CE12" s="2419"/>
      <c r="CF12" s="2419"/>
      <c r="CG12" s="2419"/>
      <c r="CH12" s="2419"/>
      <c r="CI12" s="2419"/>
      <c r="CJ12" s="2419"/>
      <c r="CK12" s="2419"/>
    </row>
    <row r="13" spans="1:89" ht="22.5">
      <c r="A13" s="2438"/>
      <c r="R13" s="2445"/>
      <c r="S13" s="2446"/>
      <c r="T13" s="2443" t="s">
        <v>1133</v>
      </c>
      <c r="U13" s="2484"/>
      <c r="V13" s="2525"/>
      <c r="W13" s="2509" t="s">
        <v>1155</v>
      </c>
      <c r="X13" s="2446"/>
      <c r="Y13" s="2443" t="s">
        <v>282</v>
      </c>
      <c r="Z13" s="2484"/>
      <c r="AA13" s="2417">
        <v>61477.792508836697</v>
      </c>
      <c r="AB13" s="2417">
        <v>67193.387248758881</v>
      </c>
      <c r="AC13" s="2417">
        <v>72579.717995765997</v>
      </c>
      <c r="AD13" s="2417">
        <v>79761.819378156448</v>
      </c>
      <c r="AE13" s="2417">
        <v>89074.560348916479</v>
      </c>
      <c r="AF13" s="2417">
        <v>97586.123350535476</v>
      </c>
      <c r="AG13" s="2417">
        <v>102351.56657781839</v>
      </c>
      <c r="AH13" s="2417">
        <v>109988.55275583897</v>
      </c>
      <c r="AI13" s="2417">
        <v>109256.18712852123</v>
      </c>
      <c r="AJ13" s="2417">
        <v>122970.42774725315</v>
      </c>
      <c r="AK13" s="2417">
        <v>137591.26222042096</v>
      </c>
      <c r="AL13" s="2417">
        <v>148515.35783193956</v>
      </c>
      <c r="AM13" s="2417">
        <v>160552.17840956658</v>
      </c>
      <c r="AN13" s="2417">
        <v>172683.29569053155</v>
      </c>
      <c r="AO13" s="2417">
        <v>181469.46274186036</v>
      </c>
      <c r="AP13" s="2417">
        <v>195129.24999721232</v>
      </c>
      <c r="AQ13" s="2417">
        <v>188876.94866178755</v>
      </c>
      <c r="AR13" s="2417">
        <v>199536.30749842935</v>
      </c>
      <c r="AS13" s="2417">
        <v>190953.6730058401</v>
      </c>
      <c r="AT13" s="2417">
        <v>182184.32366601555</v>
      </c>
      <c r="AU13" s="2417">
        <v>190980.14806545031</v>
      </c>
      <c r="AV13" s="2417">
        <v>182441.6313007859</v>
      </c>
      <c r="AW13" s="2417">
        <v>196687.45456253609</v>
      </c>
      <c r="AX13" s="2417">
        <v>221006.21561256624</v>
      </c>
      <c r="AY13" s="2417">
        <v>215658.43030361511</v>
      </c>
      <c r="AZ13" s="2417">
        <v>214544.39770278195</v>
      </c>
      <c r="BA13" s="2417">
        <v>237818.82815505419</v>
      </c>
      <c r="BB13" s="2417">
        <v>244003.05270510755</v>
      </c>
      <c r="BC13" s="2417">
        <v>230147.38121676765</v>
      </c>
      <c r="BD13" s="2417">
        <v>225944.82291606188</v>
      </c>
      <c r="BE13" s="2417">
        <v>220691.24084786</v>
      </c>
      <c r="BF13" s="2417">
        <v>230770.19705324864</v>
      </c>
      <c r="BG13" s="2417">
        <v>231263.45318828372</v>
      </c>
      <c r="BH13" s="2417">
        <v>220055.57575730674</v>
      </c>
      <c r="BI13" s="2417">
        <v>227069.65922260264</v>
      </c>
      <c r="BJ13" s="2417"/>
      <c r="BK13" s="2417"/>
      <c r="BL13" s="2417"/>
      <c r="BM13" s="2417"/>
      <c r="BN13" s="2417"/>
      <c r="BO13" s="2417"/>
      <c r="BP13" s="2417"/>
      <c r="BQ13" s="2417"/>
      <c r="BR13" s="2417"/>
      <c r="BS13" s="2417"/>
      <c r="BT13" s="2417"/>
      <c r="BU13" s="2417"/>
      <c r="BV13" s="2417"/>
      <c r="BW13" s="2417"/>
      <c r="BX13" s="2417"/>
      <c r="BY13" s="2417"/>
      <c r="BZ13" s="2417"/>
      <c r="CA13" s="2417"/>
      <c r="CB13" s="2417"/>
      <c r="CC13" s="2417"/>
      <c r="CD13" s="2417"/>
      <c r="CE13" s="2417"/>
      <c r="CF13" s="2417"/>
      <c r="CG13" s="2417"/>
      <c r="CH13" s="2417"/>
      <c r="CI13" s="2417"/>
      <c r="CJ13" s="2417"/>
      <c r="CK13" s="2417"/>
    </row>
    <row r="14" spans="1:89" ht="22.5">
      <c r="A14" s="2438"/>
      <c r="R14" s="2445"/>
      <c r="S14" s="2446"/>
      <c r="T14" s="2443" t="s">
        <v>1134</v>
      </c>
      <c r="U14" s="2484"/>
      <c r="V14" s="2525"/>
      <c r="W14" s="2509"/>
      <c r="X14" s="2446"/>
      <c r="Y14" s="2443" t="s">
        <v>1118</v>
      </c>
      <c r="Z14" s="2484"/>
      <c r="AA14" s="2417">
        <v>44515.350481657981</v>
      </c>
      <c r="AB14" s="2417">
        <v>42437.839416355462</v>
      </c>
      <c r="AC14" s="2417">
        <v>38944.027979756815</v>
      </c>
      <c r="AD14" s="2417">
        <v>38884.214036265905</v>
      </c>
      <c r="AE14" s="2417">
        <v>36295.824061341598</v>
      </c>
      <c r="AF14" s="2417">
        <v>35898.571461748288</v>
      </c>
      <c r="AG14" s="2417">
        <v>35794.451909168783</v>
      </c>
      <c r="AH14" s="2417">
        <v>34644.240595557741</v>
      </c>
      <c r="AI14" s="2417">
        <v>31618.942321112503</v>
      </c>
      <c r="AJ14" s="2417">
        <v>33628.999267618085</v>
      </c>
      <c r="AK14" s="2417">
        <v>34153.359824982144</v>
      </c>
      <c r="AL14" s="2417">
        <v>33659.812255419893</v>
      </c>
      <c r="AM14" s="2417">
        <v>33981.867756473526</v>
      </c>
      <c r="AN14" s="2417">
        <v>32638.858953399689</v>
      </c>
      <c r="AO14" s="2417">
        <v>31057.558234749296</v>
      </c>
      <c r="AP14" s="2417">
        <v>33270.458808264157</v>
      </c>
      <c r="AQ14" s="2417">
        <v>34288.275656984246</v>
      </c>
      <c r="AR14" s="2417">
        <v>34421.112854312458</v>
      </c>
      <c r="AS14" s="2417">
        <v>31173.758652550732</v>
      </c>
      <c r="AT14" s="2417">
        <v>30821.612041549473</v>
      </c>
      <c r="AU14" s="2417">
        <v>35361.694279428964</v>
      </c>
      <c r="AV14" s="2417">
        <v>31689.217430800807</v>
      </c>
      <c r="AW14" s="2417">
        <v>32016.199879202064</v>
      </c>
      <c r="AX14" s="2417">
        <v>30749.489246894354</v>
      </c>
      <c r="AY14" s="2417">
        <v>31296.775705787328</v>
      </c>
      <c r="AZ14" s="2417">
        <v>30195.783525282473</v>
      </c>
      <c r="BA14" s="2417">
        <v>31801.383099483799</v>
      </c>
      <c r="BB14" s="2417">
        <v>30767.245025119119</v>
      </c>
      <c r="BC14" s="2417">
        <v>27106.031447013695</v>
      </c>
      <c r="BD14" s="2417">
        <v>25834.254488590952</v>
      </c>
      <c r="BE14" s="2417">
        <v>21818.398380729501</v>
      </c>
      <c r="BF14" s="2417">
        <v>25154.252923422748</v>
      </c>
      <c r="BG14" s="2417">
        <v>23041.167458823562</v>
      </c>
      <c r="BH14" s="2417">
        <v>21964.30469227874</v>
      </c>
      <c r="BI14" s="2417">
        <v>21974.017037815938</v>
      </c>
      <c r="BJ14" s="2417"/>
      <c r="BK14" s="2417"/>
      <c r="BL14" s="2417"/>
      <c r="BM14" s="2417"/>
      <c r="BN14" s="2417"/>
      <c r="BO14" s="2417"/>
      <c r="BP14" s="2417"/>
      <c r="BQ14" s="2417"/>
      <c r="BR14" s="2417"/>
      <c r="BS14" s="2417"/>
      <c r="BT14" s="2417"/>
      <c r="BU14" s="2417"/>
      <c r="BV14" s="2417"/>
      <c r="BW14" s="2417"/>
      <c r="BX14" s="2417"/>
      <c r="BY14" s="2417"/>
      <c r="BZ14" s="2417"/>
      <c r="CA14" s="2417"/>
      <c r="CB14" s="2417"/>
      <c r="CC14" s="2417"/>
      <c r="CD14" s="2417"/>
      <c r="CE14" s="2417"/>
      <c r="CF14" s="2417"/>
      <c r="CG14" s="2417"/>
      <c r="CH14" s="2417"/>
      <c r="CI14" s="2417"/>
      <c r="CJ14" s="2417"/>
      <c r="CK14" s="2417"/>
    </row>
    <row r="15" spans="1:89" ht="22.5">
      <c r="A15" s="2438"/>
      <c r="R15" s="2445"/>
      <c r="S15" s="2446"/>
      <c r="T15" s="2443" t="s">
        <v>1135</v>
      </c>
      <c r="U15" s="2484"/>
      <c r="V15" s="2525"/>
      <c r="W15" s="2509"/>
      <c r="X15" s="2446"/>
      <c r="Y15" s="2443" t="s">
        <v>1119</v>
      </c>
      <c r="Z15" s="2484"/>
      <c r="AA15" s="2417">
        <v>61080.855164067922</v>
      </c>
      <c r="AB15" s="2417">
        <v>56393.287077834742</v>
      </c>
      <c r="AC15" s="2417">
        <v>56878.969434301049</v>
      </c>
      <c r="AD15" s="2417">
        <v>44074.703304420822</v>
      </c>
      <c r="AE15" s="2417">
        <v>58748.318376696676</v>
      </c>
      <c r="AF15" s="2417">
        <v>46885.698619877483</v>
      </c>
      <c r="AG15" s="2417">
        <v>46349.961889869679</v>
      </c>
      <c r="AH15" s="2417">
        <v>33806.923626863972</v>
      </c>
      <c r="AI15" s="2417">
        <v>26823.267564735383</v>
      </c>
      <c r="AJ15" s="2417">
        <v>26106.699211334311</v>
      </c>
      <c r="AK15" s="2417">
        <v>21278.070296128295</v>
      </c>
      <c r="AL15" s="2417">
        <v>13163.121990715648</v>
      </c>
      <c r="AM15" s="2417">
        <v>18656.643303422501</v>
      </c>
      <c r="AN15" s="2417">
        <v>16513.047519507945</v>
      </c>
      <c r="AO15" s="2417">
        <v>17009.929242912513</v>
      </c>
      <c r="AP15" s="2417">
        <v>21644.695022771397</v>
      </c>
      <c r="AQ15" s="2417">
        <v>17056.142659304165</v>
      </c>
      <c r="AR15" s="2417">
        <v>31433.662933963053</v>
      </c>
      <c r="AS15" s="2417">
        <v>22203.031444971864</v>
      </c>
      <c r="AT15" s="2417">
        <v>10297.296900986268</v>
      </c>
      <c r="AU15" s="2417">
        <v>13338.746232163501</v>
      </c>
      <c r="AV15" s="2417">
        <v>32003.034207535249</v>
      </c>
      <c r="AW15" s="2417">
        <v>37153.613879340461</v>
      </c>
      <c r="AX15" s="2417">
        <v>32079.997750706138</v>
      </c>
      <c r="AY15" s="2417">
        <v>18813.564626741856</v>
      </c>
      <c r="AZ15" s="2417">
        <v>16038.78435747414</v>
      </c>
      <c r="BA15" s="2417">
        <v>8109.4931129286297</v>
      </c>
      <c r="BB15" s="2417">
        <v>4667.1238204830233</v>
      </c>
      <c r="BC15" s="2417">
        <v>1660.0360302702688</v>
      </c>
      <c r="BD15" s="2417">
        <v>715.85510638135975</v>
      </c>
      <c r="BE15" s="2417">
        <v>884.8824477609154</v>
      </c>
      <c r="BF15" s="2417">
        <v>654.5088363398404</v>
      </c>
      <c r="BG15" s="2417">
        <v>554.50460518906687</v>
      </c>
      <c r="BH15" s="2417">
        <v>125.36440271082914</v>
      </c>
      <c r="BI15" s="2417">
        <v>64.612769148233596</v>
      </c>
      <c r="BJ15" s="2417"/>
      <c r="BK15" s="2417"/>
      <c r="BL15" s="2417"/>
      <c r="BM15" s="2417"/>
      <c r="BN15" s="2417"/>
      <c r="BO15" s="2417"/>
      <c r="BP15" s="2417"/>
      <c r="BQ15" s="2417"/>
      <c r="BR15" s="2417"/>
      <c r="BS15" s="2417"/>
      <c r="BT15" s="2417"/>
      <c r="BU15" s="2417"/>
      <c r="BV15" s="2417"/>
      <c r="BW15" s="2417"/>
      <c r="BX15" s="2417"/>
      <c r="BY15" s="2417"/>
      <c r="BZ15" s="2417"/>
      <c r="CA15" s="2417"/>
      <c r="CB15" s="2417"/>
      <c r="CC15" s="2417"/>
      <c r="CD15" s="2417"/>
      <c r="CE15" s="2417"/>
      <c r="CF15" s="2417"/>
      <c r="CG15" s="2417"/>
      <c r="CH15" s="2417"/>
      <c r="CI15" s="2417"/>
      <c r="CJ15" s="2417"/>
      <c r="CK15" s="2417"/>
    </row>
    <row r="16" spans="1:89" ht="22.5">
      <c r="A16" s="2438"/>
      <c r="R16" s="2445"/>
      <c r="S16" s="2446"/>
      <c r="T16" s="2443" t="s">
        <v>1136</v>
      </c>
      <c r="U16" s="2484"/>
      <c r="V16" s="2525"/>
      <c r="W16" s="2509"/>
      <c r="X16" s="2446"/>
      <c r="Y16" s="2443" t="s">
        <v>1120</v>
      </c>
      <c r="Z16" s="2484"/>
      <c r="AA16" s="2417">
        <v>101684.39716628657</v>
      </c>
      <c r="AB16" s="2417">
        <v>98821.004850443132</v>
      </c>
      <c r="AC16" s="2417">
        <v>102381.79356703241</v>
      </c>
      <c r="AD16" s="2417">
        <v>91492.519968331442</v>
      </c>
      <c r="AE16" s="2417">
        <v>98871.949883449794</v>
      </c>
      <c r="AF16" s="2417">
        <v>89098.099984164728</v>
      </c>
      <c r="AG16" s="2417">
        <v>82684.074390165901</v>
      </c>
      <c r="AH16" s="2417">
        <v>80418.835750190847</v>
      </c>
      <c r="AI16" s="2417">
        <v>75179.005817436744</v>
      </c>
      <c r="AJ16" s="2417">
        <v>75604.265097768628</v>
      </c>
      <c r="AK16" s="2417">
        <v>71428.138170895225</v>
      </c>
      <c r="AL16" s="2417">
        <v>60733.417859117646</v>
      </c>
      <c r="AM16" s="2417">
        <v>67761.488486291491</v>
      </c>
      <c r="AN16" s="2417">
        <v>71896.8242553538</v>
      </c>
      <c r="AO16" s="2417">
        <v>64858.664381648996</v>
      </c>
      <c r="AP16" s="2417">
        <v>70944.931845256098</v>
      </c>
      <c r="AQ16" s="2417">
        <v>61987.424509286262</v>
      </c>
      <c r="AR16" s="2417">
        <v>77323.092245660591</v>
      </c>
      <c r="AS16" s="2417">
        <v>70703.478312252177</v>
      </c>
      <c r="AT16" s="2417">
        <v>53191.501098950757</v>
      </c>
      <c r="AU16" s="2417">
        <v>55735.980246360472</v>
      </c>
      <c r="AV16" s="2417">
        <v>74434.600245404916</v>
      </c>
      <c r="AW16" s="2417">
        <v>90045.427652797458</v>
      </c>
      <c r="AX16" s="2417">
        <v>73215.916778816754</v>
      </c>
      <c r="AY16" s="2417">
        <v>60164.390476701854</v>
      </c>
      <c r="AZ16" s="2417">
        <v>53019.614290712736</v>
      </c>
      <c r="BA16" s="2417">
        <v>54622.402944480746</v>
      </c>
      <c r="BB16" s="2417">
        <v>48354.679936252862</v>
      </c>
      <c r="BC16" s="2417">
        <v>41437.860117901597</v>
      </c>
      <c r="BD16" s="2417">
        <v>36733.302071767481</v>
      </c>
      <c r="BE16" s="2417">
        <v>30831.911460351905</v>
      </c>
      <c r="BF16" s="2417">
        <v>37669.449354693192</v>
      </c>
      <c r="BG16" s="2417">
        <v>37917.177034555665</v>
      </c>
      <c r="BH16" s="2417">
        <v>30458.402277949339</v>
      </c>
      <c r="BI16" s="2417">
        <v>26734.102912583177</v>
      </c>
      <c r="BJ16" s="2417"/>
      <c r="BK16" s="2417"/>
      <c r="BL16" s="2417"/>
      <c r="BM16" s="2417"/>
      <c r="BN16" s="2417"/>
      <c r="BO16" s="2417"/>
      <c r="BP16" s="2417"/>
      <c r="BQ16" s="2417"/>
      <c r="BR16" s="2417"/>
      <c r="BS16" s="2417"/>
      <c r="BT16" s="2417"/>
      <c r="BU16" s="2417"/>
      <c r="BV16" s="2417"/>
      <c r="BW16" s="2417"/>
      <c r="BX16" s="2417"/>
      <c r="BY16" s="2417"/>
      <c r="BZ16" s="2417"/>
      <c r="CA16" s="2417"/>
      <c r="CB16" s="2417"/>
      <c r="CC16" s="2417"/>
      <c r="CD16" s="2417"/>
      <c r="CE16" s="2417"/>
      <c r="CF16" s="2417"/>
      <c r="CG16" s="2417"/>
      <c r="CH16" s="2417"/>
      <c r="CI16" s="2417"/>
      <c r="CJ16" s="2417"/>
      <c r="CK16" s="2417"/>
    </row>
    <row r="17" spans="1:89" ht="22.5">
      <c r="A17" s="2438"/>
      <c r="R17" s="2445"/>
      <c r="S17" s="2446"/>
      <c r="T17" s="2443" t="s">
        <v>1137</v>
      </c>
      <c r="U17" s="2484"/>
      <c r="V17" s="2525"/>
      <c r="W17" s="2509"/>
      <c r="X17" s="2446"/>
      <c r="Y17" s="2443" t="s">
        <v>1121</v>
      </c>
      <c r="Z17" s="2484"/>
      <c r="AA17" s="2417">
        <v>78220.844038867814</v>
      </c>
      <c r="AB17" s="2417">
        <v>83410.078598401087</v>
      </c>
      <c r="AC17" s="2417">
        <v>82613.687188273616</v>
      </c>
      <c r="AD17" s="2417">
        <v>82778.359426113486</v>
      </c>
      <c r="AE17" s="2417">
        <v>88182.277977801248</v>
      </c>
      <c r="AF17" s="2417">
        <v>89498.930214796506</v>
      </c>
      <c r="AG17" s="2417">
        <v>93834.235226248042</v>
      </c>
      <c r="AH17" s="2417">
        <v>97175.579723711635</v>
      </c>
      <c r="AI17" s="2417">
        <v>99978.74389290878</v>
      </c>
      <c r="AJ17" s="2417">
        <v>106156.04022650541</v>
      </c>
      <c r="AK17" s="2417">
        <v>108944.87443743444</v>
      </c>
      <c r="AL17" s="2417">
        <v>107508.47131672072</v>
      </c>
      <c r="AM17" s="2417">
        <v>106945.99652531696</v>
      </c>
      <c r="AN17" s="2417">
        <v>110139.85675865943</v>
      </c>
      <c r="AO17" s="2417">
        <v>105192.52356939728</v>
      </c>
      <c r="AP17" s="2417">
        <v>98489.826899750522</v>
      </c>
      <c r="AQ17" s="2417">
        <v>107827.48884823659</v>
      </c>
      <c r="AR17" s="2417">
        <v>118505.83953621128</v>
      </c>
      <c r="AS17" s="2417">
        <v>115417.40962378884</v>
      </c>
      <c r="AT17" s="2417">
        <v>115175.34307077623</v>
      </c>
      <c r="AU17" s="2417">
        <v>120090.57316905225</v>
      </c>
      <c r="AV17" s="2417">
        <v>151995.87892440535</v>
      </c>
      <c r="AW17" s="2417">
        <v>160608.44524957991</v>
      </c>
      <c r="AX17" s="2417">
        <v>161952.4830424719</v>
      </c>
      <c r="AY17" s="2417">
        <v>163046.27807353955</v>
      </c>
      <c r="AZ17" s="2417">
        <v>150386.51581387571</v>
      </c>
      <c r="BA17" s="2417">
        <v>160772.60503240011</v>
      </c>
      <c r="BB17" s="2417">
        <v>153502.05868823727</v>
      </c>
      <c r="BC17" s="2417">
        <v>143651.57071035967</v>
      </c>
      <c r="BD17" s="2417">
        <v>135130.53335902852</v>
      </c>
      <c r="BE17" s="2417">
        <v>136515.94112702724</v>
      </c>
      <c r="BF17" s="2417">
        <v>122072.5073271873</v>
      </c>
      <c r="BG17" s="2417">
        <v>115090.16892768315</v>
      </c>
      <c r="BH17" s="2417">
        <v>110739.47911588632</v>
      </c>
      <c r="BI17" s="2417">
        <v>107207.74160891767</v>
      </c>
      <c r="BJ17" s="2417"/>
      <c r="BK17" s="2417"/>
      <c r="BL17" s="2417"/>
      <c r="BM17" s="2417"/>
      <c r="BN17" s="2417"/>
      <c r="BO17" s="2417"/>
      <c r="BP17" s="2417"/>
      <c r="BQ17" s="2417"/>
      <c r="BR17" s="2417"/>
      <c r="BS17" s="2417"/>
      <c r="BT17" s="2417"/>
      <c r="BU17" s="2417"/>
      <c r="BV17" s="2417"/>
      <c r="BW17" s="2417"/>
      <c r="BX17" s="2417"/>
      <c r="BY17" s="2417"/>
      <c r="BZ17" s="2417"/>
      <c r="CA17" s="2417"/>
      <c r="CB17" s="2417"/>
      <c r="CC17" s="2417"/>
      <c r="CD17" s="2417"/>
      <c r="CE17" s="2417"/>
      <c r="CF17" s="2417"/>
      <c r="CG17" s="2417"/>
      <c r="CH17" s="2417"/>
      <c r="CI17" s="2417"/>
      <c r="CJ17" s="2417"/>
      <c r="CK17" s="2417"/>
    </row>
    <row r="18" spans="1:89" ht="22.5">
      <c r="A18" s="2438"/>
      <c r="R18" s="2445"/>
      <c r="S18" s="2446"/>
      <c r="T18" s="2444" t="s">
        <v>1138</v>
      </c>
      <c r="U18" s="2485"/>
      <c r="V18" s="2525"/>
      <c r="W18" s="2509"/>
      <c r="X18" s="2446"/>
      <c r="Y18" s="2444" t="s">
        <v>1122</v>
      </c>
      <c r="Z18" s="2485"/>
      <c r="AA18" s="2417">
        <v>1432.6111628720691</v>
      </c>
      <c r="AB18" s="2417">
        <v>1487.0369828097919</v>
      </c>
      <c r="AC18" s="2417">
        <v>1727.9905365437071</v>
      </c>
      <c r="AD18" s="2417">
        <v>1733.3673359421782</v>
      </c>
      <c r="AE18" s="2417">
        <v>1543.648355992168</v>
      </c>
      <c r="AF18" s="2417">
        <v>1627.9434248100806</v>
      </c>
      <c r="AG18" s="2417">
        <v>1454.8776002591567</v>
      </c>
      <c r="AH18" s="2417">
        <v>1607.7561226122416</v>
      </c>
      <c r="AI18" s="2417">
        <v>1660.7371694270987</v>
      </c>
      <c r="AJ18" s="2417">
        <v>1759.6370797280397</v>
      </c>
      <c r="AK18" s="2417">
        <v>1524.6177339009282</v>
      </c>
      <c r="AL18" s="2417">
        <v>2262.5914004241185</v>
      </c>
      <c r="AM18" s="2417">
        <v>3526.7846742624315</v>
      </c>
      <c r="AN18" s="2417">
        <v>3874.8185560326983</v>
      </c>
      <c r="AO18" s="2417">
        <v>4191.7813670429496</v>
      </c>
      <c r="AP18" s="2417">
        <v>4447.7119951998866</v>
      </c>
      <c r="AQ18" s="2417">
        <v>4834.3510313610968</v>
      </c>
      <c r="AR18" s="2417">
        <v>5969.0214758209331</v>
      </c>
      <c r="AS18" s="2417">
        <v>6105.8069216627628</v>
      </c>
      <c r="AT18" s="2417">
        <v>6012.1272713922499</v>
      </c>
      <c r="AU18" s="2417">
        <v>6540.0506406139448</v>
      </c>
      <c r="AV18" s="2417">
        <v>6797.3777262475887</v>
      </c>
      <c r="AW18" s="2417">
        <v>8395.7464155226189</v>
      </c>
      <c r="AX18" s="2417">
        <v>7338.6853328355464</v>
      </c>
      <c r="AY18" s="2417">
        <v>9479.9077582704595</v>
      </c>
      <c r="AZ18" s="2417">
        <v>9348.5587008860184</v>
      </c>
      <c r="BA18" s="2417">
        <v>12790.873899904145</v>
      </c>
      <c r="BB18" s="2417">
        <v>11071.777542435186</v>
      </c>
      <c r="BC18" s="2417">
        <v>10444.964455143236</v>
      </c>
      <c r="BD18" s="2417">
        <v>9345.2451138765391</v>
      </c>
      <c r="BE18" s="2417">
        <v>11904.06175799873</v>
      </c>
      <c r="BF18" s="2417">
        <v>12008.709054236444</v>
      </c>
      <c r="BG18" s="2417">
        <v>11808.252231295563</v>
      </c>
      <c r="BH18" s="2417">
        <v>12313.341532358947</v>
      </c>
      <c r="BI18" s="2417">
        <v>9730.2870805441962</v>
      </c>
      <c r="BJ18" s="2417"/>
      <c r="BK18" s="2417"/>
      <c r="BL18" s="2417"/>
      <c r="BM18" s="2417"/>
      <c r="BN18" s="2417"/>
      <c r="BO18" s="2417"/>
      <c r="BP18" s="2417"/>
      <c r="BQ18" s="2417"/>
      <c r="BR18" s="2417"/>
      <c r="BS18" s="2417"/>
      <c r="BT18" s="2417"/>
      <c r="BU18" s="2417"/>
      <c r="BV18" s="2417"/>
      <c r="BW18" s="2417"/>
      <c r="BX18" s="2417"/>
      <c r="BY18" s="2417"/>
      <c r="BZ18" s="2417"/>
      <c r="CA18" s="2417"/>
      <c r="CB18" s="2417"/>
      <c r="CC18" s="2417"/>
      <c r="CD18" s="2417"/>
      <c r="CE18" s="2417"/>
      <c r="CF18" s="2417"/>
      <c r="CG18" s="2417"/>
      <c r="CH18" s="2417"/>
      <c r="CI18" s="2417"/>
      <c r="CJ18" s="2417"/>
      <c r="CK18" s="2417"/>
    </row>
    <row r="19" spans="1:89" ht="22.5">
      <c r="A19" s="2438"/>
      <c r="R19" s="2445"/>
      <c r="S19" s="2466" t="s">
        <v>1156</v>
      </c>
      <c r="T19" s="2465"/>
      <c r="U19" s="2487"/>
      <c r="V19" s="2528"/>
      <c r="W19" s="2509"/>
      <c r="X19" s="2466" t="s">
        <v>1096</v>
      </c>
      <c r="Y19" s="2465"/>
      <c r="Z19" s="2487"/>
      <c r="AA19" s="2420">
        <v>96634.732007325612</v>
      </c>
      <c r="AB19" s="2420">
        <v>95474.984548778288</v>
      </c>
      <c r="AC19" s="2420">
        <v>94125.363990069352</v>
      </c>
      <c r="AD19" s="2420">
        <v>94334.070971184847</v>
      </c>
      <c r="AE19" s="2420">
        <v>94069.103699333995</v>
      </c>
      <c r="AF19" s="2420">
        <v>92550.022624968682</v>
      </c>
      <c r="AG19" s="2420">
        <v>92834.17912495599</v>
      </c>
      <c r="AH19" s="2420">
        <v>94970.820696970768</v>
      </c>
      <c r="AI19" s="2420">
        <v>87741.926319508944</v>
      </c>
      <c r="AJ19" s="2420">
        <v>91261.738112561594</v>
      </c>
      <c r="AK19" s="2420">
        <v>90368.528440548151</v>
      </c>
      <c r="AL19" s="2420">
        <v>87885.239496698283</v>
      </c>
      <c r="AM19" s="2420">
        <v>94288.64830629027</v>
      </c>
      <c r="AN19" s="2420">
        <v>95778.670330320281</v>
      </c>
      <c r="AO19" s="2420">
        <v>96133.858893929544</v>
      </c>
      <c r="AP19" s="2420">
        <v>99073.094307765743</v>
      </c>
      <c r="AQ19" s="2420">
        <v>98194.212687654377</v>
      </c>
      <c r="AR19" s="2420">
        <v>104089.42060880715</v>
      </c>
      <c r="AS19" s="2420">
        <v>100129.96003541307</v>
      </c>
      <c r="AT19" s="2420">
        <v>98947.612127910077</v>
      </c>
      <c r="AU19" s="2420">
        <v>99897.448039279698</v>
      </c>
      <c r="AV19" s="2420">
        <v>101774.34275898004</v>
      </c>
      <c r="AW19" s="2420">
        <v>104726.53506566324</v>
      </c>
      <c r="AX19" s="2420">
        <v>103598.08678444734</v>
      </c>
      <c r="AY19" s="2420">
        <v>97764.823292351561</v>
      </c>
      <c r="AZ19" s="2420">
        <v>94275.912877019495</v>
      </c>
      <c r="BA19" s="2420">
        <v>98252.835579046572</v>
      </c>
      <c r="BB19" s="2420">
        <v>92354.447748517297</v>
      </c>
      <c r="BC19" s="2420">
        <v>90140.503761930857</v>
      </c>
      <c r="BD19" s="2420">
        <v>86625.668409926104</v>
      </c>
      <c r="BE19" s="2420">
        <v>79768.560218555242</v>
      </c>
      <c r="BF19" s="2420">
        <v>82265.271011922028</v>
      </c>
      <c r="BG19" s="2420">
        <v>81783.386404519872</v>
      </c>
      <c r="BH19" s="2420">
        <v>79717.83741751776</v>
      </c>
      <c r="BI19" s="2420">
        <v>76833.405392546963</v>
      </c>
      <c r="BJ19" s="2420"/>
      <c r="BK19" s="2420"/>
      <c r="BL19" s="2420"/>
      <c r="BM19" s="2420"/>
      <c r="BN19" s="2420"/>
      <c r="BO19" s="2420"/>
      <c r="BP19" s="2420"/>
      <c r="BQ19" s="2420"/>
      <c r="BR19" s="2420"/>
      <c r="BS19" s="2420"/>
      <c r="BT19" s="2420"/>
      <c r="BU19" s="2420"/>
      <c r="BV19" s="2420"/>
      <c r="BW19" s="2420"/>
      <c r="BX19" s="2420"/>
      <c r="BY19" s="2420"/>
      <c r="BZ19" s="2420"/>
      <c r="CA19" s="2420"/>
      <c r="CB19" s="2420"/>
      <c r="CC19" s="2420"/>
      <c r="CD19" s="2420"/>
      <c r="CE19" s="2420"/>
      <c r="CF19" s="2420"/>
      <c r="CG19" s="2420"/>
      <c r="CH19" s="2420"/>
      <c r="CI19" s="2420"/>
      <c r="CJ19" s="2420"/>
      <c r="CK19" s="2420"/>
    </row>
    <row r="20" spans="1:89" ht="22.5">
      <c r="A20" s="2438"/>
      <c r="R20" s="2445"/>
      <c r="S20" s="2446"/>
      <c r="T20" s="2443" t="s">
        <v>1133</v>
      </c>
      <c r="U20" s="2484"/>
      <c r="V20" s="2525"/>
      <c r="W20" s="2509"/>
      <c r="X20" s="2446"/>
      <c r="Y20" s="2443" t="s">
        <v>282</v>
      </c>
      <c r="Z20" s="2484"/>
      <c r="AA20" s="828">
        <v>273.13551792415092</v>
      </c>
      <c r="AB20" s="828">
        <v>276.8487403413892</v>
      </c>
      <c r="AC20" s="828">
        <v>175.53260769131884</v>
      </c>
      <c r="AD20" s="828">
        <v>224.83297172216407</v>
      </c>
      <c r="AE20" s="828">
        <v>267.39103628178418</v>
      </c>
      <c r="AF20" s="828">
        <v>269.81330883510236</v>
      </c>
      <c r="AG20" s="828">
        <v>319.28410817752592</v>
      </c>
      <c r="AH20" s="828">
        <v>515.96458379653632</v>
      </c>
      <c r="AI20" s="828">
        <v>292.69628164384631</v>
      </c>
      <c r="AJ20" s="828">
        <v>443.76174666997395</v>
      </c>
      <c r="AK20" s="828">
        <v>384.12254615407437</v>
      </c>
      <c r="AL20" s="828">
        <v>403.43177809004555</v>
      </c>
      <c r="AM20" s="828">
        <v>509.09980379720218</v>
      </c>
      <c r="AN20" s="828">
        <v>395.64834233021247</v>
      </c>
      <c r="AO20" s="828">
        <v>382.16754116953234</v>
      </c>
      <c r="AP20" s="828">
        <v>633.70856382575585</v>
      </c>
      <c r="AQ20" s="828">
        <v>664.20911993584014</v>
      </c>
      <c r="AR20" s="828">
        <v>1174.2374545701023</v>
      </c>
      <c r="AS20" s="828">
        <v>1856.9532693104993</v>
      </c>
      <c r="AT20" s="828">
        <v>1848.9630704192678</v>
      </c>
      <c r="AU20" s="828">
        <v>1854.7740539249207</v>
      </c>
      <c r="AV20" s="828">
        <v>2493.523400732869</v>
      </c>
      <c r="AW20" s="828">
        <v>1984.5011554491357</v>
      </c>
      <c r="AX20" s="828">
        <v>2115.6987900086096</v>
      </c>
      <c r="AY20" s="828">
        <v>2041.9402627726085</v>
      </c>
      <c r="AZ20" s="828">
        <v>1814.8742352001718</v>
      </c>
      <c r="BA20" s="828">
        <v>1132.8171514558489</v>
      </c>
      <c r="BB20" s="828">
        <v>1025.6709167771623</v>
      </c>
      <c r="BC20" s="828">
        <v>30.859326738398522</v>
      </c>
      <c r="BD20" s="828">
        <v>509.66449516455759</v>
      </c>
      <c r="BE20" s="828">
        <v>1149.1036414297123</v>
      </c>
      <c r="BF20" s="828">
        <v>526.75244552845834</v>
      </c>
      <c r="BG20" s="828">
        <v>1586.9438922495756</v>
      </c>
      <c r="BH20" s="828">
        <v>30.564016592921689</v>
      </c>
      <c r="BI20" s="828">
        <v>27.989824409858556</v>
      </c>
      <c r="BJ20" s="828"/>
      <c r="BK20" s="828"/>
      <c r="BL20" s="828"/>
      <c r="BM20" s="828"/>
      <c r="BN20" s="828"/>
      <c r="BO20" s="828"/>
      <c r="BP20" s="828"/>
      <c r="BQ20" s="828"/>
      <c r="BR20" s="828"/>
      <c r="BS20" s="828"/>
      <c r="BT20" s="828"/>
      <c r="BU20" s="828"/>
      <c r="BV20" s="828"/>
      <c r="BW20" s="828"/>
      <c r="BX20" s="828"/>
      <c r="BY20" s="828"/>
      <c r="BZ20" s="828"/>
      <c r="CA20" s="828"/>
      <c r="CB20" s="828"/>
      <c r="CC20" s="828"/>
      <c r="CD20" s="828"/>
      <c r="CE20" s="828"/>
      <c r="CF20" s="828"/>
      <c r="CG20" s="828"/>
      <c r="CH20" s="828"/>
      <c r="CI20" s="828"/>
      <c r="CJ20" s="828"/>
      <c r="CK20" s="828"/>
    </row>
    <row r="21" spans="1:89" ht="22.5">
      <c r="A21" s="2438"/>
      <c r="R21" s="2445"/>
      <c r="S21" s="2446"/>
      <c r="T21" s="2443" t="s">
        <v>1134</v>
      </c>
      <c r="U21" s="2484"/>
      <c r="V21" s="2525"/>
      <c r="W21" s="2509"/>
      <c r="X21" s="2446"/>
      <c r="Y21" s="2443" t="s">
        <v>1118</v>
      </c>
      <c r="Z21" s="2484"/>
      <c r="AA21" s="828">
        <v>26645.566261090367</v>
      </c>
      <c r="AB21" s="828">
        <v>24687.830465439314</v>
      </c>
      <c r="AC21" s="828">
        <v>21943.259415860266</v>
      </c>
      <c r="AD21" s="828">
        <v>21850.893774212673</v>
      </c>
      <c r="AE21" s="828">
        <v>18500.179502666258</v>
      </c>
      <c r="AF21" s="828">
        <v>17706.431194423465</v>
      </c>
      <c r="AG21" s="828">
        <v>17150.589141736775</v>
      </c>
      <c r="AH21" s="828">
        <v>15990.28479227981</v>
      </c>
      <c r="AI21" s="828">
        <v>14041.384074147834</v>
      </c>
      <c r="AJ21" s="828">
        <v>15079.976861005358</v>
      </c>
      <c r="AK21" s="828">
        <v>15843.464727727041</v>
      </c>
      <c r="AL21" s="828">
        <v>15176.413139544857</v>
      </c>
      <c r="AM21" s="828">
        <v>14956.919903661685</v>
      </c>
      <c r="AN21" s="828">
        <v>14467.586873201777</v>
      </c>
      <c r="AO21" s="828">
        <v>14752.966217167064</v>
      </c>
      <c r="AP21" s="828">
        <v>17479.299211527723</v>
      </c>
      <c r="AQ21" s="828">
        <v>18056.391082776481</v>
      </c>
      <c r="AR21" s="828">
        <v>17762.133127588146</v>
      </c>
      <c r="AS21" s="828">
        <v>17361.693516698666</v>
      </c>
      <c r="AT21" s="828">
        <v>17086.598516030575</v>
      </c>
      <c r="AU21" s="828">
        <v>17700.686032939208</v>
      </c>
      <c r="AV21" s="828">
        <v>16555.335776104541</v>
      </c>
      <c r="AW21" s="828">
        <v>15992.244529805761</v>
      </c>
      <c r="AX21" s="828">
        <v>14025.637489898021</v>
      </c>
      <c r="AY21" s="828">
        <v>13857.227013113246</v>
      </c>
      <c r="AZ21" s="828">
        <v>13267.673344389194</v>
      </c>
      <c r="BA21" s="828">
        <v>13506.34298312648</v>
      </c>
      <c r="BB21" s="828">
        <v>13388.714425672748</v>
      </c>
      <c r="BC21" s="828">
        <v>14958.576117368004</v>
      </c>
      <c r="BD21" s="828">
        <v>14289.75972721252</v>
      </c>
      <c r="BE21" s="828">
        <v>12666.038974670442</v>
      </c>
      <c r="BF21" s="828">
        <v>14278.439783847738</v>
      </c>
      <c r="BG21" s="828">
        <v>13979.260285254099</v>
      </c>
      <c r="BH21" s="828">
        <v>12195.827864748528</v>
      </c>
      <c r="BI21" s="828">
        <v>12670.28030686947</v>
      </c>
      <c r="BJ21" s="828"/>
      <c r="BK21" s="828"/>
      <c r="BL21" s="828"/>
      <c r="BM21" s="828"/>
      <c r="BN21" s="828"/>
      <c r="BO21" s="828"/>
      <c r="BP21" s="828"/>
      <c r="BQ21" s="828"/>
      <c r="BR21" s="828"/>
      <c r="BS21" s="828"/>
      <c r="BT21" s="828"/>
      <c r="BU21" s="828"/>
      <c r="BV21" s="828"/>
      <c r="BW21" s="828"/>
      <c r="BX21" s="828"/>
      <c r="BY21" s="828"/>
      <c r="BZ21" s="828"/>
      <c r="CA21" s="828"/>
      <c r="CB21" s="828"/>
      <c r="CC21" s="828"/>
      <c r="CD21" s="828"/>
      <c r="CE21" s="828"/>
      <c r="CF21" s="828"/>
      <c r="CG21" s="828"/>
      <c r="CH21" s="828"/>
      <c r="CI21" s="828"/>
      <c r="CJ21" s="828"/>
      <c r="CK21" s="828"/>
    </row>
    <row r="22" spans="1:89" ht="22.5">
      <c r="A22" s="2438"/>
      <c r="R22" s="2445"/>
      <c r="S22" s="2446"/>
      <c r="T22" s="2443" t="s">
        <v>1135</v>
      </c>
      <c r="U22" s="2484"/>
      <c r="V22" s="2525"/>
      <c r="W22" s="2509"/>
      <c r="X22" s="2446"/>
      <c r="Y22" s="2443" t="s">
        <v>1119</v>
      </c>
      <c r="Z22" s="2484"/>
      <c r="AA22" s="2546">
        <v>71.14036925448454</v>
      </c>
      <c r="AB22" s="2546">
        <v>70.330220453724905</v>
      </c>
      <c r="AC22" s="2546">
        <v>73.834236406109994</v>
      </c>
      <c r="AD22" s="2546">
        <v>59.132650366969756</v>
      </c>
      <c r="AE22" s="2546">
        <v>71.296864276133419</v>
      </c>
      <c r="AF22" s="2546">
        <v>74.052598008362111</v>
      </c>
      <c r="AG22" s="2546">
        <v>83.613157475505432</v>
      </c>
      <c r="AH22" s="2546">
        <v>61.937612555033411</v>
      </c>
      <c r="AI22" s="2546">
        <v>39.18817048816345</v>
      </c>
      <c r="AJ22" s="2546">
        <v>29.774846078646078</v>
      </c>
      <c r="AK22" s="2546">
        <v>36.582654328638455</v>
      </c>
      <c r="AL22" s="2546">
        <v>19.051986012027555</v>
      </c>
      <c r="AM22" s="2546">
        <v>9.7887985082925297</v>
      </c>
      <c r="AN22" s="2546">
        <v>5.6490758931504388</v>
      </c>
      <c r="AO22" s="2546">
        <v>6.544287442608038</v>
      </c>
      <c r="AP22" s="2546">
        <v>6.511114332035504</v>
      </c>
      <c r="AQ22" s="2546">
        <v>7.8222315303537471</v>
      </c>
      <c r="AR22" s="2546">
        <v>7.1392862979046186</v>
      </c>
      <c r="AS22" s="2546">
        <v>8.4867293991737824</v>
      </c>
      <c r="AT22" s="2546">
        <v>4.0924707121957908</v>
      </c>
      <c r="AU22" s="2546">
        <v>4.3832903198654094</v>
      </c>
      <c r="AV22" s="2546">
        <v>7.6675912613063701</v>
      </c>
      <c r="AW22" s="2546">
        <v>6.9848418066176237</v>
      </c>
      <c r="AX22" s="2546">
        <v>33.089671797803021</v>
      </c>
      <c r="AY22" s="2546">
        <v>5.633485757814924</v>
      </c>
      <c r="AZ22" s="2546">
        <v>5.8846941273041011</v>
      </c>
      <c r="BA22" s="2546">
        <v>183.82770970144065</v>
      </c>
      <c r="BB22" s="2546">
        <v>218.67437788898405</v>
      </c>
      <c r="BC22" s="2546">
        <v>2.8443891926544893</v>
      </c>
      <c r="BD22" s="2546">
        <v>140.34465084493934</v>
      </c>
      <c r="BE22" s="2546">
        <v>6.0781410645745382E-2</v>
      </c>
      <c r="BF22" s="2546">
        <v>0.36359248324345117</v>
      </c>
      <c r="BG22" s="2546">
        <v>45.994680812655361</v>
      </c>
      <c r="BH22" s="2546">
        <v>4.3932593980613888E-2</v>
      </c>
      <c r="BI22" s="2546" t="s">
        <v>1172</v>
      </c>
      <c r="BJ22" s="828"/>
      <c r="BK22" s="828"/>
      <c r="BL22" s="828"/>
      <c r="BM22" s="828"/>
      <c r="BN22" s="828"/>
      <c r="BO22" s="828"/>
      <c r="BP22" s="828"/>
      <c r="BQ22" s="828"/>
      <c r="BR22" s="828"/>
      <c r="BS22" s="828"/>
      <c r="BT22" s="828"/>
      <c r="BU22" s="828"/>
      <c r="BV22" s="828"/>
      <c r="BW22" s="828"/>
      <c r="BX22" s="828"/>
      <c r="BY22" s="828"/>
      <c r="BZ22" s="828"/>
      <c r="CA22" s="828"/>
      <c r="CB22" s="828"/>
      <c r="CC22" s="828"/>
      <c r="CD22" s="828"/>
      <c r="CE22" s="828"/>
      <c r="CF22" s="828"/>
      <c r="CG22" s="828"/>
      <c r="CH22" s="828"/>
      <c r="CI22" s="828"/>
      <c r="CJ22" s="828"/>
      <c r="CK22" s="828"/>
    </row>
    <row r="23" spans="1:89" ht="22.5">
      <c r="A23" s="2438"/>
      <c r="R23" s="2445"/>
      <c r="S23" s="2446"/>
      <c r="T23" s="2443" t="s">
        <v>1136</v>
      </c>
      <c r="U23" s="2484"/>
      <c r="V23" s="2525"/>
      <c r="W23" s="2509"/>
      <c r="X23" s="2446"/>
      <c r="Y23" s="2443" t="s">
        <v>1120</v>
      </c>
      <c r="Z23" s="2484"/>
      <c r="AA23" s="828">
        <v>26662.727402952296</v>
      </c>
      <c r="AB23" s="828">
        <v>27085.494744414143</v>
      </c>
      <c r="AC23" s="828">
        <v>27514.825762666325</v>
      </c>
      <c r="AD23" s="828">
        <v>29098.982447334245</v>
      </c>
      <c r="AE23" s="828">
        <v>29215.585749933933</v>
      </c>
      <c r="AF23" s="828">
        <v>29509.492254316574</v>
      </c>
      <c r="AG23" s="828">
        <v>30442.602281002401</v>
      </c>
      <c r="AH23" s="828">
        <v>33609.698967945762</v>
      </c>
      <c r="AI23" s="828">
        <v>32311.848952891349</v>
      </c>
      <c r="AJ23" s="828">
        <v>32933.817293640837</v>
      </c>
      <c r="AK23" s="828">
        <v>32585.570413160749</v>
      </c>
      <c r="AL23" s="828">
        <v>31641.642062039173</v>
      </c>
      <c r="AM23" s="828">
        <v>30643.453069582305</v>
      </c>
      <c r="AN23" s="828">
        <v>30595.871107971368</v>
      </c>
      <c r="AO23" s="828">
        <v>30757.609144878516</v>
      </c>
      <c r="AP23" s="828">
        <v>31984.500071889153</v>
      </c>
      <c r="AQ23" s="828">
        <v>31327.684201823213</v>
      </c>
      <c r="AR23" s="828">
        <v>31151.051089986533</v>
      </c>
      <c r="AS23" s="828">
        <v>29117.753201656436</v>
      </c>
      <c r="AT23" s="828">
        <v>28500.383420089725</v>
      </c>
      <c r="AU23" s="828">
        <v>29084.829807520102</v>
      </c>
      <c r="AV23" s="828">
        <v>26466.654344153503</v>
      </c>
      <c r="AW23" s="828">
        <v>26382.746822608955</v>
      </c>
      <c r="AX23" s="828">
        <v>24752.60070333576</v>
      </c>
      <c r="AY23" s="828">
        <v>24170.784634423064</v>
      </c>
      <c r="AZ23" s="828">
        <v>25358.707227497478</v>
      </c>
      <c r="BA23" s="828">
        <v>23185.533589093015</v>
      </c>
      <c r="BB23" s="828">
        <v>22516.178110295288</v>
      </c>
      <c r="BC23" s="828">
        <v>22682.497200925864</v>
      </c>
      <c r="BD23" s="828">
        <v>22184.072974268842</v>
      </c>
      <c r="BE23" s="828">
        <v>16245.815467809589</v>
      </c>
      <c r="BF23" s="828">
        <v>18247.216448131432</v>
      </c>
      <c r="BG23" s="828">
        <v>17562.539078656511</v>
      </c>
      <c r="BH23" s="828">
        <v>17300.972868607372</v>
      </c>
      <c r="BI23" s="828">
        <v>16913.581293977841</v>
      </c>
      <c r="BJ23" s="828"/>
      <c r="BK23" s="828"/>
      <c r="BL23" s="828"/>
      <c r="BM23" s="828"/>
      <c r="BN23" s="828"/>
      <c r="BO23" s="828"/>
      <c r="BP23" s="828"/>
      <c r="BQ23" s="828"/>
      <c r="BR23" s="828"/>
      <c r="BS23" s="828"/>
      <c r="BT23" s="828"/>
      <c r="BU23" s="828"/>
      <c r="BV23" s="828"/>
      <c r="BW23" s="828"/>
      <c r="BX23" s="828"/>
      <c r="BY23" s="828"/>
      <c r="BZ23" s="828"/>
      <c r="CA23" s="828"/>
      <c r="CB23" s="828"/>
      <c r="CC23" s="828"/>
      <c r="CD23" s="828"/>
      <c r="CE23" s="828"/>
      <c r="CF23" s="828"/>
      <c r="CG23" s="828"/>
      <c r="CH23" s="828"/>
      <c r="CI23" s="828"/>
      <c r="CJ23" s="828"/>
      <c r="CK23" s="828"/>
    </row>
    <row r="24" spans="1:89" ht="22.5">
      <c r="A24" s="2438"/>
      <c r="R24" s="2445"/>
      <c r="S24" s="2446"/>
      <c r="T24" s="2443" t="s">
        <v>1137</v>
      </c>
      <c r="U24" s="2484"/>
      <c r="V24" s="2525"/>
      <c r="W24" s="2509"/>
      <c r="X24" s="2446"/>
      <c r="Y24" s="2443" t="s">
        <v>1121</v>
      </c>
      <c r="Z24" s="2484"/>
      <c r="AA24" s="828">
        <v>12.144573920537368</v>
      </c>
      <c r="AB24" s="828">
        <v>2.0269304356188513</v>
      </c>
      <c r="AC24" s="828">
        <v>2.280990830869996</v>
      </c>
      <c r="AD24" s="828">
        <v>2.7954684014548548</v>
      </c>
      <c r="AE24" s="828">
        <v>3.9563507407001453</v>
      </c>
      <c r="AF24" s="828">
        <v>4.3821406601782655</v>
      </c>
      <c r="AG24" s="828">
        <v>5.2867395314242458</v>
      </c>
      <c r="AH24" s="828">
        <v>2.3720040062180487</v>
      </c>
      <c r="AI24" s="828">
        <v>2.9642886118817842</v>
      </c>
      <c r="AJ24" s="828">
        <v>2.367231065640226</v>
      </c>
      <c r="AK24" s="828">
        <v>26.534720612529782</v>
      </c>
      <c r="AL24" s="828">
        <v>17.179459121573018</v>
      </c>
      <c r="AM24" s="828">
        <v>5.3237708254600875</v>
      </c>
      <c r="AN24" s="828">
        <v>14.662062078845338</v>
      </c>
      <c r="AO24" s="828">
        <v>458.52769024898589</v>
      </c>
      <c r="AP24" s="828">
        <v>832.2974707458925</v>
      </c>
      <c r="AQ24" s="828">
        <v>104.37092359281087</v>
      </c>
      <c r="AR24" s="828">
        <v>117.16513869758637</v>
      </c>
      <c r="AS24" s="828">
        <v>69.442012553961831</v>
      </c>
      <c r="AT24" s="828">
        <v>130.64059035539685</v>
      </c>
      <c r="AU24" s="828">
        <v>243.81695131788729</v>
      </c>
      <c r="AV24" s="828">
        <v>309.30084765056381</v>
      </c>
      <c r="AW24" s="828">
        <v>472.12672361099976</v>
      </c>
      <c r="AX24" s="828">
        <v>845.2980636995635</v>
      </c>
      <c r="AY24" s="828">
        <v>946.89562414758257</v>
      </c>
      <c r="AZ24" s="828">
        <v>685.60220345188281</v>
      </c>
      <c r="BA24" s="828">
        <v>738.15816781201283</v>
      </c>
      <c r="BB24" s="828">
        <v>835.92326693914947</v>
      </c>
      <c r="BC24" s="828">
        <v>720.717574234528</v>
      </c>
      <c r="BD24" s="828">
        <v>556.83833536074962</v>
      </c>
      <c r="BE24" s="828">
        <v>611.90323902465752</v>
      </c>
      <c r="BF24" s="828">
        <v>610.89960329631867</v>
      </c>
      <c r="BG24" s="828">
        <v>489.72973189258482</v>
      </c>
      <c r="BH24" s="828">
        <v>609.20937857768149</v>
      </c>
      <c r="BI24" s="828">
        <v>623.35995322790404</v>
      </c>
      <c r="BJ24" s="828"/>
      <c r="BK24" s="828"/>
      <c r="BL24" s="828"/>
      <c r="BM24" s="828"/>
      <c r="BN24" s="828"/>
      <c r="BO24" s="828"/>
      <c r="BP24" s="828"/>
      <c r="BQ24" s="828"/>
      <c r="BR24" s="828"/>
      <c r="BS24" s="828"/>
      <c r="BT24" s="828"/>
      <c r="BU24" s="828"/>
      <c r="BV24" s="828"/>
      <c r="BW24" s="828"/>
      <c r="BX24" s="828"/>
      <c r="BY24" s="828"/>
      <c r="BZ24" s="828"/>
      <c r="CA24" s="828"/>
      <c r="CB24" s="828"/>
      <c r="CC24" s="828"/>
      <c r="CD24" s="828"/>
      <c r="CE24" s="828"/>
      <c r="CF24" s="828"/>
      <c r="CG24" s="828"/>
      <c r="CH24" s="828"/>
      <c r="CI24" s="828"/>
      <c r="CJ24" s="828"/>
      <c r="CK24" s="828"/>
    </row>
    <row r="25" spans="1:89" ht="22.5">
      <c r="A25" s="2438"/>
      <c r="R25" s="2445"/>
      <c r="S25" s="2446"/>
      <c r="T25" s="2443" t="s">
        <v>1138</v>
      </c>
      <c r="U25" s="2484"/>
      <c r="V25" s="2525"/>
      <c r="W25" s="2509"/>
      <c r="X25" s="2446"/>
      <c r="Y25" s="2443" t="s">
        <v>1122</v>
      </c>
      <c r="Z25" s="2484"/>
      <c r="AA25" s="828">
        <v>1103.2887196535194</v>
      </c>
      <c r="AB25" s="828">
        <v>1104.6443806899879</v>
      </c>
      <c r="AC25" s="828">
        <v>1287.8384414913335</v>
      </c>
      <c r="AD25" s="828">
        <v>1225.1858744082165</v>
      </c>
      <c r="AE25" s="828">
        <v>948.49047045298721</v>
      </c>
      <c r="AF25" s="828">
        <v>1007.8706815143378</v>
      </c>
      <c r="AG25" s="828">
        <v>804.74016650853082</v>
      </c>
      <c r="AH25" s="828">
        <v>930.02319268375686</v>
      </c>
      <c r="AI25" s="828">
        <v>913.1262509757089</v>
      </c>
      <c r="AJ25" s="828">
        <v>949.05615057436989</v>
      </c>
      <c r="AK25" s="828">
        <v>683.89448792851908</v>
      </c>
      <c r="AL25" s="828">
        <v>693.45363329956308</v>
      </c>
      <c r="AM25" s="828">
        <v>952.98627426984422</v>
      </c>
      <c r="AN25" s="828">
        <v>590.34750298714243</v>
      </c>
      <c r="AO25" s="828">
        <v>617.84775860890295</v>
      </c>
      <c r="AP25" s="828">
        <v>473.56398714878014</v>
      </c>
      <c r="AQ25" s="828">
        <v>882.80875550253404</v>
      </c>
      <c r="AR25" s="828">
        <v>2125.346920157328</v>
      </c>
      <c r="AS25" s="828">
        <v>2211.9334292222666</v>
      </c>
      <c r="AT25" s="828">
        <v>2291.6091461987271</v>
      </c>
      <c r="AU25" s="828">
        <v>2589.5769413154012</v>
      </c>
      <c r="AV25" s="828">
        <v>2705.2545728604382</v>
      </c>
      <c r="AW25" s="828">
        <v>3691.2333027544701</v>
      </c>
      <c r="AX25" s="828">
        <v>2422.1712382012774</v>
      </c>
      <c r="AY25" s="828">
        <v>2482.9982225132553</v>
      </c>
      <c r="AZ25" s="828">
        <v>2396.2350905614549</v>
      </c>
      <c r="BA25" s="828">
        <v>3100.4009179790155</v>
      </c>
      <c r="BB25" s="828">
        <v>2172.6405566599678</v>
      </c>
      <c r="BC25" s="828">
        <v>1645.2698067437159</v>
      </c>
      <c r="BD25" s="828">
        <v>1250.5860690773916</v>
      </c>
      <c r="BE25" s="828">
        <v>1190.2193281220789</v>
      </c>
      <c r="BF25" s="828">
        <v>1026.2987890223485</v>
      </c>
      <c r="BG25" s="828">
        <v>849.51971218844483</v>
      </c>
      <c r="BH25" s="828">
        <v>924.62029208527747</v>
      </c>
      <c r="BI25" s="828">
        <v>916.40956314252617</v>
      </c>
      <c r="BJ25" s="828"/>
      <c r="BK25" s="828"/>
      <c r="BL25" s="828"/>
      <c r="BM25" s="828"/>
      <c r="BN25" s="828"/>
      <c r="BO25" s="828"/>
      <c r="BP25" s="828"/>
      <c r="BQ25" s="828"/>
      <c r="BR25" s="828"/>
      <c r="BS25" s="828"/>
      <c r="BT25" s="828"/>
      <c r="BU25" s="828"/>
      <c r="BV25" s="828"/>
      <c r="BW25" s="828"/>
      <c r="BX25" s="828"/>
      <c r="BY25" s="828"/>
      <c r="BZ25" s="828"/>
      <c r="CA25" s="828"/>
      <c r="CB25" s="828"/>
      <c r="CC25" s="828"/>
      <c r="CD25" s="828"/>
      <c r="CE25" s="828"/>
      <c r="CF25" s="828"/>
      <c r="CG25" s="828"/>
      <c r="CH25" s="828"/>
      <c r="CI25" s="828"/>
      <c r="CJ25" s="828"/>
      <c r="CK25" s="828"/>
    </row>
    <row r="26" spans="1:89" ht="22.5">
      <c r="A26" s="2438"/>
      <c r="R26" s="2445"/>
      <c r="S26" s="2446"/>
      <c r="T26" s="2443" t="s">
        <v>1142</v>
      </c>
      <c r="U26" s="2484"/>
      <c r="V26" s="2525"/>
      <c r="W26" s="2509"/>
      <c r="X26" s="2446"/>
      <c r="Y26" s="2443" t="s">
        <v>1097</v>
      </c>
      <c r="Z26" s="2484"/>
      <c r="AA26" s="828">
        <v>34150.573781494866</v>
      </c>
      <c r="AB26" s="828">
        <v>34514.104107965191</v>
      </c>
      <c r="AC26" s="828">
        <v>35349.609732507495</v>
      </c>
      <c r="AD26" s="828">
        <v>33715.036157089926</v>
      </c>
      <c r="AE26" s="828">
        <v>37211.756335651095</v>
      </c>
      <c r="AF26" s="828">
        <v>36250.37360860256</v>
      </c>
      <c r="AG26" s="828">
        <v>36075.640352109564</v>
      </c>
      <c r="AH26" s="828">
        <v>36420.140208189609</v>
      </c>
      <c r="AI26" s="828">
        <v>35035.307671849034</v>
      </c>
      <c r="AJ26" s="828">
        <v>36635.656176339253</v>
      </c>
      <c r="AK26" s="828">
        <v>35761.273788034567</v>
      </c>
      <c r="AL26" s="828">
        <v>35141.509758010157</v>
      </c>
      <c r="AM26" s="828">
        <v>39623.363106874691</v>
      </c>
      <c r="AN26" s="828">
        <v>41744.18585967808</v>
      </c>
      <c r="AO26" s="828">
        <v>40947.585056819953</v>
      </c>
      <c r="AP26" s="828">
        <v>41885.292755574163</v>
      </c>
      <c r="AQ26" s="828">
        <v>40454.884811935422</v>
      </c>
      <c r="AR26" s="828">
        <v>44238.361373492458</v>
      </c>
      <c r="AS26" s="828">
        <v>43908.987792594649</v>
      </c>
      <c r="AT26" s="828">
        <v>41465.413213016058</v>
      </c>
      <c r="AU26" s="828">
        <v>43227.241046125593</v>
      </c>
      <c r="AV26" s="828">
        <v>47807.083342104626</v>
      </c>
      <c r="AW26" s="828">
        <v>50266.52629862196</v>
      </c>
      <c r="AX26" s="828">
        <v>53449.142647677043</v>
      </c>
      <c r="AY26" s="828">
        <v>48189.957884056435</v>
      </c>
      <c r="AZ26" s="828">
        <v>45428.226845637895</v>
      </c>
      <c r="BA26" s="828">
        <v>51023.220359179773</v>
      </c>
      <c r="BB26" s="828">
        <v>46574.94166734704</v>
      </c>
      <c r="BC26" s="828">
        <v>45235.87414185633</v>
      </c>
      <c r="BD26" s="828">
        <v>43093.866628306103</v>
      </c>
      <c r="BE26" s="828">
        <v>42043.78049595881</v>
      </c>
      <c r="BF26" s="828">
        <v>43367.849248789949</v>
      </c>
      <c r="BG26" s="828">
        <v>40746.861066767713</v>
      </c>
      <c r="BH26" s="828">
        <v>42622.850107095204</v>
      </c>
      <c r="BI26" s="828">
        <v>39597.69735538424</v>
      </c>
      <c r="BJ26" s="828"/>
      <c r="BK26" s="828"/>
      <c r="BL26" s="828"/>
      <c r="BM26" s="828"/>
      <c r="BN26" s="828"/>
      <c r="BO26" s="828"/>
      <c r="BP26" s="828"/>
      <c r="BQ26" s="828"/>
      <c r="BR26" s="828"/>
      <c r="BS26" s="828"/>
      <c r="BT26" s="828"/>
      <c r="BU26" s="828"/>
      <c r="BV26" s="828"/>
      <c r="BW26" s="828"/>
      <c r="BX26" s="828"/>
      <c r="BY26" s="828"/>
      <c r="BZ26" s="828"/>
      <c r="CA26" s="828"/>
      <c r="CB26" s="828"/>
      <c r="CC26" s="828"/>
      <c r="CD26" s="828"/>
      <c r="CE26" s="828"/>
      <c r="CF26" s="828"/>
      <c r="CG26" s="828"/>
      <c r="CH26" s="828"/>
      <c r="CI26" s="828"/>
      <c r="CJ26" s="2416"/>
      <c r="CK26" s="828"/>
    </row>
    <row r="27" spans="1:89" ht="23.25" thickBot="1">
      <c r="A27" s="2438"/>
      <c r="R27" s="2445"/>
      <c r="S27" s="2446"/>
      <c r="T27" s="2444" t="s">
        <v>1143</v>
      </c>
      <c r="U27" s="2485"/>
      <c r="V27" s="2525"/>
      <c r="W27" s="2509"/>
      <c r="X27" s="2446"/>
      <c r="Y27" s="2444" t="s">
        <v>1098</v>
      </c>
      <c r="Z27" s="2485"/>
      <c r="AA27" s="2417">
        <v>7716.1553810352634</v>
      </c>
      <c r="AB27" s="2417">
        <v>7733.704959038645</v>
      </c>
      <c r="AC27" s="2417">
        <v>7778.1828026154253</v>
      </c>
      <c r="AD27" s="2417">
        <v>8157.2116276495362</v>
      </c>
      <c r="AE27" s="2417">
        <v>7850.4473893310351</v>
      </c>
      <c r="AF27" s="2417">
        <v>7727.6068386078841</v>
      </c>
      <c r="AG27" s="2417">
        <v>7952.423178414334</v>
      </c>
      <c r="AH27" s="2417">
        <v>7440.3993355141138</v>
      </c>
      <c r="AI27" s="2417">
        <v>5105.4106289011688</v>
      </c>
      <c r="AJ27" s="2417">
        <v>5187.3278071874665</v>
      </c>
      <c r="AK27" s="2417">
        <v>5047.0851026019081</v>
      </c>
      <c r="AL27" s="2417">
        <v>4792.5576805810269</v>
      </c>
      <c r="AM27" s="2417">
        <v>7587.713578770723</v>
      </c>
      <c r="AN27" s="2417">
        <v>7964.7195061798848</v>
      </c>
      <c r="AO27" s="2417">
        <v>8210.6111975936947</v>
      </c>
      <c r="AP27" s="2417">
        <v>5777.9211327226076</v>
      </c>
      <c r="AQ27" s="2417">
        <v>6696.0415605578019</v>
      </c>
      <c r="AR27" s="2417">
        <v>7513.9862180171549</v>
      </c>
      <c r="AS27" s="2417">
        <v>5594.7100839773484</v>
      </c>
      <c r="AT27" s="2417">
        <v>7619.9117010881455</v>
      </c>
      <c r="AU27" s="2417">
        <v>5192.1399158165805</v>
      </c>
      <c r="AV27" s="2417">
        <v>5429.5228841119388</v>
      </c>
      <c r="AW27" s="2417">
        <v>5930.1713910051476</v>
      </c>
      <c r="AX27" s="2417">
        <v>5954.4481798294801</v>
      </c>
      <c r="AY27" s="2417">
        <v>6069.3861655675573</v>
      </c>
      <c r="AZ27" s="2417">
        <v>5318.709236154129</v>
      </c>
      <c r="BA27" s="2417">
        <v>5382.5347006989396</v>
      </c>
      <c r="BB27" s="2417">
        <v>5621.7044269369289</v>
      </c>
      <c r="BC27" s="2417">
        <v>4863.8652048713848</v>
      </c>
      <c r="BD27" s="2417">
        <v>4600.5355296908529</v>
      </c>
      <c r="BE27" s="2417">
        <v>5861.6382901291508</v>
      </c>
      <c r="BF27" s="2417">
        <v>4207.4511008223635</v>
      </c>
      <c r="BG27" s="2417">
        <v>6522.5379566982592</v>
      </c>
      <c r="BH27" s="2417">
        <v>6033.7489572167688</v>
      </c>
      <c r="BI27" s="2417">
        <v>6084.0870955350983</v>
      </c>
      <c r="BJ27" s="2417"/>
      <c r="BK27" s="2417"/>
      <c r="BL27" s="2417"/>
      <c r="BM27" s="2417"/>
      <c r="BN27" s="2417"/>
      <c r="BO27" s="2417"/>
      <c r="BP27" s="2417"/>
      <c r="BQ27" s="2417"/>
      <c r="BR27" s="2417"/>
      <c r="BS27" s="2417"/>
      <c r="BT27" s="2417"/>
      <c r="BU27" s="2417"/>
      <c r="BV27" s="2417"/>
      <c r="BW27" s="2417"/>
      <c r="BX27" s="2417"/>
      <c r="BY27" s="2417"/>
      <c r="BZ27" s="2417"/>
      <c r="CA27" s="2417"/>
      <c r="CB27" s="2417"/>
      <c r="CC27" s="2417"/>
      <c r="CD27" s="2417"/>
      <c r="CE27" s="2417"/>
      <c r="CF27" s="2417"/>
      <c r="CG27" s="2417"/>
      <c r="CH27" s="2417"/>
      <c r="CI27" s="2417"/>
      <c r="CJ27" s="2418"/>
      <c r="CK27" s="2417"/>
    </row>
    <row r="28" spans="1:89" ht="23.25" thickTop="1">
      <c r="A28" s="2438"/>
      <c r="R28" s="2529" t="s">
        <v>1144</v>
      </c>
      <c r="S28" s="2468" t="s">
        <v>1140</v>
      </c>
      <c r="T28" s="2467"/>
      <c r="U28" s="2488"/>
      <c r="V28" s="2527"/>
      <c r="W28" s="2510" t="s">
        <v>1099</v>
      </c>
      <c r="X28" s="2468" t="s">
        <v>1095</v>
      </c>
      <c r="Y28" s="2467"/>
      <c r="Z28" s="2488"/>
      <c r="AA28" s="2421">
        <v>378486.83664314059</v>
      </c>
      <c r="AB28" s="2421">
        <v>375970.93460968154</v>
      </c>
      <c r="AC28" s="2421">
        <v>370496.2676771211</v>
      </c>
      <c r="AD28" s="2421">
        <v>372384.83104607224</v>
      </c>
      <c r="AE28" s="2421">
        <v>379220.14928262774</v>
      </c>
      <c r="AF28" s="2421">
        <v>386364.26948572393</v>
      </c>
      <c r="AG28" s="2421">
        <v>391508.07728693989</v>
      </c>
      <c r="AH28" s="2421">
        <v>386916.24449596531</v>
      </c>
      <c r="AI28" s="2421">
        <v>363062.55257358035</v>
      </c>
      <c r="AJ28" s="2421">
        <v>367874.79648498114</v>
      </c>
      <c r="AK28" s="2421">
        <v>377951.85370447941</v>
      </c>
      <c r="AL28" s="2421">
        <v>372081.78485324123</v>
      </c>
      <c r="AM28" s="2421">
        <v>377207.56123544351</v>
      </c>
      <c r="AN28" s="2421">
        <v>376924.78228451847</v>
      </c>
      <c r="AO28" s="2421">
        <v>377635.65271827253</v>
      </c>
      <c r="AP28" s="2421">
        <v>366850.19988977967</v>
      </c>
      <c r="AQ28" s="2421">
        <v>363503.43971650151</v>
      </c>
      <c r="AR28" s="2421">
        <v>359940.44881266466</v>
      </c>
      <c r="AS28" s="2421">
        <v>329139.98862754827</v>
      </c>
      <c r="AT28" s="2421">
        <v>315300.1397595958</v>
      </c>
      <c r="AU28" s="2421">
        <v>329842.59404707816</v>
      </c>
      <c r="AV28" s="2421">
        <v>327530.79980624828</v>
      </c>
      <c r="AW28" s="2421">
        <v>325613.00486795086</v>
      </c>
      <c r="AX28" s="2421">
        <v>330367.16818705166</v>
      </c>
      <c r="AY28" s="2421">
        <v>320936.64717049489</v>
      </c>
      <c r="AZ28" s="2421">
        <v>312179.46737657726</v>
      </c>
      <c r="BA28" s="2421">
        <v>298316.367641397</v>
      </c>
      <c r="BB28" s="2421">
        <v>293044.08612932288</v>
      </c>
      <c r="BC28" s="2421">
        <v>288108.59991688491</v>
      </c>
      <c r="BD28" s="2421">
        <v>280833.03422275465</v>
      </c>
      <c r="BE28" s="2421">
        <v>254483.1126243663</v>
      </c>
      <c r="BF28" s="2421">
        <v>269806.85671725142</v>
      </c>
      <c r="BG28" s="2421">
        <v>252614.28936761728</v>
      </c>
      <c r="BH28" s="2421">
        <v>243823.37498266986</v>
      </c>
      <c r="BI28" s="2421">
        <v>237182.14195415791</v>
      </c>
      <c r="BJ28" s="2421"/>
      <c r="BK28" s="2421"/>
      <c r="BL28" s="2421"/>
      <c r="BM28" s="2421"/>
      <c r="BN28" s="2421"/>
      <c r="BO28" s="2421"/>
      <c r="BP28" s="2421"/>
      <c r="BQ28" s="2421"/>
      <c r="BR28" s="2421"/>
      <c r="BS28" s="2421"/>
      <c r="BT28" s="2421"/>
      <c r="BU28" s="2421"/>
      <c r="BV28" s="2421"/>
      <c r="BW28" s="2421"/>
      <c r="BX28" s="2421"/>
      <c r="BY28" s="2421"/>
      <c r="BZ28" s="2421"/>
      <c r="CA28" s="2421"/>
      <c r="CB28" s="2421"/>
      <c r="CC28" s="2421"/>
      <c r="CD28" s="2421"/>
      <c r="CE28" s="2421"/>
      <c r="CF28" s="2421"/>
      <c r="CG28" s="2421"/>
      <c r="CH28" s="2421"/>
      <c r="CI28" s="2421"/>
      <c r="CJ28" s="2422"/>
      <c r="CK28" s="2421"/>
    </row>
    <row r="29" spans="1:89" ht="22.5">
      <c r="A29" s="2438"/>
      <c r="R29" s="2447"/>
      <c r="S29" s="2448"/>
      <c r="T29" s="2443" t="s">
        <v>1133</v>
      </c>
      <c r="U29" s="2484"/>
      <c r="V29" s="2525"/>
      <c r="W29" s="2511"/>
      <c r="X29" s="2448"/>
      <c r="Y29" s="2443" t="s">
        <v>282</v>
      </c>
      <c r="Z29" s="2484"/>
      <c r="AA29" s="828">
        <v>61222.367247569833</v>
      </c>
      <c r="AB29" s="828">
        <v>63662.081368440413</v>
      </c>
      <c r="AC29" s="828">
        <v>63573.558758508123</v>
      </c>
      <c r="AD29" s="828">
        <v>63905.230016615184</v>
      </c>
      <c r="AE29" s="828">
        <v>66591.655018936406</v>
      </c>
      <c r="AF29" s="828">
        <v>69530.666508701121</v>
      </c>
      <c r="AG29" s="828">
        <v>73046.719730134893</v>
      </c>
      <c r="AH29" s="828">
        <v>73736.728246651794</v>
      </c>
      <c r="AI29" s="828">
        <v>70985.877998899479</v>
      </c>
      <c r="AJ29" s="828">
        <v>70597.227952337271</v>
      </c>
      <c r="AK29" s="828">
        <v>74860.967452633049</v>
      </c>
      <c r="AL29" s="828">
        <v>75920.572582680208</v>
      </c>
      <c r="AM29" s="828">
        <v>76762.962510837358</v>
      </c>
      <c r="AN29" s="828">
        <v>78977.153353830989</v>
      </c>
      <c r="AO29" s="828">
        <v>79007.971494130805</v>
      </c>
      <c r="AP29" s="828">
        <v>77961.675950932156</v>
      </c>
      <c r="AQ29" s="828">
        <v>77388.024368374769</v>
      </c>
      <c r="AR29" s="828">
        <v>81377.777139164711</v>
      </c>
      <c r="AS29" s="828">
        <v>75931.292869783516</v>
      </c>
      <c r="AT29" s="828">
        <v>70440.950510099603</v>
      </c>
      <c r="AU29" s="828">
        <v>76721.914964559764</v>
      </c>
      <c r="AV29" s="828">
        <v>78384.089568037511</v>
      </c>
      <c r="AW29" s="828">
        <v>81538.064147539772</v>
      </c>
      <c r="AX29" s="828">
        <v>84530.820836005456</v>
      </c>
      <c r="AY29" s="828">
        <v>82761.851150298957</v>
      </c>
      <c r="AZ29" s="828">
        <v>82636.3335900862</v>
      </c>
      <c r="BA29" s="828">
        <v>74832.597483594058</v>
      </c>
      <c r="BB29" s="828">
        <v>74063.235302724861</v>
      </c>
      <c r="BC29" s="828">
        <v>72255.839324652756</v>
      </c>
      <c r="BD29" s="828">
        <v>71544.165319714957</v>
      </c>
      <c r="BE29" s="828">
        <v>62972.595398708843</v>
      </c>
      <c r="BF29" s="828">
        <v>68738.628002580474</v>
      </c>
      <c r="BG29" s="828">
        <v>59529.981339334103</v>
      </c>
      <c r="BH29" s="828">
        <v>58073.835856175741</v>
      </c>
      <c r="BI29" s="828">
        <v>56903.136594758638</v>
      </c>
      <c r="BJ29" s="828"/>
      <c r="BK29" s="828"/>
      <c r="BL29" s="828"/>
      <c r="BM29" s="828"/>
      <c r="BN29" s="828"/>
      <c r="BO29" s="828"/>
      <c r="BP29" s="828"/>
      <c r="BQ29" s="828"/>
      <c r="BR29" s="828"/>
      <c r="BS29" s="828"/>
      <c r="BT29" s="828"/>
      <c r="BU29" s="828"/>
      <c r="BV29" s="828"/>
      <c r="BW29" s="828"/>
      <c r="BX29" s="828"/>
      <c r="BY29" s="828"/>
      <c r="BZ29" s="828"/>
      <c r="CA29" s="828"/>
      <c r="CB29" s="828"/>
      <c r="CC29" s="828"/>
      <c r="CD29" s="828"/>
      <c r="CE29" s="828"/>
      <c r="CF29" s="828"/>
      <c r="CG29" s="828"/>
      <c r="CH29" s="828"/>
      <c r="CI29" s="828"/>
      <c r="CJ29" s="828"/>
      <c r="CK29" s="828"/>
    </row>
    <row r="30" spans="1:89" ht="22.5">
      <c r="A30" s="2438"/>
      <c r="R30" s="2447"/>
      <c r="S30" s="2448"/>
      <c r="T30" s="2443" t="s">
        <v>1134</v>
      </c>
      <c r="U30" s="2484"/>
      <c r="V30" s="2525"/>
      <c r="W30" s="2511"/>
      <c r="X30" s="2448"/>
      <c r="Y30" s="2443" t="s">
        <v>1118</v>
      </c>
      <c r="Z30" s="2484"/>
      <c r="AA30" s="828">
        <v>139432.20135836641</v>
      </c>
      <c r="AB30" s="828">
        <v>133429.3345180391</v>
      </c>
      <c r="AC30" s="828">
        <v>126303.07397875472</v>
      </c>
      <c r="AD30" s="828">
        <v>124704.81670062944</v>
      </c>
      <c r="AE30" s="828">
        <v>123115.26243108508</v>
      </c>
      <c r="AF30" s="828">
        <v>121916.40847943605</v>
      </c>
      <c r="AG30" s="828">
        <v>122554.13447247432</v>
      </c>
      <c r="AH30" s="828">
        <v>121131.76182371401</v>
      </c>
      <c r="AI30" s="828">
        <v>105993.82588905089</v>
      </c>
      <c r="AJ30" s="828">
        <v>108808.49643061309</v>
      </c>
      <c r="AK30" s="828">
        <v>116065.84518065314</v>
      </c>
      <c r="AL30" s="828">
        <v>113498.54230896609</v>
      </c>
      <c r="AM30" s="828">
        <v>117373.30859168443</v>
      </c>
      <c r="AN30" s="828">
        <v>117782.43997320418</v>
      </c>
      <c r="AO30" s="828">
        <v>118178.91168600845</v>
      </c>
      <c r="AP30" s="828">
        <v>113755.78871151901</v>
      </c>
      <c r="AQ30" s="828">
        <v>116666.02928628445</v>
      </c>
      <c r="AR30" s="828">
        <v>118648.94042458094</v>
      </c>
      <c r="AS30" s="828">
        <v>108756.8468401842</v>
      </c>
      <c r="AT30" s="828">
        <v>102994.9068039394</v>
      </c>
      <c r="AU30" s="828">
        <v>113590.29373278074</v>
      </c>
      <c r="AV30" s="828">
        <v>106467.75958102226</v>
      </c>
      <c r="AW30" s="828">
        <v>106926.43947612397</v>
      </c>
      <c r="AX30" s="828">
        <v>111940.82413010193</v>
      </c>
      <c r="AY30" s="828">
        <v>110812.00715256792</v>
      </c>
      <c r="AZ30" s="828">
        <v>106161.87925483759</v>
      </c>
      <c r="BA30" s="828">
        <v>103145.02513209783</v>
      </c>
      <c r="BB30" s="828">
        <v>101414.88748643914</v>
      </c>
      <c r="BC30" s="828">
        <v>98394.760520749332</v>
      </c>
      <c r="BD30" s="828">
        <v>96386.549500907597</v>
      </c>
      <c r="BE30" s="828">
        <v>81884.849397840866</v>
      </c>
      <c r="BF30" s="828">
        <v>88908.97279347216</v>
      </c>
      <c r="BG30" s="828">
        <v>82101.254636257727</v>
      </c>
      <c r="BH30" s="828">
        <v>80261.504434113362</v>
      </c>
      <c r="BI30" s="828">
        <v>77405.967164010566</v>
      </c>
      <c r="BJ30" s="828"/>
      <c r="BK30" s="828"/>
      <c r="BL30" s="828"/>
      <c r="BM30" s="828"/>
      <c r="BN30" s="828"/>
      <c r="BO30" s="828"/>
      <c r="BP30" s="828"/>
      <c r="BQ30" s="828"/>
      <c r="BR30" s="828"/>
      <c r="BS30" s="828"/>
      <c r="BT30" s="828"/>
      <c r="BU30" s="828"/>
      <c r="BV30" s="828"/>
      <c r="BW30" s="828"/>
      <c r="BX30" s="828"/>
      <c r="BY30" s="828"/>
      <c r="BZ30" s="828"/>
      <c r="CA30" s="828"/>
      <c r="CB30" s="828"/>
      <c r="CC30" s="828"/>
      <c r="CD30" s="828"/>
      <c r="CE30" s="828"/>
      <c r="CF30" s="828"/>
      <c r="CG30" s="828"/>
      <c r="CH30" s="828"/>
      <c r="CI30" s="828"/>
      <c r="CJ30" s="828"/>
      <c r="CK30" s="828"/>
    </row>
    <row r="31" spans="1:89" ht="22.5">
      <c r="A31" s="2438"/>
      <c r="R31" s="2447"/>
      <c r="S31" s="2448"/>
      <c r="T31" s="2443" t="s">
        <v>1135</v>
      </c>
      <c r="U31" s="2484"/>
      <c r="V31" s="2525"/>
      <c r="W31" s="2511"/>
      <c r="X31" s="2448"/>
      <c r="Y31" s="2443" t="s">
        <v>1119</v>
      </c>
      <c r="Z31" s="2484"/>
      <c r="AA31" s="2546" t="s">
        <v>1172</v>
      </c>
      <c r="AB31" s="2546" t="s">
        <v>1172</v>
      </c>
      <c r="AC31" s="2546" t="s">
        <v>1172</v>
      </c>
      <c r="AD31" s="2546" t="s">
        <v>1172</v>
      </c>
      <c r="AE31" s="2546">
        <v>2.9388147369874544E-2</v>
      </c>
      <c r="AF31" s="2546">
        <v>71.55564828456798</v>
      </c>
      <c r="AG31" s="2546">
        <v>78.873179999835685</v>
      </c>
      <c r="AH31" s="2546">
        <v>104.07313307840077</v>
      </c>
      <c r="AI31" s="2546">
        <v>114.76007679730355</v>
      </c>
      <c r="AJ31" s="2546">
        <v>111.82012683582607</v>
      </c>
      <c r="AK31" s="2546">
        <v>13.453558547458302</v>
      </c>
      <c r="AL31" s="2546">
        <v>15.222484185182401</v>
      </c>
      <c r="AM31" s="2546">
        <v>14.10221366710574</v>
      </c>
      <c r="AN31" s="2546">
        <v>13.853934329010922</v>
      </c>
      <c r="AO31" s="2546">
        <v>10.932765388496927</v>
      </c>
      <c r="AP31" s="2546">
        <v>3.6911839428603757</v>
      </c>
      <c r="AQ31" s="2546">
        <v>7.4216982295919056</v>
      </c>
      <c r="AR31" s="2546">
        <v>7.8338621317798385</v>
      </c>
      <c r="AS31" s="2546">
        <v>8.3733955037337786</v>
      </c>
      <c r="AT31" s="2546">
        <v>9.8944995732539454</v>
      </c>
      <c r="AU31" s="2546">
        <v>9.0375330531728881</v>
      </c>
      <c r="AV31" s="2546">
        <v>9.0663142145684681</v>
      </c>
      <c r="AW31" s="2546">
        <v>8.9429639476250742</v>
      </c>
      <c r="AX31" s="2546">
        <v>7.9318919210510437</v>
      </c>
      <c r="AY31" s="2546">
        <v>6.9238578089553311</v>
      </c>
      <c r="AZ31" s="2546">
        <v>7.5283368499334031</v>
      </c>
      <c r="BA31" s="2546">
        <v>9.1873442059066868</v>
      </c>
      <c r="BB31" s="2546">
        <v>8.7508474241086489</v>
      </c>
      <c r="BC31" s="2546">
        <v>7.8956113155254446</v>
      </c>
      <c r="BD31" s="2546">
        <v>7.3388242832844259</v>
      </c>
      <c r="BE31" s="2546">
        <v>5.7487075013301974</v>
      </c>
      <c r="BF31" s="2546" t="s">
        <v>1172</v>
      </c>
      <c r="BG31" s="2546" t="s">
        <v>1172</v>
      </c>
      <c r="BH31" s="2546" t="s">
        <v>1172</v>
      </c>
      <c r="BI31" s="2546" t="s">
        <v>1172</v>
      </c>
      <c r="BJ31" s="828"/>
      <c r="BK31" s="828"/>
      <c r="BL31" s="828"/>
      <c r="BM31" s="828"/>
      <c r="BN31" s="828"/>
      <c r="BO31" s="828"/>
      <c r="BP31" s="828"/>
      <c r="BQ31" s="828"/>
      <c r="BR31" s="828"/>
      <c r="BS31" s="828"/>
      <c r="BT31" s="828"/>
      <c r="BU31" s="828"/>
      <c r="BV31" s="828"/>
      <c r="BW31" s="828"/>
      <c r="BX31" s="828"/>
      <c r="BY31" s="828"/>
      <c r="BZ31" s="828"/>
      <c r="CA31" s="828"/>
      <c r="CB31" s="828"/>
      <c r="CC31" s="828"/>
      <c r="CD31" s="828"/>
      <c r="CE31" s="828"/>
      <c r="CF31" s="828"/>
      <c r="CG31" s="828"/>
      <c r="CH31" s="828"/>
      <c r="CI31" s="828"/>
      <c r="CJ31" s="828"/>
      <c r="CK31" s="828"/>
    </row>
    <row r="32" spans="1:89" ht="22.5">
      <c r="A32" s="2438"/>
      <c r="R32" s="2447"/>
      <c r="S32" s="2448"/>
      <c r="T32" s="2443" t="s">
        <v>1136</v>
      </c>
      <c r="U32" s="2484"/>
      <c r="V32" s="2525"/>
      <c r="W32" s="2511"/>
      <c r="X32" s="2448"/>
      <c r="Y32" s="2443" t="s">
        <v>1120</v>
      </c>
      <c r="Z32" s="2484"/>
      <c r="AA32" s="828">
        <v>165898.90274256756</v>
      </c>
      <c r="AB32" s="828">
        <v>165593.11942227572</v>
      </c>
      <c r="AC32" s="828">
        <v>166520.99479636591</v>
      </c>
      <c r="AD32" s="828">
        <v>168573.96806066475</v>
      </c>
      <c r="AE32" s="828">
        <v>172814.71542650799</v>
      </c>
      <c r="AF32" s="828">
        <v>176779.3475456037</v>
      </c>
      <c r="AG32" s="828">
        <v>176698.15956673105</v>
      </c>
      <c r="AH32" s="828">
        <v>172843.04153538353</v>
      </c>
      <c r="AI32" s="828">
        <v>167244.69931078612</v>
      </c>
      <c r="AJ32" s="828">
        <v>168269.44907214568</v>
      </c>
      <c r="AK32" s="828">
        <v>165773.77352908259</v>
      </c>
      <c r="AL32" s="828">
        <v>161292.66880618135</v>
      </c>
      <c r="AM32" s="828">
        <v>159905.15362792643</v>
      </c>
      <c r="AN32" s="828">
        <v>155538.38986179134</v>
      </c>
      <c r="AO32" s="828">
        <v>152978.0039379826</v>
      </c>
      <c r="AP32" s="828">
        <v>144173.38939785742</v>
      </c>
      <c r="AQ32" s="828">
        <v>136860.88232757719</v>
      </c>
      <c r="AR32" s="828">
        <v>126163.1269507268</v>
      </c>
      <c r="AS32" s="828">
        <v>112984.01010341088</v>
      </c>
      <c r="AT32" s="828">
        <v>111305.25259846364</v>
      </c>
      <c r="AU32" s="828">
        <v>107030.23006155319</v>
      </c>
      <c r="AV32" s="828">
        <v>108839.29176903432</v>
      </c>
      <c r="AW32" s="828">
        <v>103548.52964695313</v>
      </c>
      <c r="AX32" s="828">
        <v>102150.17264245338</v>
      </c>
      <c r="AY32" s="828">
        <v>96527.815578349167</v>
      </c>
      <c r="AZ32" s="828">
        <v>92556.198146480121</v>
      </c>
      <c r="BA32" s="828">
        <v>89043.418721661234</v>
      </c>
      <c r="BB32" s="828">
        <v>86379.721342671837</v>
      </c>
      <c r="BC32" s="828">
        <v>84966.369850362797</v>
      </c>
      <c r="BD32" s="828">
        <v>81872.361272305265</v>
      </c>
      <c r="BE32" s="828">
        <v>79708.911431276822</v>
      </c>
      <c r="BF32" s="828">
        <v>81199.173882758711</v>
      </c>
      <c r="BG32" s="828">
        <v>80559.700742963891</v>
      </c>
      <c r="BH32" s="828">
        <v>75462.588167780457</v>
      </c>
      <c r="BI32" s="828">
        <v>72863.337988257801</v>
      </c>
      <c r="BJ32" s="828"/>
      <c r="BK32" s="828"/>
      <c r="BL32" s="828"/>
      <c r="BM32" s="828"/>
      <c r="BN32" s="828"/>
      <c r="BO32" s="828"/>
      <c r="BP32" s="828"/>
      <c r="BQ32" s="828"/>
      <c r="BR32" s="828"/>
      <c r="BS32" s="828"/>
      <c r="BT32" s="828"/>
      <c r="BU32" s="828"/>
      <c r="BV32" s="828"/>
      <c r="BW32" s="828"/>
      <c r="BX32" s="828"/>
      <c r="BY32" s="828"/>
      <c r="BZ32" s="828"/>
      <c r="CA32" s="828"/>
      <c r="CB32" s="828"/>
      <c r="CC32" s="828"/>
      <c r="CD32" s="828"/>
      <c r="CE32" s="828"/>
      <c r="CF32" s="828"/>
      <c r="CG32" s="828"/>
      <c r="CH32" s="828"/>
      <c r="CI32" s="828"/>
      <c r="CJ32" s="828"/>
      <c r="CK32" s="828"/>
    </row>
    <row r="33" spans="1:89" ht="22.5">
      <c r="A33" s="2438"/>
      <c r="R33" s="2447"/>
      <c r="S33" s="2448"/>
      <c r="T33" s="2443" t="s">
        <v>1137</v>
      </c>
      <c r="U33" s="2484"/>
      <c r="V33" s="2525"/>
      <c r="W33" s="2511"/>
      <c r="X33" s="2448"/>
      <c r="Y33" s="2443" t="s">
        <v>1121</v>
      </c>
      <c r="Z33" s="2484"/>
      <c r="AA33" s="828">
        <v>2668.9177417793485</v>
      </c>
      <c r="AB33" s="828">
        <v>2582.3796217321237</v>
      </c>
      <c r="AC33" s="828">
        <v>2629.5182405428359</v>
      </c>
      <c r="AD33" s="828">
        <v>2512.0169632872753</v>
      </c>
      <c r="AE33" s="828">
        <v>2685.6577401299437</v>
      </c>
      <c r="AF33" s="828">
        <v>2890.2737369138808</v>
      </c>
      <c r="AG33" s="828">
        <v>3118.6044199636112</v>
      </c>
      <c r="AH33" s="828">
        <v>3293.7343747454333</v>
      </c>
      <c r="AI33" s="828">
        <v>2671.1709276516208</v>
      </c>
      <c r="AJ33" s="828">
        <v>2605.6216941354151</v>
      </c>
      <c r="AK33" s="828">
        <v>3001.2592560427765</v>
      </c>
      <c r="AL33" s="828">
        <v>2834.4428497205981</v>
      </c>
      <c r="AM33" s="828">
        <v>2786.075180456196</v>
      </c>
      <c r="AN33" s="828">
        <v>3099.238299593495</v>
      </c>
      <c r="AO33" s="828">
        <v>3604.2308566181291</v>
      </c>
      <c r="AP33" s="828">
        <v>3957.8644802429994</v>
      </c>
      <c r="AQ33" s="828">
        <v>4031.7672909980402</v>
      </c>
      <c r="AR33" s="828">
        <v>4414.8485391933573</v>
      </c>
      <c r="AS33" s="828">
        <v>4366.1427549862074</v>
      </c>
      <c r="AT33" s="828">
        <v>4597.3834568906013</v>
      </c>
      <c r="AU33" s="828">
        <v>5449.9927236103549</v>
      </c>
      <c r="AV33" s="828">
        <v>5447.6404280564357</v>
      </c>
      <c r="AW33" s="828">
        <v>5525.4810649425772</v>
      </c>
      <c r="AX33" s="828">
        <v>5540.2301890694416</v>
      </c>
      <c r="AY33" s="828">
        <v>5342.9614808982633</v>
      </c>
      <c r="AZ33" s="828">
        <v>5283.0852507235468</v>
      </c>
      <c r="BA33" s="828">
        <v>5164.1638091172872</v>
      </c>
      <c r="BB33" s="828">
        <v>5147.1191276224899</v>
      </c>
      <c r="BC33" s="828">
        <v>5165.7434756472139</v>
      </c>
      <c r="BD33" s="828">
        <v>4826.0967530595144</v>
      </c>
      <c r="BE33" s="828">
        <v>4666.0717329384888</v>
      </c>
      <c r="BF33" s="828">
        <v>4807.3696034794521</v>
      </c>
      <c r="BG33" s="828">
        <v>4749.3700898457255</v>
      </c>
      <c r="BH33" s="828">
        <v>4876.2015618570958</v>
      </c>
      <c r="BI33" s="828">
        <v>5105.1974134917555</v>
      </c>
      <c r="BJ33" s="828"/>
      <c r="BK33" s="828"/>
      <c r="BL33" s="828"/>
      <c r="BM33" s="828"/>
      <c r="BN33" s="828"/>
      <c r="BO33" s="828"/>
      <c r="BP33" s="828"/>
      <c r="BQ33" s="828"/>
      <c r="BR33" s="828"/>
      <c r="BS33" s="828"/>
      <c r="BT33" s="828"/>
      <c r="BU33" s="828"/>
      <c r="BV33" s="828"/>
      <c r="BW33" s="828"/>
      <c r="BX33" s="828"/>
      <c r="BY33" s="828"/>
      <c r="BZ33" s="828"/>
      <c r="CA33" s="828"/>
      <c r="CB33" s="828"/>
      <c r="CC33" s="828"/>
      <c r="CD33" s="828"/>
      <c r="CE33" s="828"/>
      <c r="CF33" s="828"/>
      <c r="CG33" s="828"/>
      <c r="CH33" s="828"/>
      <c r="CI33" s="828"/>
      <c r="CJ33" s="828"/>
      <c r="CK33" s="828"/>
    </row>
    <row r="34" spans="1:89" ht="22.5">
      <c r="A34" s="2438"/>
      <c r="R34" s="2447"/>
      <c r="S34" s="2448"/>
      <c r="T34" s="2444" t="s">
        <v>1138</v>
      </c>
      <c r="U34" s="2485"/>
      <c r="V34" s="2525"/>
      <c r="W34" s="2511"/>
      <c r="X34" s="2448"/>
      <c r="Y34" s="2444" t="s">
        <v>1122</v>
      </c>
      <c r="Z34" s="2485"/>
      <c r="AA34" s="2417">
        <v>9264.4475528574494</v>
      </c>
      <c r="AB34" s="2417">
        <v>10704.019679194162</v>
      </c>
      <c r="AC34" s="2417">
        <v>11469.121902949586</v>
      </c>
      <c r="AD34" s="2417">
        <v>12688.799304875602</v>
      </c>
      <c r="AE34" s="2417">
        <v>14012.829277821087</v>
      </c>
      <c r="AF34" s="2417">
        <v>15176.017566784614</v>
      </c>
      <c r="AG34" s="2417">
        <v>16011.585917636094</v>
      </c>
      <c r="AH34" s="2417">
        <v>15806.905382392066</v>
      </c>
      <c r="AI34" s="2417">
        <v>16052.218370395018</v>
      </c>
      <c r="AJ34" s="2417">
        <v>17482.181208913957</v>
      </c>
      <c r="AK34" s="2417">
        <v>18236.554727520459</v>
      </c>
      <c r="AL34" s="2417">
        <v>18520.335821507873</v>
      </c>
      <c r="AM34" s="2417">
        <v>20365.959110871925</v>
      </c>
      <c r="AN34" s="2417">
        <v>21513.706861769428</v>
      </c>
      <c r="AO34" s="2417">
        <v>23855.601978144001</v>
      </c>
      <c r="AP34" s="2417">
        <v>26997.790165285242</v>
      </c>
      <c r="AQ34" s="2417">
        <v>28549.314745037467</v>
      </c>
      <c r="AR34" s="2417">
        <v>29327.921896867025</v>
      </c>
      <c r="AS34" s="2417">
        <v>27093.322663679712</v>
      </c>
      <c r="AT34" s="2417">
        <v>25951.751890629352</v>
      </c>
      <c r="AU34" s="2417">
        <v>27041.125031520951</v>
      </c>
      <c r="AV34" s="2417">
        <v>28382.952145883206</v>
      </c>
      <c r="AW34" s="2417">
        <v>28065.547568443868</v>
      </c>
      <c r="AX34" s="2417">
        <v>26197.188497500367</v>
      </c>
      <c r="AY34" s="2417">
        <v>25485.087950571622</v>
      </c>
      <c r="AZ34" s="2417">
        <v>25534.442797599848</v>
      </c>
      <c r="BA34" s="2417">
        <v>26121.975150720711</v>
      </c>
      <c r="BB34" s="2417">
        <v>26030.372022440541</v>
      </c>
      <c r="BC34" s="2417">
        <v>27317.991134157372</v>
      </c>
      <c r="BD34" s="2417">
        <v>26196.522552483988</v>
      </c>
      <c r="BE34" s="2417">
        <v>25244.935956099936</v>
      </c>
      <c r="BF34" s="2417">
        <v>26152.712434960627</v>
      </c>
      <c r="BG34" s="2417">
        <v>25673.982559215838</v>
      </c>
      <c r="BH34" s="2417">
        <v>25149.244962743196</v>
      </c>
      <c r="BI34" s="2417">
        <v>24904.502793639145</v>
      </c>
      <c r="BJ34" s="2417"/>
      <c r="BK34" s="2417"/>
      <c r="BL34" s="2417"/>
      <c r="BM34" s="2417"/>
      <c r="BN34" s="2417"/>
      <c r="BO34" s="2417"/>
      <c r="BP34" s="2417"/>
      <c r="BQ34" s="2417"/>
      <c r="BR34" s="2417"/>
      <c r="BS34" s="2417"/>
      <c r="BT34" s="2417"/>
      <c r="BU34" s="2417"/>
      <c r="BV34" s="2417"/>
      <c r="BW34" s="2417"/>
      <c r="BX34" s="2417"/>
      <c r="BY34" s="2417"/>
      <c r="BZ34" s="2417"/>
      <c r="CA34" s="2417"/>
      <c r="CB34" s="2417"/>
      <c r="CC34" s="2417"/>
      <c r="CD34" s="2417"/>
      <c r="CE34" s="2417"/>
      <c r="CF34" s="2417"/>
      <c r="CG34" s="2417"/>
      <c r="CH34" s="2417"/>
      <c r="CI34" s="2417"/>
      <c r="CJ34" s="2417"/>
      <c r="CK34" s="2417"/>
    </row>
    <row r="35" spans="1:89" ht="22.5">
      <c r="A35" s="2438"/>
      <c r="R35" s="2447"/>
      <c r="S35" s="2470" t="s">
        <v>1141</v>
      </c>
      <c r="T35" s="2469"/>
      <c r="U35" s="2489"/>
      <c r="V35" s="2528"/>
      <c r="W35" s="2511"/>
      <c r="X35" s="2470" t="s">
        <v>1100</v>
      </c>
      <c r="Y35" s="2469"/>
      <c r="Z35" s="2489"/>
      <c r="AA35" s="2423">
        <v>505344.77875367017</v>
      </c>
      <c r="AB35" s="2423">
        <v>498548.54159100063</v>
      </c>
      <c r="AC35" s="2423">
        <v>490445.18483099208</v>
      </c>
      <c r="AD35" s="2423">
        <v>477799.78981181956</v>
      </c>
      <c r="AE35" s="2423">
        <v>495340.32369970944</v>
      </c>
      <c r="AF35" s="2423">
        <v>491794.37043926818</v>
      </c>
      <c r="AG35" s="2423">
        <v>495902.67206911283</v>
      </c>
      <c r="AH35" s="2423">
        <v>485784.77721797378</v>
      </c>
      <c r="AI35" s="2423">
        <v>455544.42967236118</v>
      </c>
      <c r="AJ35" s="2423">
        <v>466463.52480986476</v>
      </c>
      <c r="AK35" s="2423">
        <v>479152.82155571552</v>
      </c>
      <c r="AL35" s="2423">
        <v>467018.29223651317</v>
      </c>
      <c r="AM35" s="2423">
        <v>475504.82848535199</v>
      </c>
      <c r="AN35" s="2423">
        <v>477430.25487803441</v>
      </c>
      <c r="AO35" s="2423">
        <v>472789.16577944136</v>
      </c>
      <c r="AP35" s="2423">
        <v>470203.66391156969</v>
      </c>
      <c r="AQ35" s="2423">
        <v>463855.71082697384</v>
      </c>
      <c r="AR35" s="2423">
        <v>475017.51848921675</v>
      </c>
      <c r="AS35" s="2423">
        <v>430807.10768046445</v>
      </c>
      <c r="AT35" s="2423">
        <v>404799.0739683343</v>
      </c>
      <c r="AU35" s="2423">
        <v>432457.76339131943</v>
      </c>
      <c r="AV35" s="2423">
        <v>448189.45738482592</v>
      </c>
      <c r="AW35" s="2423">
        <v>459220.25813565956</v>
      </c>
      <c r="AX35" s="2423">
        <v>463594.04822629935</v>
      </c>
      <c r="AY35" s="2423">
        <v>445762.0695563099</v>
      </c>
      <c r="AZ35" s="2423">
        <v>430694.15172571485</v>
      </c>
      <c r="BA35" s="2423">
        <v>419960.11768228037</v>
      </c>
      <c r="BB35" s="2423">
        <v>412071.07496385236</v>
      </c>
      <c r="BC35" s="2423">
        <v>403322.03250329691</v>
      </c>
      <c r="BD35" s="2423">
        <v>388093.4278380149</v>
      </c>
      <c r="BE35" s="2423">
        <v>356211.4017260141</v>
      </c>
      <c r="BF35" s="2423">
        <v>373324.47580268403</v>
      </c>
      <c r="BG35" s="2423">
        <v>352646.08220934228</v>
      </c>
      <c r="BH35" s="2423">
        <v>342639.43611473439</v>
      </c>
      <c r="BI35" s="2423">
        <v>334148.25200494024</v>
      </c>
      <c r="BJ35" s="2423"/>
      <c r="BK35" s="2423"/>
      <c r="BL35" s="2423"/>
      <c r="BM35" s="2423"/>
      <c r="BN35" s="2423"/>
      <c r="BO35" s="2423"/>
      <c r="BP35" s="2423"/>
      <c r="BQ35" s="2423"/>
      <c r="BR35" s="2423"/>
      <c r="BS35" s="2423"/>
      <c r="BT35" s="2423"/>
      <c r="BU35" s="2423"/>
      <c r="BV35" s="2423"/>
      <c r="BW35" s="2423"/>
      <c r="BX35" s="2423"/>
      <c r="BY35" s="2423"/>
      <c r="BZ35" s="2423"/>
      <c r="CA35" s="2423"/>
      <c r="CB35" s="2423"/>
      <c r="CC35" s="2423"/>
      <c r="CD35" s="2423"/>
      <c r="CE35" s="2423"/>
      <c r="CF35" s="2423"/>
      <c r="CG35" s="2423"/>
      <c r="CH35" s="2423"/>
      <c r="CI35" s="2423"/>
      <c r="CJ35" s="2423"/>
      <c r="CK35" s="2423"/>
    </row>
    <row r="36" spans="1:89" ht="22.5">
      <c r="A36" s="2438"/>
      <c r="R36" s="2447"/>
      <c r="S36" s="2448"/>
      <c r="T36" s="2443" t="s">
        <v>1133</v>
      </c>
      <c r="U36" s="2484"/>
      <c r="V36" s="2525"/>
      <c r="W36" s="2511"/>
      <c r="X36" s="2448"/>
      <c r="Y36" s="2443" t="s">
        <v>282</v>
      </c>
      <c r="Z36" s="2484"/>
      <c r="AA36" s="828">
        <v>35708.133274741522</v>
      </c>
      <c r="AB36" s="828">
        <v>37496.812937533527</v>
      </c>
      <c r="AC36" s="828">
        <v>37727.736857997021</v>
      </c>
      <c r="AD36" s="828">
        <v>37080.368562922849</v>
      </c>
      <c r="AE36" s="828">
        <v>39116.501628424616</v>
      </c>
      <c r="AF36" s="828">
        <v>40570.220904682632</v>
      </c>
      <c r="AG36" s="828">
        <v>41533.47406317648</v>
      </c>
      <c r="AH36" s="828">
        <v>40478.656302713338</v>
      </c>
      <c r="AI36" s="828">
        <v>38069.940113914061</v>
      </c>
      <c r="AJ36" s="828">
        <v>37231.955283628748</v>
      </c>
      <c r="AK36" s="828">
        <v>38088.971896880001</v>
      </c>
      <c r="AL36" s="828">
        <v>37552.68411665532</v>
      </c>
      <c r="AM36" s="828">
        <v>37553.043051535569</v>
      </c>
      <c r="AN36" s="828">
        <v>38865.529897971574</v>
      </c>
      <c r="AO36" s="828">
        <v>37724.674060848287</v>
      </c>
      <c r="AP36" s="828">
        <v>38041.009454641535</v>
      </c>
      <c r="AQ36" s="828">
        <v>37784.431619820272</v>
      </c>
      <c r="AR36" s="828">
        <v>39545.006016920961</v>
      </c>
      <c r="AS36" s="828">
        <v>34582.247879918301</v>
      </c>
      <c r="AT36" s="828">
        <v>29803.749017202845</v>
      </c>
      <c r="AU36" s="828">
        <v>35322.294608618162</v>
      </c>
      <c r="AV36" s="828">
        <v>37254.592046903272</v>
      </c>
      <c r="AW36" s="828">
        <v>39333.697257378481</v>
      </c>
      <c r="AX36" s="828">
        <v>41306.88464392515</v>
      </c>
      <c r="AY36" s="828">
        <v>40192.997754959652</v>
      </c>
      <c r="AZ36" s="828">
        <v>39156.811171797635</v>
      </c>
      <c r="BA36" s="828">
        <v>37995.334074819933</v>
      </c>
      <c r="BB36" s="828">
        <v>38920.124823709819</v>
      </c>
      <c r="BC36" s="828">
        <v>37470.980824608712</v>
      </c>
      <c r="BD36" s="828">
        <v>36732.502710540874</v>
      </c>
      <c r="BE36" s="828">
        <v>30327.180052618507</v>
      </c>
      <c r="BF36" s="828">
        <v>35020.011146232449</v>
      </c>
      <c r="BG36" s="828">
        <v>30824.604737484016</v>
      </c>
      <c r="BH36" s="828">
        <v>29604.631886257492</v>
      </c>
      <c r="BI36" s="828">
        <v>28128.426240462017</v>
      </c>
      <c r="BJ36" s="828"/>
      <c r="BK36" s="828"/>
      <c r="BL36" s="828"/>
      <c r="BM36" s="828"/>
      <c r="BN36" s="828"/>
      <c r="BO36" s="828"/>
      <c r="BP36" s="828"/>
      <c r="BQ36" s="828"/>
      <c r="BR36" s="828"/>
      <c r="BS36" s="828"/>
      <c r="BT36" s="828"/>
      <c r="BU36" s="828"/>
      <c r="BV36" s="828"/>
      <c r="BW36" s="828"/>
      <c r="BX36" s="828"/>
      <c r="BY36" s="828"/>
      <c r="BZ36" s="828"/>
      <c r="CA36" s="828"/>
      <c r="CB36" s="828"/>
      <c r="CC36" s="828"/>
      <c r="CD36" s="828"/>
      <c r="CE36" s="828"/>
      <c r="CF36" s="828"/>
      <c r="CG36" s="828"/>
      <c r="CH36" s="828"/>
      <c r="CI36" s="828"/>
      <c r="CJ36" s="2416"/>
      <c r="CK36" s="828"/>
    </row>
    <row r="37" spans="1:89" ht="22.5">
      <c r="A37" s="2438"/>
      <c r="R37" s="2447"/>
      <c r="S37" s="2448"/>
      <c r="T37" s="2443" t="s">
        <v>1134</v>
      </c>
      <c r="U37" s="2484"/>
      <c r="V37" s="2525"/>
      <c r="W37" s="2511"/>
      <c r="X37" s="2448"/>
      <c r="Y37" s="2443" t="s">
        <v>1118</v>
      </c>
      <c r="Z37" s="2484"/>
      <c r="AA37" s="828">
        <v>115464.22592646455</v>
      </c>
      <c r="AB37" s="828">
        <v>109798.60013077615</v>
      </c>
      <c r="AC37" s="828">
        <v>103318.02193984491</v>
      </c>
      <c r="AD37" s="828">
        <v>101549.16557975145</v>
      </c>
      <c r="AE37" s="828">
        <v>99652.312456217609</v>
      </c>
      <c r="AF37" s="828">
        <v>99022.667779300929</v>
      </c>
      <c r="AG37" s="828">
        <v>98737.915328450079</v>
      </c>
      <c r="AH37" s="828">
        <v>99529.979849379524</v>
      </c>
      <c r="AI37" s="828">
        <v>90890.584971856631</v>
      </c>
      <c r="AJ37" s="828">
        <v>93409.316753505656</v>
      </c>
      <c r="AK37" s="828">
        <v>99288.441741936171</v>
      </c>
      <c r="AL37" s="828">
        <v>96624.238272322531</v>
      </c>
      <c r="AM37" s="828">
        <v>100325.72585445455</v>
      </c>
      <c r="AN37" s="828">
        <v>100615.2841342075</v>
      </c>
      <c r="AO37" s="828">
        <v>100538.71923346512</v>
      </c>
      <c r="AP37" s="828">
        <v>97867.966394610572</v>
      </c>
      <c r="AQ37" s="828">
        <v>100616.81780990316</v>
      </c>
      <c r="AR37" s="828">
        <v>102478.0303636959</v>
      </c>
      <c r="AS37" s="828">
        <v>93766.751537200107</v>
      </c>
      <c r="AT37" s="828">
        <v>88976.21196814526</v>
      </c>
      <c r="AU37" s="828">
        <v>98128.728253191235</v>
      </c>
      <c r="AV37" s="828">
        <v>92671.544562250405</v>
      </c>
      <c r="AW37" s="828">
        <v>92143.613301545862</v>
      </c>
      <c r="AX37" s="828">
        <v>96125.33165881467</v>
      </c>
      <c r="AY37" s="828">
        <v>95461.303170479179</v>
      </c>
      <c r="AZ37" s="828">
        <v>91694.141493217539</v>
      </c>
      <c r="BA37" s="828">
        <v>90712.343719341501</v>
      </c>
      <c r="BB37" s="828">
        <v>88937.906564793753</v>
      </c>
      <c r="BC37" s="828">
        <v>86768.548861671996</v>
      </c>
      <c r="BD37" s="828">
        <v>84930.535382431422</v>
      </c>
      <c r="BE37" s="828">
        <v>72417.057805708086</v>
      </c>
      <c r="BF37" s="828">
        <v>78405.904539456475</v>
      </c>
      <c r="BG37" s="828">
        <v>73475.523446946812</v>
      </c>
      <c r="BH37" s="828">
        <v>72277.259115430075</v>
      </c>
      <c r="BI37" s="828">
        <v>69885.967199284176</v>
      </c>
      <c r="BJ37" s="828"/>
      <c r="BK37" s="828"/>
      <c r="BL37" s="828"/>
      <c r="BM37" s="828"/>
      <c r="BN37" s="828"/>
      <c r="BO37" s="828"/>
      <c r="BP37" s="828"/>
      <c r="BQ37" s="828"/>
      <c r="BR37" s="828"/>
      <c r="BS37" s="828"/>
      <c r="BT37" s="828"/>
      <c r="BU37" s="828"/>
      <c r="BV37" s="828"/>
      <c r="BW37" s="828"/>
      <c r="BX37" s="828"/>
      <c r="BY37" s="828"/>
      <c r="BZ37" s="828"/>
      <c r="CA37" s="828"/>
      <c r="CB37" s="828"/>
      <c r="CC37" s="828"/>
      <c r="CD37" s="828"/>
      <c r="CE37" s="828"/>
      <c r="CF37" s="828"/>
      <c r="CG37" s="828"/>
      <c r="CH37" s="828"/>
      <c r="CI37" s="828"/>
      <c r="CJ37" s="2416"/>
      <c r="CK37" s="828"/>
    </row>
    <row r="38" spans="1:89" ht="22.5">
      <c r="A38" s="2438"/>
      <c r="R38" s="2447"/>
      <c r="S38" s="2448"/>
      <c r="T38" s="2443" t="s">
        <v>1135</v>
      </c>
      <c r="U38" s="2484"/>
      <c r="V38" s="2525"/>
      <c r="W38" s="2511"/>
      <c r="X38" s="2448"/>
      <c r="Y38" s="2443" t="s">
        <v>1119</v>
      </c>
      <c r="Z38" s="2484"/>
      <c r="AA38" s="2546" t="s">
        <v>1172</v>
      </c>
      <c r="AB38" s="2546" t="s">
        <v>1172</v>
      </c>
      <c r="AC38" s="2546" t="s">
        <v>1172</v>
      </c>
      <c r="AD38" s="2546" t="s">
        <v>1172</v>
      </c>
      <c r="AE38" s="2546" t="s">
        <v>1172</v>
      </c>
      <c r="AF38" s="2546" t="s">
        <v>1172</v>
      </c>
      <c r="AG38" s="2546">
        <v>0.36740515738096258</v>
      </c>
      <c r="AH38" s="2546" t="s">
        <v>1172</v>
      </c>
      <c r="AI38" s="2546" t="s">
        <v>1172</v>
      </c>
      <c r="AJ38" s="2546" t="s">
        <v>1172</v>
      </c>
      <c r="AK38" s="2546" t="s">
        <v>1172</v>
      </c>
      <c r="AL38" s="2546" t="s">
        <v>1172</v>
      </c>
      <c r="AM38" s="2546" t="s">
        <v>1172</v>
      </c>
      <c r="AN38" s="2546" t="s">
        <v>1172</v>
      </c>
      <c r="AO38" s="2546" t="s">
        <v>1172</v>
      </c>
      <c r="AP38" s="2546" t="s">
        <v>1172</v>
      </c>
      <c r="AQ38" s="2546" t="s">
        <v>1172</v>
      </c>
      <c r="AR38" s="2546" t="s">
        <v>1172</v>
      </c>
      <c r="AS38" s="2546" t="s">
        <v>1172</v>
      </c>
      <c r="AT38" s="2546" t="s">
        <v>1172</v>
      </c>
      <c r="AU38" s="2546" t="s">
        <v>1172</v>
      </c>
      <c r="AV38" s="2546" t="s">
        <v>1172</v>
      </c>
      <c r="AW38" s="2546" t="s">
        <v>1172</v>
      </c>
      <c r="AX38" s="2546" t="s">
        <v>1172</v>
      </c>
      <c r="AY38" s="2546" t="s">
        <v>1172</v>
      </c>
      <c r="AZ38" s="2546" t="s">
        <v>1172</v>
      </c>
      <c r="BA38" s="2546" t="s">
        <v>1172</v>
      </c>
      <c r="BB38" s="2546" t="s">
        <v>1172</v>
      </c>
      <c r="BC38" s="2546" t="s">
        <v>1172</v>
      </c>
      <c r="BD38" s="2546" t="s">
        <v>1172</v>
      </c>
      <c r="BE38" s="2546" t="s">
        <v>1172</v>
      </c>
      <c r="BF38" s="2546" t="s">
        <v>1172</v>
      </c>
      <c r="BG38" s="2546" t="s">
        <v>1172</v>
      </c>
      <c r="BH38" s="2546" t="s">
        <v>1172</v>
      </c>
      <c r="BI38" s="2546" t="s">
        <v>1172</v>
      </c>
      <c r="BJ38" s="828"/>
      <c r="BK38" s="828"/>
      <c r="BL38" s="828"/>
      <c r="BM38" s="828"/>
      <c r="BN38" s="828"/>
      <c r="BO38" s="828"/>
      <c r="BP38" s="828"/>
      <c r="BQ38" s="828"/>
      <c r="BR38" s="828"/>
      <c r="BS38" s="828"/>
      <c r="BT38" s="828"/>
      <c r="BU38" s="828"/>
      <c r="BV38" s="828"/>
      <c r="BW38" s="828"/>
      <c r="BX38" s="828"/>
      <c r="BY38" s="828"/>
      <c r="BZ38" s="828"/>
      <c r="CA38" s="828"/>
      <c r="CB38" s="828"/>
      <c r="CC38" s="828"/>
      <c r="CD38" s="828"/>
      <c r="CE38" s="828"/>
      <c r="CF38" s="828"/>
      <c r="CG38" s="828"/>
      <c r="CH38" s="828"/>
      <c r="CI38" s="828"/>
      <c r="CJ38" s="2416"/>
      <c r="CK38" s="828"/>
    </row>
    <row r="39" spans="1:89" ht="22.5">
      <c r="A39" s="2438"/>
      <c r="R39" s="2447"/>
      <c r="S39" s="2448"/>
      <c r="T39" s="2443" t="s">
        <v>1136</v>
      </c>
      <c r="U39" s="2484"/>
      <c r="V39" s="2525"/>
      <c r="W39" s="2511"/>
      <c r="X39" s="2448"/>
      <c r="Y39" s="2443" t="s">
        <v>1120</v>
      </c>
      <c r="Z39" s="2484"/>
      <c r="AA39" s="828">
        <v>98045.75729666141</v>
      </c>
      <c r="AB39" s="828">
        <v>97622.338320299648</v>
      </c>
      <c r="AC39" s="828">
        <v>98456.222149471258</v>
      </c>
      <c r="AD39" s="828">
        <v>99028.220503084987</v>
      </c>
      <c r="AE39" s="828">
        <v>101548.69875939189</v>
      </c>
      <c r="AF39" s="828">
        <v>103774.68103361443</v>
      </c>
      <c r="AG39" s="828">
        <v>103699.01872473591</v>
      </c>
      <c r="AH39" s="828">
        <v>100419.3259810801</v>
      </c>
      <c r="AI39" s="828">
        <v>94740.788767448874</v>
      </c>
      <c r="AJ39" s="828">
        <v>95450.382566309039</v>
      </c>
      <c r="AK39" s="828">
        <v>93454.434550103731</v>
      </c>
      <c r="AL39" s="828">
        <v>91719.052847605228</v>
      </c>
      <c r="AM39" s="828">
        <v>90844.141096350635</v>
      </c>
      <c r="AN39" s="828">
        <v>87393.028958380863</v>
      </c>
      <c r="AO39" s="828">
        <v>85227.946912918589</v>
      </c>
      <c r="AP39" s="828">
        <v>81183.011997758003</v>
      </c>
      <c r="AQ39" s="828">
        <v>77971.987559675719</v>
      </c>
      <c r="AR39" s="828">
        <v>72939.047129394152</v>
      </c>
      <c r="AS39" s="828">
        <v>65479.598898907352</v>
      </c>
      <c r="AT39" s="828">
        <v>66735.363336145907</v>
      </c>
      <c r="AU39" s="828">
        <v>65468.172628769236</v>
      </c>
      <c r="AV39" s="828">
        <v>66171.468643605011</v>
      </c>
      <c r="AW39" s="828">
        <v>63815.396248950907</v>
      </c>
      <c r="AX39" s="828">
        <v>61216.299548915697</v>
      </c>
      <c r="AY39" s="828">
        <v>58860.417702541701</v>
      </c>
      <c r="AZ39" s="828">
        <v>56696.710655787218</v>
      </c>
      <c r="BA39" s="828">
        <v>55800.328090185074</v>
      </c>
      <c r="BB39" s="828">
        <v>53425.787362596049</v>
      </c>
      <c r="BC39" s="828">
        <v>52564.312150106365</v>
      </c>
      <c r="BD39" s="828">
        <v>51146.479998755298</v>
      </c>
      <c r="BE39" s="828">
        <v>50885.660409753633</v>
      </c>
      <c r="BF39" s="828">
        <v>51419.821223590094</v>
      </c>
      <c r="BG39" s="828">
        <v>50259.454286794607</v>
      </c>
      <c r="BH39" s="828">
        <v>47500.873421818309</v>
      </c>
      <c r="BI39" s="828">
        <v>46346.601388130817</v>
      </c>
      <c r="BJ39" s="828"/>
      <c r="BK39" s="828"/>
      <c r="BL39" s="828"/>
      <c r="BM39" s="828"/>
      <c r="BN39" s="828"/>
      <c r="BO39" s="828"/>
      <c r="BP39" s="828"/>
      <c r="BQ39" s="828"/>
      <c r="BR39" s="828"/>
      <c r="BS39" s="828"/>
      <c r="BT39" s="828"/>
      <c r="BU39" s="828"/>
      <c r="BV39" s="828"/>
      <c r="BW39" s="828"/>
      <c r="BX39" s="828"/>
      <c r="BY39" s="828"/>
      <c r="BZ39" s="828"/>
      <c r="CA39" s="828"/>
      <c r="CB39" s="828"/>
      <c r="CC39" s="828"/>
      <c r="CD39" s="828"/>
      <c r="CE39" s="828"/>
      <c r="CF39" s="828"/>
      <c r="CG39" s="828"/>
      <c r="CH39" s="828"/>
      <c r="CI39" s="828"/>
      <c r="CJ39" s="2416"/>
      <c r="CK39" s="828"/>
    </row>
    <row r="40" spans="1:89" ht="22.5">
      <c r="A40" s="2438"/>
      <c r="R40" s="2447"/>
      <c r="S40" s="2448"/>
      <c r="T40" s="2443" t="s">
        <v>1137</v>
      </c>
      <c r="U40" s="2484"/>
      <c r="V40" s="2525"/>
      <c r="W40" s="2511"/>
      <c r="X40" s="2448"/>
      <c r="Y40" s="2443" t="s">
        <v>1121</v>
      </c>
      <c r="Z40" s="2484"/>
      <c r="AA40" s="828">
        <v>2229.491620597536</v>
      </c>
      <c r="AB40" s="828">
        <v>2196.6777205467133</v>
      </c>
      <c r="AC40" s="828">
        <v>2163.0740850449261</v>
      </c>
      <c r="AD40" s="828">
        <v>2037.3938099278521</v>
      </c>
      <c r="AE40" s="828">
        <v>2193.352489672578</v>
      </c>
      <c r="AF40" s="828">
        <v>2360.379545696946</v>
      </c>
      <c r="AG40" s="828">
        <v>2476.1858185629503</v>
      </c>
      <c r="AH40" s="828">
        <v>2650.6087600177884</v>
      </c>
      <c r="AI40" s="828">
        <v>2048.9978920328681</v>
      </c>
      <c r="AJ40" s="828">
        <v>1935.1257629760296</v>
      </c>
      <c r="AK40" s="828">
        <v>2139.3417674459288</v>
      </c>
      <c r="AL40" s="828">
        <v>1978.8675818285808</v>
      </c>
      <c r="AM40" s="828">
        <v>1973.0717846249324</v>
      </c>
      <c r="AN40" s="828">
        <v>2140.0331845158103</v>
      </c>
      <c r="AO40" s="828">
        <v>2391.8614708949472</v>
      </c>
      <c r="AP40" s="828">
        <v>2473.2430208526989</v>
      </c>
      <c r="AQ40" s="828">
        <v>2452.1480421203169</v>
      </c>
      <c r="AR40" s="828">
        <v>2619.8605956781753</v>
      </c>
      <c r="AS40" s="828">
        <v>2445.1468088625252</v>
      </c>
      <c r="AT40" s="828">
        <v>2360.7348825161212</v>
      </c>
      <c r="AU40" s="828">
        <v>2609.0671412930051</v>
      </c>
      <c r="AV40" s="828">
        <v>2619.060145123407</v>
      </c>
      <c r="AW40" s="828">
        <v>2727.4644086177354</v>
      </c>
      <c r="AX40" s="828">
        <v>2721.8857629026293</v>
      </c>
      <c r="AY40" s="828">
        <v>2584.8788722233717</v>
      </c>
      <c r="AZ40" s="828">
        <v>2571.799671642641</v>
      </c>
      <c r="BA40" s="828">
        <v>2626.7385503225028</v>
      </c>
      <c r="BB40" s="828">
        <v>2663.7674100060867</v>
      </c>
      <c r="BC40" s="828">
        <v>2620.9386007601961</v>
      </c>
      <c r="BD40" s="828">
        <v>2481.4057103766495</v>
      </c>
      <c r="BE40" s="828">
        <v>2267.0409079139367</v>
      </c>
      <c r="BF40" s="828">
        <v>2360.3136577776436</v>
      </c>
      <c r="BG40" s="828">
        <v>2323.4700810733834</v>
      </c>
      <c r="BH40" s="828">
        <v>2398.0640199296149</v>
      </c>
      <c r="BI40" s="828">
        <v>2472.4460007909834</v>
      </c>
      <c r="BJ40" s="828"/>
      <c r="BK40" s="828"/>
      <c r="BL40" s="828"/>
      <c r="BM40" s="828"/>
      <c r="BN40" s="828"/>
      <c r="BO40" s="828"/>
      <c r="BP40" s="828"/>
      <c r="BQ40" s="828"/>
      <c r="BR40" s="828"/>
      <c r="BS40" s="828"/>
      <c r="BT40" s="828"/>
      <c r="BU40" s="828"/>
      <c r="BV40" s="828"/>
      <c r="BW40" s="828"/>
      <c r="BX40" s="828"/>
      <c r="BY40" s="828"/>
      <c r="BZ40" s="828"/>
      <c r="CA40" s="828"/>
      <c r="CB40" s="828"/>
      <c r="CC40" s="828"/>
      <c r="CD40" s="828"/>
      <c r="CE40" s="828"/>
      <c r="CF40" s="828"/>
      <c r="CG40" s="828"/>
      <c r="CH40" s="828"/>
      <c r="CI40" s="828"/>
      <c r="CJ40" s="2416"/>
      <c r="CK40" s="828"/>
    </row>
    <row r="41" spans="1:89" ht="22.5">
      <c r="A41" s="2438"/>
      <c r="R41" s="2447"/>
      <c r="S41" s="2448"/>
      <c r="T41" s="2444" t="s">
        <v>1138</v>
      </c>
      <c r="U41" s="2485"/>
      <c r="V41" s="2525"/>
      <c r="W41" s="2511"/>
      <c r="X41" s="2448"/>
      <c r="Y41" s="2443" t="s">
        <v>1122</v>
      </c>
      <c r="Z41" s="2484"/>
      <c r="AA41" s="828">
        <v>5421.4254540806533</v>
      </c>
      <c r="AB41" s="828">
        <v>5943.8644899407582</v>
      </c>
      <c r="AC41" s="828">
        <v>6227.2697502302235</v>
      </c>
      <c r="AD41" s="828">
        <v>6965.6707668233212</v>
      </c>
      <c r="AE41" s="828">
        <v>7802.6334658465612</v>
      </c>
      <c r="AF41" s="828">
        <v>8611.7883094542249</v>
      </c>
      <c r="AG41" s="828">
        <v>9218.2200561627524</v>
      </c>
      <c r="AH41" s="828">
        <v>8966.8225153218955</v>
      </c>
      <c r="AI41" s="828">
        <v>8305.8592254521154</v>
      </c>
      <c r="AJ41" s="828">
        <v>9080.6979840715649</v>
      </c>
      <c r="AK41" s="828">
        <v>9439.7543594611525</v>
      </c>
      <c r="AL41" s="828">
        <v>9667.7959058132401</v>
      </c>
      <c r="AM41" s="828">
        <v>10454.681615730346</v>
      </c>
      <c r="AN41" s="828">
        <v>11004.516256429382</v>
      </c>
      <c r="AO41" s="828">
        <v>12247.697472593303</v>
      </c>
      <c r="AP41" s="828">
        <v>13584.315057303613</v>
      </c>
      <c r="AQ41" s="828">
        <v>14713.700879705242</v>
      </c>
      <c r="AR41" s="828">
        <v>15216.704514313054</v>
      </c>
      <c r="AS41" s="828">
        <v>14937.231822489142</v>
      </c>
      <c r="AT41" s="828">
        <v>13826.943131581742</v>
      </c>
      <c r="AU41" s="828">
        <v>14594.306524825814</v>
      </c>
      <c r="AV41" s="828">
        <v>14392.555808102301</v>
      </c>
      <c r="AW41" s="828">
        <v>14401.92407239893</v>
      </c>
      <c r="AX41" s="828">
        <v>13545.145275320641</v>
      </c>
      <c r="AY41" s="828">
        <v>13264.481604379396</v>
      </c>
      <c r="AZ41" s="828">
        <v>12937.613279600391</v>
      </c>
      <c r="BA41" s="828">
        <v>13312.78826551378</v>
      </c>
      <c r="BB41" s="828">
        <v>13263.296657201847</v>
      </c>
      <c r="BC41" s="828">
        <v>14229.767153375964</v>
      </c>
      <c r="BD41" s="828">
        <v>13292.004574948765</v>
      </c>
      <c r="BE41" s="828">
        <v>12568.570902302119</v>
      </c>
      <c r="BF41" s="828">
        <v>13067.665116463482</v>
      </c>
      <c r="BG41" s="828">
        <v>13128.930517758696</v>
      </c>
      <c r="BH41" s="828">
        <v>12469.705518694112</v>
      </c>
      <c r="BI41" s="828">
        <v>12567.820041419965</v>
      </c>
      <c r="BJ41" s="828"/>
      <c r="BK41" s="828"/>
      <c r="BL41" s="828"/>
      <c r="BM41" s="828"/>
      <c r="BN41" s="828"/>
      <c r="BO41" s="828"/>
      <c r="BP41" s="828"/>
      <c r="BQ41" s="828"/>
      <c r="BR41" s="828"/>
      <c r="BS41" s="828"/>
      <c r="BT41" s="828"/>
      <c r="BU41" s="828"/>
      <c r="BV41" s="828"/>
      <c r="BW41" s="828"/>
      <c r="BX41" s="828"/>
      <c r="BY41" s="828"/>
      <c r="BZ41" s="828"/>
      <c r="CA41" s="828"/>
      <c r="CB41" s="828"/>
      <c r="CC41" s="828"/>
      <c r="CD41" s="828"/>
      <c r="CE41" s="828"/>
      <c r="CF41" s="828"/>
      <c r="CG41" s="828"/>
      <c r="CH41" s="828"/>
      <c r="CI41" s="828"/>
      <c r="CJ41" s="2416"/>
      <c r="CK41" s="828"/>
    </row>
    <row r="42" spans="1:89" ht="22.5">
      <c r="A42" s="2438"/>
      <c r="R42" s="2447"/>
      <c r="S42" s="2448"/>
      <c r="T42" s="2443" t="s">
        <v>1142</v>
      </c>
      <c r="U42" s="2484"/>
      <c r="V42" s="2525"/>
      <c r="W42" s="2511"/>
      <c r="X42" s="2448"/>
      <c r="Y42" s="2443" t="s">
        <v>1097</v>
      </c>
      <c r="Z42" s="2484"/>
      <c r="AA42" s="828">
        <v>184538.96483629159</v>
      </c>
      <c r="AB42" s="828">
        <v>181062.81291511204</v>
      </c>
      <c r="AC42" s="828">
        <v>178724.1924011301</v>
      </c>
      <c r="AD42" s="828">
        <v>166736.14933815776</v>
      </c>
      <c r="AE42" s="828">
        <v>179197.96126534275</v>
      </c>
      <c r="AF42" s="828">
        <v>169995.25614211231</v>
      </c>
      <c r="AG42" s="828">
        <v>172072.74083182478</v>
      </c>
      <c r="AH42" s="828">
        <v>165851.09883327113</v>
      </c>
      <c r="AI42" s="828">
        <v>154127.87875794672</v>
      </c>
      <c r="AJ42" s="828">
        <v>161289.76048504133</v>
      </c>
      <c r="AK42" s="828">
        <v>165997.60985143355</v>
      </c>
      <c r="AL42" s="828">
        <v>159734.12094505801</v>
      </c>
      <c r="AM42" s="828">
        <v>166925.77542599873</v>
      </c>
      <c r="AN42" s="828">
        <v>171715.65391409269</v>
      </c>
      <c r="AO42" s="828">
        <v>168150.77400111052</v>
      </c>
      <c r="AP42" s="828">
        <v>169586.92406003221</v>
      </c>
      <c r="AQ42" s="828">
        <v>165225.77469865279</v>
      </c>
      <c r="AR42" s="828">
        <v>179790.28880738435</v>
      </c>
      <c r="AS42" s="828">
        <v>161257.74237619678</v>
      </c>
      <c r="AT42" s="828">
        <v>148707.41011613546</v>
      </c>
      <c r="AU42" s="828">
        <v>159176.72303991922</v>
      </c>
      <c r="AV42" s="828">
        <v>176024.86798925654</v>
      </c>
      <c r="AW42" s="828">
        <v>189898.24331839816</v>
      </c>
      <c r="AX42" s="828">
        <v>190670.7721958516</v>
      </c>
      <c r="AY42" s="828">
        <v>180195.5654603561</v>
      </c>
      <c r="AZ42" s="828">
        <v>173603.60578088663</v>
      </c>
      <c r="BA42" s="828">
        <v>165650.71025800559</v>
      </c>
      <c r="BB42" s="828">
        <v>160179.27021136988</v>
      </c>
      <c r="BC42" s="828">
        <v>154562.05718244254</v>
      </c>
      <c r="BD42" s="828">
        <v>147107.64641415785</v>
      </c>
      <c r="BE42" s="828">
        <v>140337.77660909606</v>
      </c>
      <c r="BF42" s="828">
        <v>141854.95091875026</v>
      </c>
      <c r="BG42" s="828">
        <v>136109.22663226534</v>
      </c>
      <c r="BH42" s="828">
        <v>131980.31856555716</v>
      </c>
      <c r="BI42" s="828">
        <v>130264.15624775153</v>
      </c>
      <c r="BJ42" s="828"/>
      <c r="BK42" s="828"/>
      <c r="BL42" s="828"/>
      <c r="BM42" s="828"/>
      <c r="BN42" s="828"/>
      <c r="BO42" s="828"/>
      <c r="BP42" s="828"/>
      <c r="BQ42" s="828"/>
      <c r="BR42" s="828"/>
      <c r="BS42" s="828"/>
      <c r="BT42" s="828"/>
      <c r="BU42" s="828"/>
      <c r="BV42" s="828"/>
      <c r="BW42" s="828"/>
      <c r="BX42" s="828"/>
      <c r="BY42" s="828"/>
      <c r="BZ42" s="828"/>
      <c r="CA42" s="828"/>
      <c r="CB42" s="828"/>
      <c r="CC42" s="828"/>
      <c r="CD42" s="828"/>
      <c r="CE42" s="828"/>
      <c r="CF42" s="828"/>
      <c r="CG42" s="828"/>
      <c r="CH42" s="828"/>
      <c r="CI42" s="828"/>
      <c r="CJ42" s="2416"/>
      <c r="CK42" s="828"/>
    </row>
    <row r="43" spans="1:89" ht="23.25" thickBot="1">
      <c r="A43" s="2438"/>
      <c r="R43" s="2447"/>
      <c r="S43" s="2448"/>
      <c r="T43" s="2444" t="s">
        <v>1143</v>
      </c>
      <c r="U43" s="2485"/>
      <c r="V43" s="2525"/>
      <c r="W43" s="2511"/>
      <c r="X43" s="2448"/>
      <c r="Y43" s="2444" t="s">
        <v>1098</v>
      </c>
      <c r="Z43" s="2485"/>
      <c r="AA43" s="2417">
        <v>63936.780344832936</v>
      </c>
      <c r="AB43" s="2417">
        <v>64427.435076791829</v>
      </c>
      <c r="AC43" s="2417">
        <v>63828.667647273658</v>
      </c>
      <c r="AD43" s="2417">
        <v>64402.821251151334</v>
      </c>
      <c r="AE43" s="2417">
        <v>65828.86363481349</v>
      </c>
      <c r="AF43" s="2417">
        <v>67459.376724406742</v>
      </c>
      <c r="AG43" s="2417">
        <v>68164.749841042518</v>
      </c>
      <c r="AH43" s="2417">
        <v>67888.284976189971</v>
      </c>
      <c r="AI43" s="2417">
        <v>67360.379943709937</v>
      </c>
      <c r="AJ43" s="2417">
        <v>68066.285974332393</v>
      </c>
      <c r="AK43" s="2417">
        <v>70744.267388455031</v>
      </c>
      <c r="AL43" s="2417">
        <v>69741.532567230286</v>
      </c>
      <c r="AM43" s="2417">
        <v>67428.389656657237</v>
      </c>
      <c r="AN43" s="2417">
        <v>65696.208532436533</v>
      </c>
      <c r="AO43" s="2417">
        <v>66507.492627610583</v>
      </c>
      <c r="AP43" s="2417">
        <v>67467.193926371081</v>
      </c>
      <c r="AQ43" s="2417">
        <v>65090.850217096282</v>
      </c>
      <c r="AR43" s="2417">
        <v>62428.581061830082</v>
      </c>
      <c r="AS43" s="2417">
        <v>58338.388356890151</v>
      </c>
      <c r="AT43" s="2417">
        <v>54388.661516607026</v>
      </c>
      <c r="AU43" s="2417">
        <v>57158.471194702724</v>
      </c>
      <c r="AV43" s="2417">
        <v>59055.368189584988</v>
      </c>
      <c r="AW43" s="2417">
        <v>56899.91952836953</v>
      </c>
      <c r="AX43" s="2417">
        <v>58007.729140568932</v>
      </c>
      <c r="AY43" s="2417">
        <v>55202.424991370463</v>
      </c>
      <c r="AZ43" s="2417">
        <v>54033.469672782834</v>
      </c>
      <c r="BA43" s="2417">
        <v>53861.874724092057</v>
      </c>
      <c r="BB43" s="2417">
        <v>54680.921934174927</v>
      </c>
      <c r="BC43" s="2417">
        <v>55105.427730331125</v>
      </c>
      <c r="BD43" s="2417">
        <v>52402.853046804055</v>
      </c>
      <c r="BE43" s="2417">
        <v>47408.115038621749</v>
      </c>
      <c r="BF43" s="2417">
        <v>51195.809200413685</v>
      </c>
      <c r="BG43" s="2417">
        <v>46524.872507019405</v>
      </c>
      <c r="BH43" s="2417">
        <v>46408.583587047695</v>
      </c>
      <c r="BI43" s="2417">
        <v>44482.834887100791</v>
      </c>
      <c r="BJ43" s="2417"/>
      <c r="BK43" s="2417"/>
      <c r="BL43" s="2417"/>
      <c r="BM43" s="2417"/>
      <c r="BN43" s="2417"/>
      <c r="BO43" s="2417"/>
      <c r="BP43" s="2417"/>
      <c r="BQ43" s="2417"/>
      <c r="BR43" s="2417"/>
      <c r="BS43" s="2417"/>
      <c r="BT43" s="2417"/>
      <c r="BU43" s="2417"/>
      <c r="BV43" s="2417"/>
      <c r="BW43" s="2417"/>
      <c r="BX43" s="2417"/>
      <c r="BY43" s="2417"/>
      <c r="BZ43" s="2417"/>
      <c r="CA43" s="2417"/>
      <c r="CB43" s="2417"/>
      <c r="CC43" s="2417"/>
      <c r="CD43" s="2417"/>
      <c r="CE43" s="2417"/>
      <c r="CF43" s="2417"/>
      <c r="CG43" s="2417"/>
      <c r="CH43" s="2417"/>
      <c r="CI43" s="2417"/>
      <c r="CJ43" s="2418"/>
      <c r="CK43" s="2417"/>
    </row>
    <row r="44" spans="1:89" ht="23.25" thickTop="1">
      <c r="A44" s="2438"/>
      <c r="R44" s="2530" t="s">
        <v>1145</v>
      </c>
      <c r="S44" s="2472" t="s">
        <v>1140</v>
      </c>
      <c r="T44" s="2471"/>
      <c r="U44" s="2490"/>
      <c r="V44" s="2527"/>
      <c r="W44" s="2512" t="s">
        <v>1101</v>
      </c>
      <c r="X44" s="2472" t="s">
        <v>1095</v>
      </c>
      <c r="Y44" s="2471"/>
      <c r="Z44" s="2490"/>
      <c r="AA44" s="2424">
        <v>81271.19807235511</v>
      </c>
      <c r="AB44" s="2424">
        <v>79833.560062322722</v>
      </c>
      <c r="AC44" s="2424">
        <v>78494.398816929533</v>
      </c>
      <c r="AD44" s="2424">
        <v>81002.97801235129</v>
      </c>
      <c r="AE44" s="2424">
        <v>82661.400724588966</v>
      </c>
      <c r="AF44" s="2424">
        <v>85932.394636709592</v>
      </c>
      <c r="AG44" s="2424">
        <v>81228.788899222433</v>
      </c>
      <c r="AH44" s="2424">
        <v>85653.586052229934</v>
      </c>
      <c r="AI44" s="2424">
        <v>90542.382936188122</v>
      </c>
      <c r="AJ44" s="2424">
        <v>94436.822327030954</v>
      </c>
      <c r="AK44" s="2424">
        <v>93276.556299256306</v>
      </c>
      <c r="AL44" s="2424">
        <v>94813.13581556463</v>
      </c>
      <c r="AM44" s="2424">
        <v>96588.074264479932</v>
      </c>
      <c r="AN44" s="2424">
        <v>96277.600534042387</v>
      </c>
      <c r="AO44" s="2424">
        <v>101502.80044976289</v>
      </c>
      <c r="AP44" s="2424">
        <v>102356.5701662354</v>
      </c>
      <c r="AQ44" s="2424">
        <v>99886.547755433421</v>
      </c>
      <c r="AR44" s="2424">
        <v>90391.477085996201</v>
      </c>
      <c r="AS44" s="2424">
        <v>95591.331500857486</v>
      </c>
      <c r="AT44" s="2424">
        <v>93269.767046639798</v>
      </c>
      <c r="AU44" s="2424">
        <v>100041.26328576654</v>
      </c>
      <c r="AV44" s="2424">
        <v>102237.09907005494</v>
      </c>
      <c r="AW44" s="2424">
        <v>96876.943750375882</v>
      </c>
      <c r="AX44" s="2424">
        <v>104008.71372170965</v>
      </c>
      <c r="AY44" s="2424">
        <v>98373.330429044334</v>
      </c>
      <c r="AZ44" s="2424">
        <v>96486.826421378908</v>
      </c>
      <c r="BA44" s="2424">
        <v>59779.777652934536</v>
      </c>
      <c r="BB44" s="2424">
        <v>60171.723403498108</v>
      </c>
      <c r="BC44" s="2424">
        <v>67071.066443716481</v>
      </c>
      <c r="BD44" s="2424">
        <v>62383.883428758993</v>
      </c>
      <c r="BE44" s="2424">
        <v>59183.60352537749</v>
      </c>
      <c r="BF44" s="2424">
        <v>59908.876528554116</v>
      </c>
      <c r="BG44" s="2424">
        <v>54588.074235982465</v>
      </c>
      <c r="BH44" s="2424">
        <v>52656.111111400336</v>
      </c>
      <c r="BI44" s="2424">
        <v>50470.606657762561</v>
      </c>
      <c r="BJ44" s="2424"/>
      <c r="BK44" s="2424"/>
      <c r="BL44" s="2424"/>
      <c r="BM44" s="2424"/>
      <c r="BN44" s="2424"/>
      <c r="BO44" s="2424"/>
      <c r="BP44" s="2424"/>
      <c r="BQ44" s="2424"/>
      <c r="BR44" s="2424"/>
      <c r="BS44" s="2424"/>
      <c r="BT44" s="2424"/>
      <c r="BU44" s="2424"/>
      <c r="BV44" s="2424"/>
      <c r="BW44" s="2424"/>
      <c r="BX44" s="2424"/>
      <c r="BY44" s="2424"/>
      <c r="BZ44" s="2424"/>
      <c r="CA44" s="2424"/>
      <c r="CB44" s="2424"/>
      <c r="CC44" s="2424"/>
      <c r="CD44" s="2424"/>
      <c r="CE44" s="2424"/>
      <c r="CF44" s="2424"/>
      <c r="CG44" s="2424"/>
      <c r="CH44" s="2424"/>
      <c r="CI44" s="2424"/>
      <c r="CJ44" s="2425"/>
      <c r="CK44" s="2424"/>
    </row>
    <row r="45" spans="1:89" ht="22.5">
      <c r="A45" s="2438"/>
      <c r="R45" s="2449"/>
      <c r="S45" s="2450"/>
      <c r="T45" s="2443" t="s">
        <v>1133</v>
      </c>
      <c r="U45" s="2484"/>
      <c r="V45" s="2525"/>
      <c r="W45" s="2513"/>
      <c r="X45" s="2450"/>
      <c r="Y45" s="2443" t="s">
        <v>282</v>
      </c>
      <c r="Z45" s="2484"/>
      <c r="AA45" s="828">
        <v>2521.242268187199</v>
      </c>
      <c r="AB45" s="828">
        <v>2478.1728548801921</v>
      </c>
      <c r="AC45" s="828">
        <v>2412.5307680403171</v>
      </c>
      <c r="AD45" s="828">
        <v>2313.1268435687361</v>
      </c>
      <c r="AE45" s="828">
        <v>2200.8305354873987</v>
      </c>
      <c r="AF45" s="828">
        <v>2090.2806055160636</v>
      </c>
      <c r="AG45" s="828">
        <v>1980.5067446559005</v>
      </c>
      <c r="AH45" s="828">
        <v>1828.8471505913308</v>
      </c>
      <c r="AI45" s="828">
        <v>1649.6350972473876</v>
      </c>
      <c r="AJ45" s="828">
        <v>1493.9115496629822</v>
      </c>
      <c r="AK45" s="828">
        <v>1403.4086973345998</v>
      </c>
      <c r="AL45" s="828">
        <v>1608.6370694167292</v>
      </c>
      <c r="AM45" s="828">
        <v>1794.491158048289</v>
      </c>
      <c r="AN45" s="828">
        <v>2002.7648108420958</v>
      </c>
      <c r="AO45" s="828">
        <v>2203.4451031224316</v>
      </c>
      <c r="AP45" s="828">
        <v>2326.9260376428438</v>
      </c>
      <c r="AQ45" s="828">
        <v>2247.2155251048248</v>
      </c>
      <c r="AR45" s="828">
        <v>1926.7761847129425</v>
      </c>
      <c r="AS45" s="828">
        <v>10902.201141740543</v>
      </c>
      <c r="AT45" s="828">
        <v>17161.042160806057</v>
      </c>
      <c r="AU45" s="828">
        <v>20362.772778067578</v>
      </c>
      <c r="AV45" s="828">
        <v>23519.277295411353</v>
      </c>
      <c r="AW45" s="828">
        <v>25010.760881370617</v>
      </c>
      <c r="AX45" s="828">
        <v>24729.177194755706</v>
      </c>
      <c r="AY45" s="828">
        <v>23617.870506570162</v>
      </c>
      <c r="AZ45" s="828">
        <v>23419.384390824562</v>
      </c>
      <c r="BA45" s="828">
        <v>2211.713192551374</v>
      </c>
      <c r="BB45" s="828">
        <v>1491.7428832270102</v>
      </c>
      <c r="BC45" s="828">
        <v>2004.3673444534816</v>
      </c>
      <c r="BD45" s="828">
        <v>986.63162326249494</v>
      </c>
      <c r="BE45" s="828">
        <v>1525.5239014560318</v>
      </c>
      <c r="BF45" s="828">
        <v>1332.8545656176213</v>
      </c>
      <c r="BG45" s="828">
        <v>1574.7037788085122</v>
      </c>
      <c r="BH45" s="828">
        <v>912.27546562220357</v>
      </c>
      <c r="BI45" s="828">
        <v>855.75526076245831</v>
      </c>
      <c r="BJ45" s="828"/>
      <c r="BK45" s="828"/>
      <c r="BL45" s="828"/>
      <c r="BM45" s="828"/>
      <c r="BN45" s="828"/>
      <c r="BO45" s="828"/>
      <c r="BP45" s="828"/>
      <c r="BQ45" s="828"/>
      <c r="BR45" s="828"/>
      <c r="BS45" s="828"/>
      <c r="BT45" s="828"/>
      <c r="BU45" s="828"/>
      <c r="BV45" s="828"/>
      <c r="BW45" s="828"/>
      <c r="BX45" s="828"/>
      <c r="BY45" s="828"/>
      <c r="BZ45" s="828"/>
      <c r="CA45" s="828"/>
      <c r="CB45" s="828"/>
      <c r="CC45" s="828"/>
      <c r="CD45" s="828"/>
      <c r="CE45" s="828"/>
      <c r="CF45" s="828"/>
      <c r="CG45" s="828"/>
      <c r="CH45" s="828"/>
      <c r="CI45" s="828"/>
      <c r="CJ45" s="828"/>
      <c r="CK45" s="828"/>
    </row>
    <row r="46" spans="1:89" ht="22.5">
      <c r="A46" s="2438"/>
      <c r="R46" s="2449"/>
      <c r="S46" s="2450"/>
      <c r="T46" s="2443" t="s">
        <v>1134</v>
      </c>
      <c r="U46" s="2484"/>
      <c r="V46" s="2525"/>
      <c r="W46" s="2513"/>
      <c r="X46" s="2450"/>
      <c r="Y46" s="2443" t="s">
        <v>1118</v>
      </c>
      <c r="Z46" s="2484"/>
      <c r="AA46" s="2546" t="s">
        <v>1172</v>
      </c>
      <c r="AB46" s="2546" t="s">
        <v>1172</v>
      </c>
      <c r="AC46" s="2546" t="s">
        <v>1172</v>
      </c>
      <c r="AD46" s="2546" t="s">
        <v>1172</v>
      </c>
      <c r="AE46" s="2546" t="s">
        <v>1172</v>
      </c>
      <c r="AF46" s="2546" t="s">
        <v>1172</v>
      </c>
      <c r="AG46" s="2546" t="s">
        <v>1172</v>
      </c>
      <c r="AH46" s="2546" t="s">
        <v>1172</v>
      </c>
      <c r="AI46" s="2546" t="s">
        <v>1172</v>
      </c>
      <c r="AJ46" s="2546" t="s">
        <v>1172</v>
      </c>
      <c r="AK46" s="2546" t="s">
        <v>1172</v>
      </c>
      <c r="AL46" s="2546" t="s">
        <v>1172</v>
      </c>
      <c r="AM46" s="2546" t="s">
        <v>1172</v>
      </c>
      <c r="AN46" s="2546" t="s">
        <v>1172</v>
      </c>
      <c r="AO46" s="2546" t="s">
        <v>1172</v>
      </c>
      <c r="AP46" s="2546" t="s">
        <v>1172</v>
      </c>
      <c r="AQ46" s="2546" t="s">
        <v>1172</v>
      </c>
      <c r="AR46" s="2546">
        <v>899.97630070465175</v>
      </c>
      <c r="AS46" s="2546">
        <v>1075.200944404648</v>
      </c>
      <c r="AT46" s="2546">
        <v>984.47764845854067</v>
      </c>
      <c r="AU46" s="2546">
        <v>1491.7791758547667</v>
      </c>
      <c r="AV46" s="2546">
        <v>739.52440206439815</v>
      </c>
      <c r="AW46" s="2546">
        <v>595.16596347780637</v>
      </c>
      <c r="AX46" s="2546">
        <v>856.90100615735264</v>
      </c>
      <c r="AY46" s="2546">
        <v>992.83111608148283</v>
      </c>
      <c r="AZ46" s="2546">
        <v>1814.7199918700155</v>
      </c>
      <c r="BA46" s="2546">
        <v>437.96114673210843</v>
      </c>
      <c r="BB46" s="2546">
        <v>498.45371912290722</v>
      </c>
      <c r="BC46" s="2546">
        <v>5332.0987397584968</v>
      </c>
      <c r="BD46" s="2546">
        <v>5546.1481283478352</v>
      </c>
      <c r="BE46" s="2546">
        <v>4955.9506149333156</v>
      </c>
      <c r="BF46" s="2546">
        <v>5135.6218487865144</v>
      </c>
      <c r="BG46" s="2546">
        <v>4741.6339459291203</v>
      </c>
      <c r="BH46" s="2546">
        <v>5243.0385485447896</v>
      </c>
      <c r="BI46" s="2546">
        <v>4813.6879689890284</v>
      </c>
      <c r="BJ46" s="828"/>
      <c r="BK46" s="828"/>
      <c r="BL46" s="828"/>
      <c r="BM46" s="828"/>
      <c r="BN46" s="828"/>
      <c r="BO46" s="828"/>
      <c r="BP46" s="828"/>
      <c r="BQ46" s="828"/>
      <c r="BR46" s="828"/>
      <c r="BS46" s="828"/>
      <c r="BT46" s="828"/>
      <c r="BU46" s="828"/>
      <c r="BV46" s="828"/>
      <c r="BW46" s="828"/>
      <c r="BX46" s="828"/>
      <c r="BY46" s="828"/>
      <c r="BZ46" s="828"/>
      <c r="CA46" s="828"/>
      <c r="CB46" s="828"/>
      <c r="CC46" s="828"/>
      <c r="CD46" s="828"/>
      <c r="CE46" s="828"/>
      <c r="CF46" s="828"/>
      <c r="CG46" s="828"/>
      <c r="CH46" s="828"/>
      <c r="CI46" s="828"/>
      <c r="CJ46" s="828"/>
      <c r="CK46" s="828"/>
    </row>
    <row r="47" spans="1:89" ht="22.5">
      <c r="A47" s="2438"/>
      <c r="R47" s="2449"/>
      <c r="S47" s="2450"/>
      <c r="T47" s="2443" t="s">
        <v>1135</v>
      </c>
      <c r="U47" s="2484"/>
      <c r="V47" s="2525"/>
      <c r="W47" s="2513"/>
      <c r="X47" s="2450"/>
      <c r="Y47" s="2443" t="s">
        <v>1119</v>
      </c>
      <c r="Z47" s="2484"/>
      <c r="AA47" s="2546" t="s">
        <v>1172</v>
      </c>
      <c r="AB47" s="2546" t="s">
        <v>1172</v>
      </c>
      <c r="AC47" s="2546" t="s">
        <v>1172</v>
      </c>
      <c r="AD47" s="2546" t="s">
        <v>1172</v>
      </c>
      <c r="AE47" s="2546" t="s">
        <v>1172</v>
      </c>
      <c r="AF47" s="2546" t="s">
        <v>1172</v>
      </c>
      <c r="AG47" s="2546" t="s">
        <v>1172</v>
      </c>
      <c r="AH47" s="2546" t="s">
        <v>1172</v>
      </c>
      <c r="AI47" s="2546" t="s">
        <v>1172</v>
      </c>
      <c r="AJ47" s="2546" t="s">
        <v>1172</v>
      </c>
      <c r="AK47" s="2546" t="s">
        <v>1172</v>
      </c>
      <c r="AL47" s="2546" t="s">
        <v>1172</v>
      </c>
      <c r="AM47" s="2546" t="s">
        <v>1172</v>
      </c>
      <c r="AN47" s="2546" t="s">
        <v>1172</v>
      </c>
      <c r="AO47" s="2546" t="s">
        <v>1172</v>
      </c>
      <c r="AP47" s="2546" t="s">
        <v>1172</v>
      </c>
      <c r="AQ47" s="2546" t="s">
        <v>1172</v>
      </c>
      <c r="AR47" s="2546" t="s">
        <v>1172</v>
      </c>
      <c r="AS47" s="2546" t="s">
        <v>1172</v>
      </c>
      <c r="AT47" s="2546" t="s">
        <v>1172</v>
      </c>
      <c r="AU47" s="2546" t="s">
        <v>1172</v>
      </c>
      <c r="AV47" s="2546" t="s">
        <v>1172</v>
      </c>
      <c r="AW47" s="2546" t="s">
        <v>1172</v>
      </c>
      <c r="AX47" s="2546" t="s">
        <v>1172</v>
      </c>
      <c r="AY47" s="2546" t="s">
        <v>1172</v>
      </c>
      <c r="AZ47" s="2546" t="s">
        <v>1172</v>
      </c>
      <c r="BA47" s="2546" t="s">
        <v>1172</v>
      </c>
      <c r="BB47" s="2546" t="s">
        <v>1172</v>
      </c>
      <c r="BC47" s="2546" t="s">
        <v>1172</v>
      </c>
      <c r="BD47" s="2546" t="s">
        <v>1172</v>
      </c>
      <c r="BE47" s="2546" t="s">
        <v>1172</v>
      </c>
      <c r="BF47" s="2546" t="s">
        <v>1172</v>
      </c>
      <c r="BG47" s="2546" t="s">
        <v>1172</v>
      </c>
      <c r="BH47" s="2546" t="s">
        <v>1172</v>
      </c>
      <c r="BI47" s="2546" t="s">
        <v>1172</v>
      </c>
      <c r="BJ47" s="828"/>
      <c r="BK47" s="828"/>
      <c r="BL47" s="828"/>
      <c r="BM47" s="828"/>
      <c r="BN47" s="828"/>
      <c r="BO47" s="828"/>
      <c r="BP47" s="828"/>
      <c r="BQ47" s="828"/>
      <c r="BR47" s="828"/>
      <c r="BS47" s="828"/>
      <c r="BT47" s="828"/>
      <c r="BU47" s="828"/>
      <c r="BV47" s="828"/>
      <c r="BW47" s="828"/>
      <c r="BX47" s="828"/>
      <c r="BY47" s="828"/>
      <c r="BZ47" s="828"/>
      <c r="CA47" s="828"/>
      <c r="CB47" s="828"/>
      <c r="CC47" s="828"/>
      <c r="CD47" s="828"/>
      <c r="CE47" s="828"/>
      <c r="CF47" s="828"/>
      <c r="CG47" s="828"/>
      <c r="CH47" s="828"/>
      <c r="CI47" s="828"/>
      <c r="CJ47" s="828"/>
      <c r="CK47" s="828"/>
    </row>
    <row r="48" spans="1:89" ht="22.5">
      <c r="A48" s="2438"/>
      <c r="R48" s="2449"/>
      <c r="S48" s="2450"/>
      <c r="T48" s="2443" t="s">
        <v>1136</v>
      </c>
      <c r="U48" s="2484"/>
      <c r="V48" s="2525"/>
      <c r="W48" s="2513"/>
      <c r="X48" s="2450"/>
      <c r="Y48" s="2443" t="s">
        <v>1120</v>
      </c>
      <c r="Z48" s="2484"/>
      <c r="AA48" s="828">
        <v>74437.564399577648</v>
      </c>
      <c r="AB48" s="828">
        <v>72386.280463224481</v>
      </c>
      <c r="AC48" s="828">
        <v>70649.549403808473</v>
      </c>
      <c r="AD48" s="828">
        <v>72620.238461600034</v>
      </c>
      <c r="AE48" s="828">
        <v>73575.846627683204</v>
      </c>
      <c r="AF48" s="828">
        <v>76323.912148089788</v>
      </c>
      <c r="AG48" s="828">
        <v>71472.825746240851</v>
      </c>
      <c r="AH48" s="828">
        <v>74550.500861979905</v>
      </c>
      <c r="AI48" s="828">
        <v>78230.333744616437</v>
      </c>
      <c r="AJ48" s="828">
        <v>81378.918117684283</v>
      </c>
      <c r="AK48" s="828">
        <v>79559.780727918798</v>
      </c>
      <c r="AL48" s="828">
        <v>80682.510520413271</v>
      </c>
      <c r="AM48" s="828">
        <v>81504.417538090376</v>
      </c>
      <c r="AN48" s="828">
        <v>80618.947613281431</v>
      </c>
      <c r="AO48" s="828">
        <v>84362.271700858983</v>
      </c>
      <c r="AP48" s="828">
        <v>84408.038562398811</v>
      </c>
      <c r="AQ48" s="828">
        <v>76272.22751386973</v>
      </c>
      <c r="AR48" s="828">
        <v>62998.526879604848</v>
      </c>
      <c r="AS48" s="828">
        <v>57424.139923034396</v>
      </c>
      <c r="AT48" s="828">
        <v>49777.609226282686</v>
      </c>
      <c r="AU48" s="828">
        <v>49721.013025032225</v>
      </c>
      <c r="AV48" s="828">
        <v>48241.247258857446</v>
      </c>
      <c r="AW48" s="828">
        <v>42124.26056942479</v>
      </c>
      <c r="AX48" s="828">
        <v>47844.739969815113</v>
      </c>
      <c r="AY48" s="828">
        <v>43406.146837831628</v>
      </c>
      <c r="AZ48" s="828">
        <v>39315.556428293363</v>
      </c>
      <c r="BA48" s="828">
        <v>34436.491447127664</v>
      </c>
      <c r="BB48" s="828">
        <v>33425.19291116028</v>
      </c>
      <c r="BC48" s="828">
        <v>35713.551629146168</v>
      </c>
      <c r="BD48" s="828">
        <v>30928.07077561798</v>
      </c>
      <c r="BE48" s="828">
        <v>33173.49059386352</v>
      </c>
      <c r="BF48" s="828">
        <v>31309.803138408737</v>
      </c>
      <c r="BG48" s="828">
        <v>26682.211467789955</v>
      </c>
      <c r="BH48" s="828">
        <v>25110.658570654461</v>
      </c>
      <c r="BI48" s="828">
        <v>22767.870921667214</v>
      </c>
      <c r="BJ48" s="828"/>
      <c r="BK48" s="828"/>
      <c r="BL48" s="828"/>
      <c r="BM48" s="828"/>
      <c r="BN48" s="828"/>
      <c r="BO48" s="828"/>
      <c r="BP48" s="828"/>
      <c r="BQ48" s="828"/>
      <c r="BR48" s="828"/>
      <c r="BS48" s="828"/>
      <c r="BT48" s="828"/>
      <c r="BU48" s="828"/>
      <c r="BV48" s="828"/>
      <c r="BW48" s="828"/>
      <c r="BX48" s="828"/>
      <c r="BY48" s="828"/>
      <c r="BZ48" s="828"/>
      <c r="CA48" s="828"/>
      <c r="CB48" s="828"/>
      <c r="CC48" s="828"/>
      <c r="CD48" s="828"/>
      <c r="CE48" s="828"/>
      <c r="CF48" s="828"/>
      <c r="CG48" s="828"/>
      <c r="CH48" s="828"/>
      <c r="CI48" s="828"/>
      <c r="CJ48" s="828"/>
      <c r="CK48" s="828"/>
    </row>
    <row r="49" spans="1:89" ht="22.5">
      <c r="A49" s="2438"/>
      <c r="R49" s="2449"/>
      <c r="S49" s="2450"/>
      <c r="T49" s="2443" t="s">
        <v>1137</v>
      </c>
      <c r="U49" s="2484"/>
      <c r="V49" s="2525"/>
      <c r="W49" s="2513"/>
      <c r="X49" s="2450"/>
      <c r="Y49" s="2443" t="s">
        <v>1121</v>
      </c>
      <c r="Z49" s="2484"/>
      <c r="AA49" s="2546" t="s">
        <v>1172</v>
      </c>
      <c r="AB49" s="2546" t="s">
        <v>1172</v>
      </c>
      <c r="AC49" s="2546" t="s">
        <v>1172</v>
      </c>
      <c r="AD49" s="2546" t="s">
        <v>1172</v>
      </c>
      <c r="AE49" s="2546" t="s">
        <v>1172</v>
      </c>
      <c r="AF49" s="2546" t="s">
        <v>1172</v>
      </c>
      <c r="AG49" s="2546" t="s">
        <v>1172</v>
      </c>
      <c r="AH49" s="2546" t="s">
        <v>1172</v>
      </c>
      <c r="AI49" s="2546" t="s">
        <v>1172</v>
      </c>
      <c r="AJ49" s="2546" t="s">
        <v>1172</v>
      </c>
      <c r="AK49" s="2546" t="s">
        <v>1172</v>
      </c>
      <c r="AL49" s="2546" t="s">
        <v>1172</v>
      </c>
      <c r="AM49" s="2546" t="s">
        <v>1172</v>
      </c>
      <c r="AN49" s="2546" t="s">
        <v>1172</v>
      </c>
      <c r="AO49" s="2546" t="s">
        <v>1172</v>
      </c>
      <c r="AP49" s="2546" t="s">
        <v>1172</v>
      </c>
      <c r="AQ49" s="2546" t="s">
        <v>1172</v>
      </c>
      <c r="AR49" s="2546" t="s">
        <v>1172</v>
      </c>
      <c r="AS49" s="2546">
        <v>1829.490232789015</v>
      </c>
      <c r="AT49" s="2546">
        <v>2948.9226696081523</v>
      </c>
      <c r="AU49" s="2546">
        <v>6173.6860466968174</v>
      </c>
      <c r="AV49" s="2546">
        <v>6482.1593377936088</v>
      </c>
      <c r="AW49" s="2546">
        <v>7042.6732780633656</v>
      </c>
      <c r="AX49" s="2546">
        <v>6845.1873480693002</v>
      </c>
      <c r="AY49" s="2546">
        <v>6750.3347817137746</v>
      </c>
      <c r="AZ49" s="2546">
        <v>6713.2147543326573</v>
      </c>
      <c r="BA49" s="2546">
        <v>829.20081483702393</v>
      </c>
      <c r="BB49" s="2546">
        <v>820.7251195119411</v>
      </c>
      <c r="BC49" s="2546">
        <v>826.71906994437609</v>
      </c>
      <c r="BD49" s="2546">
        <v>910.1839047917997</v>
      </c>
      <c r="BE49" s="2546">
        <v>862.65868907922368</v>
      </c>
      <c r="BF49" s="2546">
        <v>1017.0138985866504</v>
      </c>
      <c r="BG49" s="2546">
        <v>1409.6007755417818</v>
      </c>
      <c r="BH49" s="2546">
        <v>1423.7171304303226</v>
      </c>
      <c r="BI49" s="2546">
        <v>1436.4432497336063</v>
      </c>
      <c r="BJ49" s="828"/>
      <c r="BK49" s="828"/>
      <c r="BL49" s="828"/>
      <c r="BM49" s="828"/>
      <c r="BN49" s="828"/>
      <c r="BO49" s="828"/>
      <c r="BP49" s="828"/>
      <c r="BQ49" s="828"/>
      <c r="BR49" s="828"/>
      <c r="BS49" s="828"/>
      <c r="BT49" s="828"/>
      <c r="BU49" s="828"/>
      <c r="BV49" s="828"/>
      <c r="BW49" s="828"/>
      <c r="BX49" s="828"/>
      <c r="BY49" s="828"/>
      <c r="BZ49" s="828"/>
      <c r="CA49" s="828"/>
      <c r="CB49" s="828"/>
      <c r="CC49" s="828"/>
      <c r="CD49" s="828"/>
      <c r="CE49" s="828"/>
      <c r="CF49" s="828"/>
      <c r="CG49" s="828"/>
      <c r="CH49" s="828"/>
      <c r="CI49" s="828"/>
      <c r="CJ49" s="828"/>
      <c r="CK49" s="828"/>
    </row>
    <row r="50" spans="1:89" ht="22.5">
      <c r="A50" s="2438"/>
      <c r="R50" s="2449"/>
      <c r="S50" s="2450"/>
      <c r="T50" s="2444" t="s">
        <v>1138</v>
      </c>
      <c r="U50" s="2485"/>
      <c r="V50" s="2525"/>
      <c r="W50" s="2513"/>
      <c r="X50" s="2450"/>
      <c r="Y50" s="2444" t="s">
        <v>1122</v>
      </c>
      <c r="Z50" s="2485"/>
      <c r="AA50" s="2417">
        <v>4312.3914045902493</v>
      </c>
      <c r="AB50" s="2417">
        <v>4969.106744218042</v>
      </c>
      <c r="AC50" s="2417">
        <v>5432.3186450807443</v>
      </c>
      <c r="AD50" s="2417">
        <v>6069.6127071825349</v>
      </c>
      <c r="AE50" s="2417">
        <v>6884.7235614183528</v>
      </c>
      <c r="AF50" s="2417">
        <v>7518.201883103734</v>
      </c>
      <c r="AG50" s="2417">
        <v>7775.4564083256864</v>
      </c>
      <c r="AH50" s="2417">
        <v>9274.2380396586996</v>
      </c>
      <c r="AI50" s="2417">
        <v>10662.414094324282</v>
      </c>
      <c r="AJ50" s="2417">
        <v>11563.992659683678</v>
      </c>
      <c r="AK50" s="2417">
        <v>12313.366874002906</v>
      </c>
      <c r="AL50" s="2417">
        <v>12521.988225734633</v>
      </c>
      <c r="AM50" s="2417">
        <v>13289.165568341257</v>
      </c>
      <c r="AN50" s="2417">
        <v>13655.888109918869</v>
      </c>
      <c r="AO50" s="2417">
        <v>14937.083645781448</v>
      </c>
      <c r="AP50" s="2417">
        <v>15621.605566193726</v>
      </c>
      <c r="AQ50" s="2417">
        <v>21367.10471645886</v>
      </c>
      <c r="AR50" s="2417">
        <v>24566.197720973749</v>
      </c>
      <c r="AS50" s="2417">
        <v>24360.299258888888</v>
      </c>
      <c r="AT50" s="2417">
        <v>22397.715341484363</v>
      </c>
      <c r="AU50" s="2417">
        <v>22292.012260115145</v>
      </c>
      <c r="AV50" s="2417">
        <v>23254.890775928143</v>
      </c>
      <c r="AW50" s="2417">
        <v>22104.083058039298</v>
      </c>
      <c r="AX50" s="2417">
        <v>23732.708202912185</v>
      </c>
      <c r="AY50" s="2417">
        <v>23606.147186847258</v>
      </c>
      <c r="AZ50" s="2417">
        <v>25223.950856058327</v>
      </c>
      <c r="BA50" s="2417">
        <v>21864.411051686358</v>
      </c>
      <c r="BB50" s="2417">
        <v>23935.608770475974</v>
      </c>
      <c r="BC50" s="2417">
        <v>23194.329660413969</v>
      </c>
      <c r="BD50" s="2417">
        <v>24012.848996738881</v>
      </c>
      <c r="BE50" s="2417">
        <v>18665.979726045396</v>
      </c>
      <c r="BF50" s="2417">
        <v>21113.583077154606</v>
      </c>
      <c r="BG50" s="2417">
        <v>20179.924267913091</v>
      </c>
      <c r="BH50" s="2417">
        <v>19966.421396148551</v>
      </c>
      <c r="BI50" s="2417">
        <v>20596.849256610265</v>
      </c>
      <c r="BJ50" s="2417"/>
      <c r="BK50" s="2417"/>
      <c r="BL50" s="2417"/>
      <c r="BM50" s="2417"/>
      <c r="BN50" s="2417"/>
      <c r="BO50" s="2417"/>
      <c r="BP50" s="2417"/>
      <c r="BQ50" s="2417"/>
      <c r="BR50" s="2417"/>
      <c r="BS50" s="2417"/>
      <c r="BT50" s="2417"/>
      <c r="BU50" s="2417"/>
      <c r="BV50" s="2417"/>
      <c r="BW50" s="2417"/>
      <c r="BX50" s="2417"/>
      <c r="BY50" s="2417"/>
      <c r="BZ50" s="2417"/>
      <c r="CA50" s="2417"/>
      <c r="CB50" s="2417"/>
      <c r="CC50" s="2417"/>
      <c r="CD50" s="2417"/>
      <c r="CE50" s="2417"/>
      <c r="CF50" s="2417"/>
      <c r="CG50" s="2417"/>
      <c r="CH50" s="2417"/>
      <c r="CI50" s="2417"/>
      <c r="CJ50" s="2417"/>
      <c r="CK50" s="2417"/>
    </row>
    <row r="51" spans="1:89" ht="22.5">
      <c r="A51" s="2438"/>
      <c r="R51" s="2449"/>
      <c r="S51" s="2474" t="s">
        <v>1141</v>
      </c>
      <c r="T51" s="2473"/>
      <c r="U51" s="2491"/>
      <c r="V51" s="2528"/>
      <c r="W51" s="2513"/>
      <c r="X51" s="2474" t="s">
        <v>1100</v>
      </c>
      <c r="Y51" s="2473"/>
      <c r="Z51" s="2491"/>
      <c r="AA51" s="2426">
        <v>131526.72976841178</v>
      </c>
      <c r="AB51" s="2426">
        <v>135477.40704063117</v>
      </c>
      <c r="AC51" s="2426">
        <v>140159.93913907444</v>
      </c>
      <c r="AD51" s="2426">
        <v>144287.02091402927</v>
      </c>
      <c r="AE51" s="2426">
        <v>159003.37528604339</v>
      </c>
      <c r="AF51" s="2426">
        <v>164035.36848148264</v>
      </c>
      <c r="AG51" s="2426">
        <v>161985.28924820048</v>
      </c>
      <c r="AH51" s="2426">
        <v>166515.28877490401</v>
      </c>
      <c r="AI51" s="2426">
        <v>173954.775361248</v>
      </c>
      <c r="AJ51" s="2426">
        <v>184275.35107295366</v>
      </c>
      <c r="AK51" s="2426">
        <v>190718.84883726775</v>
      </c>
      <c r="AL51" s="2426">
        <v>190674.51876813351</v>
      </c>
      <c r="AM51" s="2426">
        <v>200934.28363667542</v>
      </c>
      <c r="AN51" s="2426">
        <v>207785.99713288547</v>
      </c>
      <c r="AO51" s="2426">
        <v>213866.58563965111</v>
      </c>
      <c r="AP51" s="2426">
        <v>222231.0545767798</v>
      </c>
      <c r="AQ51" s="2426">
        <v>218740.38522621352</v>
      </c>
      <c r="AR51" s="2426">
        <v>227783.6689672583</v>
      </c>
      <c r="AS51" s="2426">
        <v>221190.11201602058</v>
      </c>
      <c r="AT51" s="2426">
        <v>197818.78686099185</v>
      </c>
      <c r="AU51" s="2426">
        <v>200872.56910676454</v>
      </c>
      <c r="AV51" s="2426">
        <v>225292.6703197399</v>
      </c>
      <c r="AW51" s="2426">
        <v>228989.76879159143</v>
      </c>
      <c r="AX51" s="2426">
        <v>235227.69227077745</v>
      </c>
      <c r="AY51" s="2426">
        <v>225588.4301623363</v>
      </c>
      <c r="AZ51" s="2426">
        <v>217348.911166854</v>
      </c>
      <c r="BA51" s="2426">
        <v>212368.32138635541</v>
      </c>
      <c r="BB51" s="2426">
        <v>207654.32829927068</v>
      </c>
      <c r="BC51" s="2426">
        <v>200628.02358342626</v>
      </c>
      <c r="BD51" s="2426">
        <v>191241.48599650804</v>
      </c>
      <c r="BE51" s="2426">
        <v>181741.24654671867</v>
      </c>
      <c r="BF51" s="2426">
        <v>186909.55615468547</v>
      </c>
      <c r="BG51" s="2426">
        <v>177188.99575580569</v>
      </c>
      <c r="BH51" s="2426">
        <v>161970.82574782972</v>
      </c>
      <c r="BI51" s="2426">
        <v>162218.03977468776</v>
      </c>
      <c r="BJ51" s="2426"/>
      <c r="BK51" s="2426"/>
      <c r="BL51" s="2426"/>
      <c r="BM51" s="2426"/>
      <c r="BN51" s="2426"/>
      <c r="BO51" s="2426"/>
      <c r="BP51" s="2426"/>
      <c r="BQ51" s="2426"/>
      <c r="BR51" s="2426"/>
      <c r="BS51" s="2426"/>
      <c r="BT51" s="2426"/>
      <c r="BU51" s="2426"/>
      <c r="BV51" s="2426"/>
      <c r="BW51" s="2426"/>
      <c r="BX51" s="2426"/>
      <c r="BY51" s="2426"/>
      <c r="BZ51" s="2426"/>
      <c r="CA51" s="2426"/>
      <c r="CB51" s="2426"/>
      <c r="CC51" s="2426"/>
      <c r="CD51" s="2426"/>
      <c r="CE51" s="2426"/>
      <c r="CF51" s="2426"/>
      <c r="CG51" s="2426"/>
      <c r="CH51" s="2426"/>
      <c r="CI51" s="2426"/>
      <c r="CJ51" s="2426"/>
      <c r="CK51" s="2426"/>
    </row>
    <row r="52" spans="1:89" ht="22.5">
      <c r="A52" s="2438"/>
      <c r="R52" s="2449"/>
      <c r="S52" s="2450"/>
      <c r="T52" s="2457" t="s">
        <v>1133</v>
      </c>
      <c r="U52" s="2492"/>
      <c r="V52" s="2525"/>
      <c r="W52" s="2513"/>
      <c r="X52" s="2450"/>
      <c r="Y52" s="2457" t="s">
        <v>282</v>
      </c>
      <c r="Z52" s="2492"/>
      <c r="AA52" s="2431">
        <v>12.08183645022973</v>
      </c>
      <c r="AB52" s="2431">
        <v>12.930712675402098</v>
      </c>
      <c r="AC52" s="2431">
        <v>13.6909117248348</v>
      </c>
      <c r="AD52" s="2431">
        <v>14.2646266940103</v>
      </c>
      <c r="AE52" s="2431">
        <v>14.740446412557093</v>
      </c>
      <c r="AF52" s="2431">
        <v>15.201174831083534</v>
      </c>
      <c r="AG52" s="2431">
        <v>14.904778180542083</v>
      </c>
      <c r="AH52" s="2431">
        <v>14.297045524333603</v>
      </c>
      <c r="AI52" s="2431">
        <v>13.456183064364604</v>
      </c>
      <c r="AJ52" s="2431">
        <v>12.783643608103672</v>
      </c>
      <c r="AK52" s="2431">
        <v>12.680619907399318</v>
      </c>
      <c r="AL52" s="2431">
        <v>14.647553762703218</v>
      </c>
      <c r="AM52" s="2431">
        <v>16.439274580346645</v>
      </c>
      <c r="AN52" s="2431">
        <v>18.437276785645285</v>
      </c>
      <c r="AO52" s="2431">
        <v>20.366678123039513</v>
      </c>
      <c r="AP52" s="2431">
        <v>21.580834667017477</v>
      </c>
      <c r="AQ52" s="2431">
        <v>20.958856802918248</v>
      </c>
      <c r="AR52" s="2431">
        <v>18.272696341404483</v>
      </c>
      <c r="AS52" s="2431">
        <v>17.68612533540982</v>
      </c>
      <c r="AT52" s="2431">
        <v>17.182255418099288</v>
      </c>
      <c r="AU52" s="2431">
        <v>21.476505715554556</v>
      </c>
      <c r="AV52" s="2431">
        <v>31.683220311380406</v>
      </c>
      <c r="AW52" s="2431">
        <v>20.476723777162054</v>
      </c>
      <c r="AX52" s="2431">
        <v>21.538124005337167</v>
      </c>
      <c r="AY52" s="2431">
        <v>53.384003201711153</v>
      </c>
      <c r="AZ52" s="2431">
        <v>31.120491116839943</v>
      </c>
      <c r="BA52" s="2431">
        <v>33.84346345114939</v>
      </c>
      <c r="BB52" s="2431">
        <v>60.188180610473296</v>
      </c>
      <c r="BC52" s="2431">
        <v>53.322514854893583</v>
      </c>
      <c r="BD52" s="2431">
        <v>0.7497978071160204</v>
      </c>
      <c r="BE52" s="2431">
        <v>0.46126175440959016</v>
      </c>
      <c r="BF52" s="2431">
        <v>0.28389110431659825</v>
      </c>
      <c r="BG52" s="2431">
        <v>0.63104472151232482</v>
      </c>
      <c r="BH52" s="2431">
        <v>0.64248202917528496</v>
      </c>
      <c r="BI52" s="2431">
        <v>0.4226547894921921</v>
      </c>
      <c r="BJ52" s="2431"/>
      <c r="BK52" s="2431"/>
      <c r="BL52" s="2431"/>
      <c r="BM52" s="2431"/>
      <c r="BN52" s="2431"/>
      <c r="BO52" s="2431"/>
      <c r="BP52" s="2431"/>
      <c r="BQ52" s="2431"/>
      <c r="BR52" s="2431"/>
      <c r="BS52" s="2431"/>
      <c r="BT52" s="2431"/>
      <c r="BU52" s="2431"/>
      <c r="BV52" s="2431"/>
      <c r="BW52" s="2431"/>
      <c r="BX52" s="2431"/>
      <c r="BY52" s="2431"/>
      <c r="BZ52" s="2431"/>
      <c r="CA52" s="2431"/>
      <c r="CB52" s="2431"/>
      <c r="CC52" s="2431"/>
      <c r="CD52" s="2431"/>
      <c r="CE52" s="2431"/>
      <c r="CF52" s="2431"/>
      <c r="CG52" s="2431"/>
      <c r="CH52" s="2431"/>
      <c r="CI52" s="2431"/>
      <c r="CJ52" s="2432"/>
      <c r="CK52" s="2431"/>
    </row>
    <row r="53" spans="1:89" ht="22.5">
      <c r="A53" s="2438"/>
      <c r="R53" s="2449"/>
      <c r="S53" s="2450"/>
      <c r="T53" s="2457" t="s">
        <v>1134</v>
      </c>
      <c r="U53" s="2492"/>
      <c r="V53" s="2525"/>
      <c r="W53" s="2513"/>
      <c r="X53" s="2450"/>
      <c r="Y53" s="2457" t="s">
        <v>1118</v>
      </c>
      <c r="Z53" s="2492"/>
      <c r="AA53" s="2549" t="s">
        <v>1172</v>
      </c>
      <c r="AB53" s="2549" t="s">
        <v>1172</v>
      </c>
      <c r="AC53" s="2549" t="s">
        <v>1172</v>
      </c>
      <c r="AD53" s="2549" t="s">
        <v>1172</v>
      </c>
      <c r="AE53" s="2549" t="s">
        <v>1172</v>
      </c>
      <c r="AF53" s="2549" t="s">
        <v>1172</v>
      </c>
      <c r="AG53" s="2549" t="s">
        <v>1172</v>
      </c>
      <c r="AH53" s="2549" t="s">
        <v>1172</v>
      </c>
      <c r="AI53" s="2549" t="s">
        <v>1172</v>
      </c>
      <c r="AJ53" s="2549" t="s">
        <v>1172</v>
      </c>
      <c r="AK53" s="2549" t="s">
        <v>1172</v>
      </c>
      <c r="AL53" s="2549" t="s">
        <v>1172</v>
      </c>
      <c r="AM53" s="2549" t="s">
        <v>1172</v>
      </c>
      <c r="AN53" s="2549" t="s">
        <v>1172</v>
      </c>
      <c r="AO53" s="2549" t="s">
        <v>1172</v>
      </c>
      <c r="AP53" s="2549" t="s">
        <v>1172</v>
      </c>
      <c r="AQ53" s="2549" t="s">
        <v>1172</v>
      </c>
      <c r="AR53" s="2549">
        <v>191.21045340330829</v>
      </c>
      <c r="AS53" s="2549">
        <v>165.45841634471526</v>
      </c>
      <c r="AT53" s="2549">
        <v>244.48931402816265</v>
      </c>
      <c r="AU53" s="2549">
        <v>212.17061801614392</v>
      </c>
      <c r="AV53" s="2549">
        <v>260.61360696625746</v>
      </c>
      <c r="AW53" s="2549">
        <v>289.92802440263966</v>
      </c>
      <c r="AX53" s="2549">
        <v>346.75659882935355</v>
      </c>
      <c r="AY53" s="2549">
        <v>295.48621419141824</v>
      </c>
      <c r="AZ53" s="2549">
        <v>327.72494223564377</v>
      </c>
      <c r="BA53" s="2549">
        <v>415.64308389937389</v>
      </c>
      <c r="BB53" s="2549">
        <v>478.92136794913114</v>
      </c>
      <c r="BC53" s="2549">
        <v>450.95087717307229</v>
      </c>
      <c r="BD53" s="2549">
        <v>559.70063255265006</v>
      </c>
      <c r="BE53" s="2549">
        <v>932.54804919695505</v>
      </c>
      <c r="BF53" s="2549">
        <v>698.05067420950922</v>
      </c>
      <c r="BG53" s="2549">
        <v>645.09222654426071</v>
      </c>
      <c r="BH53" s="2549">
        <v>573.9434843140175</v>
      </c>
      <c r="BI53" s="2549">
        <v>455.32439565357009</v>
      </c>
      <c r="BJ53" s="2431"/>
      <c r="BK53" s="2431"/>
      <c r="BL53" s="2431"/>
      <c r="BM53" s="2431"/>
      <c r="BN53" s="2431"/>
      <c r="BO53" s="2431"/>
      <c r="BP53" s="2431"/>
      <c r="BQ53" s="2431"/>
      <c r="BR53" s="2431"/>
      <c r="BS53" s="2431"/>
      <c r="BT53" s="2431"/>
      <c r="BU53" s="2431"/>
      <c r="BV53" s="2431"/>
      <c r="BW53" s="2431"/>
      <c r="BX53" s="2431"/>
      <c r="BY53" s="2431"/>
      <c r="BZ53" s="2431"/>
      <c r="CA53" s="2431"/>
      <c r="CB53" s="2431"/>
      <c r="CC53" s="2431"/>
      <c r="CD53" s="2431"/>
      <c r="CE53" s="2431"/>
      <c r="CF53" s="2431"/>
      <c r="CG53" s="2431"/>
      <c r="CH53" s="2431"/>
      <c r="CI53" s="2431"/>
      <c r="CJ53" s="2432"/>
      <c r="CK53" s="2431"/>
    </row>
    <row r="54" spans="1:89" ht="22.5">
      <c r="A54" s="2438"/>
      <c r="R54" s="2449"/>
      <c r="S54" s="2450"/>
      <c r="T54" s="2457" t="s">
        <v>1135</v>
      </c>
      <c r="U54" s="2492"/>
      <c r="V54" s="2525"/>
      <c r="W54" s="2513"/>
      <c r="X54" s="2450"/>
      <c r="Y54" s="2457" t="s">
        <v>1119</v>
      </c>
      <c r="Z54" s="2492"/>
      <c r="AA54" s="2549" t="s">
        <v>1172</v>
      </c>
      <c r="AB54" s="2549" t="s">
        <v>1172</v>
      </c>
      <c r="AC54" s="2549" t="s">
        <v>1172</v>
      </c>
      <c r="AD54" s="2549" t="s">
        <v>1172</v>
      </c>
      <c r="AE54" s="2549" t="s">
        <v>1172</v>
      </c>
      <c r="AF54" s="2549" t="s">
        <v>1172</v>
      </c>
      <c r="AG54" s="2549" t="s">
        <v>1172</v>
      </c>
      <c r="AH54" s="2549" t="s">
        <v>1172</v>
      </c>
      <c r="AI54" s="2549" t="s">
        <v>1172</v>
      </c>
      <c r="AJ54" s="2549" t="s">
        <v>1172</v>
      </c>
      <c r="AK54" s="2549" t="s">
        <v>1172</v>
      </c>
      <c r="AL54" s="2549" t="s">
        <v>1172</v>
      </c>
      <c r="AM54" s="2549" t="s">
        <v>1172</v>
      </c>
      <c r="AN54" s="2549" t="s">
        <v>1172</v>
      </c>
      <c r="AO54" s="2549" t="s">
        <v>1172</v>
      </c>
      <c r="AP54" s="2549" t="s">
        <v>1172</v>
      </c>
      <c r="AQ54" s="2549" t="s">
        <v>1172</v>
      </c>
      <c r="AR54" s="2549" t="s">
        <v>1172</v>
      </c>
      <c r="AS54" s="2549" t="s">
        <v>1172</v>
      </c>
      <c r="AT54" s="2549" t="s">
        <v>1172</v>
      </c>
      <c r="AU54" s="2549" t="s">
        <v>1172</v>
      </c>
      <c r="AV54" s="2549" t="s">
        <v>1172</v>
      </c>
      <c r="AW54" s="2549" t="s">
        <v>1172</v>
      </c>
      <c r="AX54" s="2549" t="s">
        <v>1172</v>
      </c>
      <c r="AY54" s="2549" t="s">
        <v>1172</v>
      </c>
      <c r="AZ54" s="2549" t="s">
        <v>1172</v>
      </c>
      <c r="BA54" s="2549" t="s">
        <v>1172</v>
      </c>
      <c r="BB54" s="2549" t="s">
        <v>1172</v>
      </c>
      <c r="BC54" s="2549" t="s">
        <v>1172</v>
      </c>
      <c r="BD54" s="2549" t="s">
        <v>1172</v>
      </c>
      <c r="BE54" s="2549" t="s">
        <v>1172</v>
      </c>
      <c r="BF54" s="2549" t="s">
        <v>1172</v>
      </c>
      <c r="BG54" s="2549" t="s">
        <v>1172</v>
      </c>
      <c r="BH54" s="2549" t="s">
        <v>1172</v>
      </c>
      <c r="BI54" s="2549" t="s">
        <v>1172</v>
      </c>
      <c r="BJ54" s="2431"/>
      <c r="BK54" s="2431"/>
      <c r="BL54" s="2431"/>
      <c r="BM54" s="2431"/>
      <c r="BN54" s="2431"/>
      <c r="BO54" s="2431"/>
      <c r="BP54" s="2431"/>
      <c r="BQ54" s="2431"/>
      <c r="BR54" s="2431"/>
      <c r="BS54" s="2431"/>
      <c r="BT54" s="2431"/>
      <c r="BU54" s="2431"/>
      <c r="BV54" s="2431"/>
      <c r="BW54" s="2431"/>
      <c r="BX54" s="2431"/>
      <c r="BY54" s="2431"/>
      <c r="BZ54" s="2431"/>
      <c r="CA54" s="2431"/>
      <c r="CB54" s="2431"/>
      <c r="CC54" s="2431"/>
      <c r="CD54" s="2431"/>
      <c r="CE54" s="2431"/>
      <c r="CF54" s="2431"/>
      <c r="CG54" s="2431"/>
      <c r="CH54" s="2431"/>
      <c r="CI54" s="2431"/>
      <c r="CJ54" s="2432"/>
      <c r="CK54" s="2431"/>
    </row>
    <row r="55" spans="1:89" ht="22.5">
      <c r="A55" s="2438"/>
      <c r="R55" s="2449"/>
      <c r="S55" s="2450"/>
      <c r="T55" s="2458" t="s">
        <v>1136</v>
      </c>
      <c r="U55" s="2492"/>
      <c r="V55" s="2525"/>
      <c r="W55" s="2513"/>
      <c r="X55" s="2450"/>
      <c r="Y55" s="2458" t="s">
        <v>1120</v>
      </c>
      <c r="Z55" s="2492"/>
      <c r="AA55" s="2431">
        <v>66896.580262738396</v>
      </c>
      <c r="AB55" s="2431">
        <v>65522.85387927125</v>
      </c>
      <c r="AC55" s="2431">
        <v>64363.113541918719</v>
      </c>
      <c r="AD55" s="2431">
        <v>67875.37678088453</v>
      </c>
      <c r="AE55" s="2431">
        <v>68335.486839892779</v>
      </c>
      <c r="AF55" s="2431">
        <v>71727.410680699628</v>
      </c>
      <c r="AG55" s="2431">
        <v>66868.300569385712</v>
      </c>
      <c r="AH55" s="2431">
        <v>69181.264675945684</v>
      </c>
      <c r="AI55" s="2431">
        <v>72520.077168550066</v>
      </c>
      <c r="AJ55" s="2431">
        <v>75882.662172467535</v>
      </c>
      <c r="AK55" s="2431">
        <v>74819.758308016681</v>
      </c>
      <c r="AL55" s="2431">
        <v>75645.832326917211</v>
      </c>
      <c r="AM55" s="2431">
        <v>76079.267154875895</v>
      </c>
      <c r="AN55" s="2431">
        <v>75132.369176734079</v>
      </c>
      <c r="AO55" s="2431">
        <v>79070.589744192635</v>
      </c>
      <c r="AP55" s="2431">
        <v>79981.84503125865</v>
      </c>
      <c r="AQ55" s="2431">
        <v>72400.790223600794</v>
      </c>
      <c r="AR55" s="2431">
        <v>60458.764168347108</v>
      </c>
      <c r="AS55" s="2431">
        <v>53564.9897693862</v>
      </c>
      <c r="AT55" s="2431">
        <v>45273.80967087239</v>
      </c>
      <c r="AU55" s="2431">
        <v>44296.63572497695</v>
      </c>
      <c r="AV55" s="2431">
        <v>42265.96296235815</v>
      </c>
      <c r="AW55" s="2431">
        <v>36686.164109757017</v>
      </c>
      <c r="AX55" s="2431">
        <v>42684.224958954677</v>
      </c>
      <c r="AY55" s="2431">
        <v>38899.880227623558</v>
      </c>
      <c r="AZ55" s="2431">
        <v>35477.076945194443</v>
      </c>
      <c r="BA55" s="2431">
        <v>33139.905875008953</v>
      </c>
      <c r="BB55" s="2431">
        <v>32347.22745314004</v>
      </c>
      <c r="BC55" s="2431">
        <v>34805.795135185326</v>
      </c>
      <c r="BD55" s="2431">
        <v>30283.737061440628</v>
      </c>
      <c r="BE55" s="2431">
        <v>32534.955530699412</v>
      </c>
      <c r="BF55" s="2431">
        <v>30506.161590821557</v>
      </c>
      <c r="BG55" s="2431">
        <v>25660.234565816871</v>
      </c>
      <c r="BH55" s="2431">
        <v>24284.354830001677</v>
      </c>
      <c r="BI55" s="2431">
        <v>22379.194178265461</v>
      </c>
      <c r="BJ55" s="2431"/>
      <c r="BK55" s="2431"/>
      <c r="BL55" s="2431"/>
      <c r="BM55" s="2431"/>
      <c r="BN55" s="2431"/>
      <c r="BO55" s="2431"/>
      <c r="BP55" s="2431"/>
      <c r="BQ55" s="2431"/>
      <c r="BR55" s="2431"/>
      <c r="BS55" s="2431"/>
      <c r="BT55" s="2431"/>
      <c r="BU55" s="2431"/>
      <c r="BV55" s="2431"/>
      <c r="BW55" s="2431"/>
      <c r="BX55" s="2431"/>
      <c r="BY55" s="2431"/>
      <c r="BZ55" s="2431"/>
      <c r="CA55" s="2431"/>
      <c r="CB55" s="2431"/>
      <c r="CC55" s="2431"/>
      <c r="CD55" s="2431"/>
      <c r="CE55" s="2431"/>
      <c r="CF55" s="2431"/>
      <c r="CG55" s="2431"/>
      <c r="CH55" s="2431"/>
      <c r="CI55" s="2431"/>
      <c r="CJ55" s="2432"/>
      <c r="CK55" s="2431"/>
    </row>
    <row r="56" spans="1:89" ht="22.5">
      <c r="A56" s="2438"/>
      <c r="R56" s="2449"/>
      <c r="S56" s="2450"/>
      <c r="T56" s="2531" t="s">
        <v>1157</v>
      </c>
      <c r="U56" s="2443" t="s">
        <v>1157</v>
      </c>
      <c r="V56" s="2532"/>
      <c r="W56" s="2513"/>
      <c r="X56" s="2450"/>
      <c r="Y56" s="2477" t="s">
        <v>1102</v>
      </c>
      <c r="Z56" s="2493" t="s">
        <v>1102</v>
      </c>
      <c r="AA56" s="2546">
        <v>7794.0056038220646</v>
      </c>
      <c r="AB56" s="2546">
        <v>6267.3918555956143</v>
      </c>
      <c r="AC56" s="2546">
        <v>4340.8340726528295</v>
      </c>
      <c r="AD56" s="2546">
        <v>5785.3020438322537</v>
      </c>
      <c r="AE56" s="2546">
        <v>8567.5017063800333</v>
      </c>
      <c r="AF56" s="2546">
        <v>7799.8416324443215</v>
      </c>
      <c r="AG56" s="2546">
        <v>6654.5786309176719</v>
      </c>
      <c r="AH56" s="2546">
        <v>7313.5332975107913</v>
      </c>
      <c r="AI56" s="2546">
        <v>8282.658739964636</v>
      </c>
      <c r="AJ56" s="2546">
        <v>6613.7680098274777</v>
      </c>
      <c r="AK56" s="2546">
        <v>7575.9724803126674</v>
      </c>
      <c r="AL56" s="2546">
        <v>5520.766317728976</v>
      </c>
      <c r="AM56" s="2546">
        <v>4397.4339444706138</v>
      </c>
      <c r="AN56" s="2546">
        <v>6146.4590882033781</v>
      </c>
      <c r="AO56" s="2546">
        <v>11536.940128512013</v>
      </c>
      <c r="AP56" s="2546">
        <v>14376.318270749427</v>
      </c>
      <c r="AQ56" s="2546">
        <v>13511.178624101205</v>
      </c>
      <c r="AR56" s="2546">
        <v>9174.2332608816414</v>
      </c>
      <c r="AS56" s="2546">
        <v>7698.0995129416751</v>
      </c>
      <c r="AT56" s="2546">
        <v>4785.7080033121902</v>
      </c>
      <c r="AU56" s="2546">
        <v>5761.0176246130623</v>
      </c>
      <c r="AV56" s="2546">
        <v>4716.0692133858111</v>
      </c>
      <c r="AW56" s="2546">
        <v>1507.6300117605222</v>
      </c>
      <c r="AX56" s="2546">
        <v>1114.688319948451</v>
      </c>
      <c r="AY56" s="2546" t="s">
        <v>1172</v>
      </c>
      <c r="AZ56" s="2546">
        <v>650.72341258772212</v>
      </c>
      <c r="BA56" s="2546" t="s">
        <v>1172</v>
      </c>
      <c r="BB56" s="2546" t="s">
        <v>1172</v>
      </c>
      <c r="BC56" s="2546" t="s">
        <v>1172</v>
      </c>
      <c r="BD56" s="2546" t="s">
        <v>1172</v>
      </c>
      <c r="BE56" s="2546">
        <v>1855.6180368330281</v>
      </c>
      <c r="BF56" s="2546">
        <v>3361.9852558424814</v>
      </c>
      <c r="BG56" s="2546" t="s">
        <v>1172</v>
      </c>
      <c r="BH56" s="2546">
        <v>503.01906210843379</v>
      </c>
      <c r="BI56" s="2546" t="s">
        <v>1172</v>
      </c>
      <c r="BJ56" s="828"/>
      <c r="BK56" s="828"/>
      <c r="BL56" s="828"/>
      <c r="BM56" s="828"/>
      <c r="BN56" s="828"/>
      <c r="BO56" s="828"/>
      <c r="BP56" s="828"/>
      <c r="BQ56" s="828"/>
      <c r="BR56" s="828"/>
      <c r="BS56" s="828"/>
      <c r="BT56" s="828"/>
      <c r="BU56" s="828"/>
      <c r="BV56" s="828"/>
      <c r="BW56" s="828"/>
      <c r="BX56" s="828"/>
      <c r="BY56" s="828"/>
      <c r="BZ56" s="828"/>
      <c r="CA56" s="828"/>
      <c r="CB56" s="828"/>
      <c r="CC56" s="828"/>
      <c r="CD56" s="828"/>
      <c r="CE56" s="828"/>
      <c r="CF56" s="828"/>
      <c r="CG56" s="828"/>
      <c r="CH56" s="828"/>
      <c r="CI56" s="828"/>
      <c r="CJ56" s="828"/>
      <c r="CK56" s="828"/>
    </row>
    <row r="57" spans="1:89" ht="22.5">
      <c r="A57" s="2438"/>
      <c r="R57" s="2449"/>
      <c r="S57" s="2450"/>
      <c r="T57" s="2531" t="s">
        <v>1146</v>
      </c>
      <c r="U57" s="2443" t="s">
        <v>1146</v>
      </c>
      <c r="V57" s="2532"/>
      <c r="W57" s="2513"/>
      <c r="X57" s="2450"/>
      <c r="Y57" s="2477" t="s">
        <v>1103</v>
      </c>
      <c r="Z57" s="2493" t="s">
        <v>1103</v>
      </c>
      <c r="AA57" s="828">
        <v>1990.1727265540314</v>
      </c>
      <c r="AB57" s="828">
        <v>1702.8699748073593</v>
      </c>
      <c r="AC57" s="828">
        <v>1504.2360821908826</v>
      </c>
      <c r="AD57" s="828">
        <v>1431.0173408283415</v>
      </c>
      <c r="AE57" s="828">
        <v>1945.3065038864729</v>
      </c>
      <c r="AF57" s="828">
        <v>1384.5545163405141</v>
      </c>
      <c r="AG57" s="828">
        <v>1501.0306534215563</v>
      </c>
      <c r="AH57" s="828">
        <v>961.01981938453389</v>
      </c>
      <c r="AI57" s="828">
        <v>1164.8616168665078</v>
      </c>
      <c r="AJ57" s="828">
        <v>823.49201052323269</v>
      </c>
      <c r="AK57" s="828">
        <v>686.07731738333496</v>
      </c>
      <c r="AL57" s="828">
        <v>1616.7869656473297</v>
      </c>
      <c r="AM57" s="828">
        <v>439.66111155999681</v>
      </c>
      <c r="AN57" s="828">
        <v>67.020970048997796</v>
      </c>
      <c r="AO57" s="828">
        <v>1449.5684010976702</v>
      </c>
      <c r="AP57" s="828">
        <v>1856.3017436883413</v>
      </c>
      <c r="AQ57" s="828">
        <v>2118.9255867670022</v>
      </c>
      <c r="AR57" s="828">
        <v>3710.095221228004</v>
      </c>
      <c r="AS57" s="828">
        <v>3713.3229507513356</v>
      </c>
      <c r="AT57" s="828">
        <v>3209.883382159665</v>
      </c>
      <c r="AU57" s="828">
        <v>3507.6697657173409</v>
      </c>
      <c r="AV57" s="828">
        <v>1348.1733435830006</v>
      </c>
      <c r="AW57" s="828">
        <v>250.15150197399737</v>
      </c>
      <c r="AX57" s="828">
        <v>2372.4798331963079</v>
      </c>
      <c r="AY57" s="828">
        <v>2987.6703615190891</v>
      </c>
      <c r="AZ57" s="828">
        <v>3418.9482232081459</v>
      </c>
      <c r="BA57" s="828">
        <v>2865.884238501937</v>
      </c>
      <c r="BB57" s="828">
        <v>2391.9046525624581</v>
      </c>
      <c r="BC57" s="828">
        <v>1807.6123718851002</v>
      </c>
      <c r="BD57" s="828">
        <v>2279.5855502806066</v>
      </c>
      <c r="BE57" s="828">
        <v>1523.7832467042485</v>
      </c>
      <c r="BF57" s="828">
        <v>1398.1194151651503</v>
      </c>
      <c r="BG57" s="828">
        <v>344.47843460256342</v>
      </c>
      <c r="BH57" s="828">
        <v>702.86488300723954</v>
      </c>
      <c r="BI57" s="828">
        <v>251.31374945318109</v>
      </c>
      <c r="BJ57" s="828"/>
      <c r="BK57" s="828"/>
      <c r="BL57" s="828"/>
      <c r="BM57" s="828"/>
      <c r="BN57" s="828"/>
      <c r="BO57" s="828"/>
      <c r="BP57" s="828"/>
      <c r="BQ57" s="828"/>
      <c r="BR57" s="828"/>
      <c r="BS57" s="828"/>
      <c r="BT57" s="828"/>
      <c r="BU57" s="828"/>
      <c r="BV57" s="828"/>
      <c r="BW57" s="828"/>
      <c r="BX57" s="828"/>
      <c r="BY57" s="828"/>
      <c r="BZ57" s="828"/>
      <c r="CA57" s="828"/>
      <c r="CB57" s="828"/>
      <c r="CC57" s="828"/>
      <c r="CD57" s="828"/>
      <c r="CE57" s="828"/>
      <c r="CF57" s="828"/>
      <c r="CG57" s="828"/>
      <c r="CH57" s="828"/>
      <c r="CI57" s="828"/>
      <c r="CJ57" s="828"/>
      <c r="CK57" s="828"/>
    </row>
    <row r="58" spans="1:89" ht="22.5">
      <c r="A58" s="2438"/>
      <c r="R58" s="2449"/>
      <c r="S58" s="2450"/>
      <c r="T58" s="2531" t="s">
        <v>1147</v>
      </c>
      <c r="U58" s="2443" t="s">
        <v>1147</v>
      </c>
      <c r="V58" s="2532"/>
      <c r="W58" s="2513"/>
      <c r="X58" s="2450"/>
      <c r="Y58" s="2477" t="s">
        <v>1104</v>
      </c>
      <c r="Z58" s="2493" t="s">
        <v>1104</v>
      </c>
      <c r="AA58" s="828">
        <v>22572.086799757053</v>
      </c>
      <c r="AB58" s="828">
        <v>22912.415034183134</v>
      </c>
      <c r="AC58" s="828">
        <v>23303.323740211898</v>
      </c>
      <c r="AD58" s="828">
        <v>24693.319353146773</v>
      </c>
      <c r="AE58" s="828">
        <v>22952.069869503692</v>
      </c>
      <c r="AF58" s="828">
        <v>26669.386950495507</v>
      </c>
      <c r="AG58" s="828">
        <v>24013.664268382909</v>
      </c>
      <c r="AH58" s="828">
        <v>25521.154156157449</v>
      </c>
      <c r="AI58" s="828">
        <v>25662.958066953532</v>
      </c>
      <c r="AJ58" s="828">
        <v>27549.576451121407</v>
      </c>
      <c r="AK58" s="828">
        <v>25589.762069182267</v>
      </c>
      <c r="AL58" s="828">
        <v>26695.419222379252</v>
      </c>
      <c r="AM58" s="828">
        <v>27668.318062528691</v>
      </c>
      <c r="AN58" s="828">
        <v>28351.880259932252</v>
      </c>
      <c r="AO58" s="828">
        <v>24954.820559547501</v>
      </c>
      <c r="AP58" s="828">
        <v>24535.966970421581</v>
      </c>
      <c r="AQ58" s="828">
        <v>20306.393241977832</v>
      </c>
      <c r="AR58" s="828">
        <v>17574.734576892202</v>
      </c>
      <c r="AS58" s="828">
        <v>14891.124492606947</v>
      </c>
      <c r="AT58" s="828">
        <v>14742.27286819087</v>
      </c>
      <c r="AU58" s="828">
        <v>13954.289814467884</v>
      </c>
      <c r="AV58" s="828">
        <v>12471.65702466163</v>
      </c>
      <c r="AW58" s="828">
        <v>12070.510656257629</v>
      </c>
      <c r="AX58" s="828">
        <v>11624.136033959394</v>
      </c>
      <c r="AY58" s="828">
        <v>10497.890979474021</v>
      </c>
      <c r="AZ58" s="828">
        <v>9816.5723581401071</v>
      </c>
      <c r="BA58" s="828">
        <v>10107.124662583272</v>
      </c>
      <c r="BB58" s="828">
        <v>9441.5005642391952</v>
      </c>
      <c r="BC58" s="828">
        <v>9278.4344061080483</v>
      </c>
      <c r="BD58" s="828">
        <v>7488.9648519631564</v>
      </c>
      <c r="BE58" s="828">
        <v>7956.9218934004466</v>
      </c>
      <c r="BF58" s="828">
        <v>8857.4954110361759</v>
      </c>
      <c r="BG58" s="828">
        <v>6688.5408191088691</v>
      </c>
      <c r="BH58" s="828">
        <v>7112.0152725618918</v>
      </c>
      <c r="BI58" s="828">
        <v>6165.6989410323595</v>
      </c>
      <c r="BJ58" s="828"/>
      <c r="BK58" s="828"/>
      <c r="BL58" s="828"/>
      <c r="BM58" s="828"/>
      <c r="BN58" s="828"/>
      <c r="BO58" s="828"/>
      <c r="BP58" s="828"/>
      <c r="BQ58" s="828"/>
      <c r="BR58" s="828"/>
      <c r="BS58" s="828"/>
      <c r="BT58" s="828"/>
      <c r="BU58" s="828"/>
      <c r="BV58" s="828"/>
      <c r="BW58" s="828"/>
      <c r="BX58" s="828"/>
      <c r="BY58" s="828"/>
      <c r="BZ58" s="828"/>
      <c r="CA58" s="828"/>
      <c r="CB58" s="828"/>
      <c r="CC58" s="828"/>
      <c r="CD58" s="828"/>
      <c r="CE58" s="828"/>
      <c r="CF58" s="828"/>
      <c r="CG58" s="828"/>
      <c r="CH58" s="828"/>
      <c r="CI58" s="828"/>
      <c r="CJ58" s="828"/>
      <c r="CK58" s="828"/>
    </row>
    <row r="59" spans="1:89" ht="22.5">
      <c r="A59" s="2438"/>
      <c r="R59" s="2449"/>
      <c r="S59" s="2450"/>
      <c r="T59" s="2531" t="s">
        <v>1148</v>
      </c>
      <c r="U59" s="2443" t="s">
        <v>1148</v>
      </c>
      <c r="V59" s="2532"/>
      <c r="W59" s="2513"/>
      <c r="X59" s="2450"/>
      <c r="Y59" s="2477" t="s">
        <v>1105</v>
      </c>
      <c r="Z59" s="2493" t="s">
        <v>1105</v>
      </c>
      <c r="AA59" s="828">
        <v>2021.2199845888779</v>
      </c>
      <c r="AB59" s="828">
        <v>1893.1740849534153</v>
      </c>
      <c r="AC59" s="828">
        <v>1988.9076220625977</v>
      </c>
      <c r="AD59" s="828">
        <v>2129.6849760380478</v>
      </c>
      <c r="AE59" s="828">
        <v>2301.8881218224947</v>
      </c>
      <c r="AF59" s="828">
        <v>2321.6332533968343</v>
      </c>
      <c r="AG59" s="828">
        <v>2298.424980386993</v>
      </c>
      <c r="AH59" s="828">
        <v>2247.4231429440897</v>
      </c>
      <c r="AI59" s="828">
        <v>2175.9137000679225</v>
      </c>
      <c r="AJ59" s="828">
        <v>2116.556989571533</v>
      </c>
      <c r="AK59" s="828">
        <v>2046.0067617806076</v>
      </c>
      <c r="AL59" s="828">
        <v>2198.6974812748826</v>
      </c>
      <c r="AM59" s="828">
        <v>2225.1171584931312</v>
      </c>
      <c r="AN59" s="828">
        <v>2378.2288785519245</v>
      </c>
      <c r="AO59" s="828">
        <v>2732.175416192998</v>
      </c>
      <c r="AP59" s="828">
        <v>2945.1601599107353</v>
      </c>
      <c r="AQ59" s="828">
        <v>3167.381913145306</v>
      </c>
      <c r="AR59" s="828">
        <v>3323.5181244139562</v>
      </c>
      <c r="AS59" s="828">
        <v>3249.8182479488851</v>
      </c>
      <c r="AT59" s="828">
        <v>4700.5050811384554</v>
      </c>
      <c r="AU59" s="828">
        <v>4478.2609573493564</v>
      </c>
      <c r="AV59" s="828">
        <v>5436.7690893569425</v>
      </c>
      <c r="AW59" s="828">
        <v>7404.4743965990046</v>
      </c>
      <c r="AX59" s="828">
        <v>11510.61754389787</v>
      </c>
      <c r="AY59" s="828">
        <v>10760.686938175093</v>
      </c>
      <c r="AZ59" s="828">
        <v>9811.566406675418</v>
      </c>
      <c r="BA59" s="828">
        <v>9363.8441142170923</v>
      </c>
      <c r="BB59" s="828">
        <v>10786.825532983363</v>
      </c>
      <c r="BC59" s="828">
        <v>10880.879727124688</v>
      </c>
      <c r="BD59" s="828">
        <v>11235.635177711061</v>
      </c>
      <c r="BE59" s="828">
        <v>11357.615727573479</v>
      </c>
      <c r="BF59" s="828">
        <v>6578.2595091786498</v>
      </c>
      <c r="BG59" s="828">
        <v>7813.7362521787563</v>
      </c>
      <c r="BH59" s="828">
        <v>6605.19305461977</v>
      </c>
      <c r="BI59" s="828">
        <v>6356.0080304016146</v>
      </c>
      <c r="BJ59" s="828"/>
      <c r="BK59" s="828"/>
      <c r="BL59" s="828"/>
      <c r="BM59" s="828"/>
      <c r="BN59" s="828"/>
      <c r="BO59" s="828"/>
      <c r="BP59" s="828"/>
      <c r="BQ59" s="828"/>
      <c r="BR59" s="828"/>
      <c r="BS59" s="828"/>
      <c r="BT59" s="828"/>
      <c r="BU59" s="828"/>
      <c r="BV59" s="828"/>
      <c r="BW59" s="828"/>
      <c r="BX59" s="828"/>
      <c r="BY59" s="828"/>
      <c r="BZ59" s="828"/>
      <c r="CA59" s="828"/>
      <c r="CB59" s="828"/>
      <c r="CC59" s="828"/>
      <c r="CD59" s="828"/>
      <c r="CE59" s="828"/>
      <c r="CF59" s="828"/>
      <c r="CG59" s="828"/>
      <c r="CH59" s="828"/>
      <c r="CI59" s="828"/>
      <c r="CJ59" s="828"/>
      <c r="CK59" s="828"/>
    </row>
    <row r="60" spans="1:89" ht="22.5">
      <c r="A60" s="2438"/>
      <c r="R60" s="2449"/>
      <c r="S60" s="2450"/>
      <c r="T60" s="2531" t="s">
        <v>1149</v>
      </c>
      <c r="U60" s="2443" t="s">
        <v>1149</v>
      </c>
      <c r="V60" s="2532"/>
      <c r="W60" s="2513"/>
      <c r="X60" s="2450"/>
      <c r="Y60" s="2477" t="s">
        <v>1106</v>
      </c>
      <c r="Z60" s="2493" t="s">
        <v>1106</v>
      </c>
      <c r="AA60" s="828">
        <v>27899.522211571526</v>
      </c>
      <c r="AB60" s="828">
        <v>28815.32303917735</v>
      </c>
      <c r="AC60" s="828">
        <v>28585.815466492852</v>
      </c>
      <c r="AD60" s="828">
        <v>28474.376655136712</v>
      </c>
      <c r="AE60" s="828">
        <v>28388.202076728769</v>
      </c>
      <c r="AF60" s="828">
        <v>28380.20410643634</v>
      </c>
      <c r="AG60" s="828">
        <v>27673.077957788217</v>
      </c>
      <c r="AH60" s="828">
        <v>27947.340161467026</v>
      </c>
      <c r="AI60" s="828">
        <v>29639.097598380475</v>
      </c>
      <c r="AJ60" s="828">
        <v>32254.390147722013</v>
      </c>
      <c r="AK60" s="828">
        <v>31831.956563524403</v>
      </c>
      <c r="AL60" s="828">
        <v>32123.051506207943</v>
      </c>
      <c r="AM60" s="828">
        <v>33414.957323066374</v>
      </c>
      <c r="AN60" s="828">
        <v>32100.790754274909</v>
      </c>
      <c r="AO60" s="828">
        <v>32672.494811894943</v>
      </c>
      <c r="AP60" s="828">
        <v>30931.013701952932</v>
      </c>
      <c r="AQ60" s="828">
        <v>27155.0161814159</v>
      </c>
      <c r="AR60" s="828">
        <v>23598.408036291832</v>
      </c>
      <c r="AS60" s="828">
        <v>18739.896406258518</v>
      </c>
      <c r="AT60" s="828">
        <v>12889.49121965339</v>
      </c>
      <c r="AU60" s="828">
        <v>13254.837154561854</v>
      </c>
      <c r="AV60" s="828">
        <v>11590.892470230421</v>
      </c>
      <c r="AW60" s="828">
        <v>10410.316729259403</v>
      </c>
      <c r="AX60" s="828">
        <v>10888.535657709244</v>
      </c>
      <c r="AY60" s="828">
        <v>9844.4918898685373</v>
      </c>
      <c r="AZ60" s="828">
        <v>9191.6821792380033</v>
      </c>
      <c r="BA60" s="828">
        <v>8377.8856158332637</v>
      </c>
      <c r="BB60" s="828">
        <v>8527.9181321548549</v>
      </c>
      <c r="BC60" s="828">
        <v>8860.849856749528</v>
      </c>
      <c r="BD60" s="828">
        <v>6638.3912044398912</v>
      </c>
      <c r="BE60" s="828">
        <v>6911.0902999188738</v>
      </c>
      <c r="BF60" s="828">
        <v>7194.1772429410839</v>
      </c>
      <c r="BG60" s="828">
        <v>7612.9985142227915</v>
      </c>
      <c r="BH60" s="828">
        <v>6666.003033450771</v>
      </c>
      <c r="BI60" s="828">
        <v>6667.8039921898717</v>
      </c>
      <c r="BJ60" s="828"/>
      <c r="BK60" s="828"/>
      <c r="BL60" s="828"/>
      <c r="BM60" s="828"/>
      <c r="BN60" s="828"/>
      <c r="BO60" s="828"/>
      <c r="BP60" s="828"/>
      <c r="BQ60" s="828"/>
      <c r="BR60" s="828"/>
      <c r="BS60" s="828"/>
      <c r="BT60" s="828"/>
      <c r="BU60" s="828"/>
      <c r="BV60" s="828"/>
      <c r="BW60" s="828"/>
      <c r="BX60" s="828"/>
      <c r="BY60" s="828"/>
      <c r="BZ60" s="828"/>
      <c r="CA60" s="828"/>
      <c r="CB60" s="828"/>
      <c r="CC60" s="828"/>
      <c r="CD60" s="828"/>
      <c r="CE60" s="828"/>
      <c r="CF60" s="828"/>
      <c r="CG60" s="828"/>
      <c r="CH60" s="828"/>
      <c r="CI60" s="828"/>
      <c r="CJ60" s="828"/>
      <c r="CK60" s="828"/>
    </row>
    <row r="61" spans="1:89" ht="22.5">
      <c r="A61" s="2438"/>
      <c r="R61" s="2449"/>
      <c r="S61" s="2450"/>
      <c r="T61" s="2531" t="s">
        <v>1150</v>
      </c>
      <c r="U61" s="2443" t="s">
        <v>1150</v>
      </c>
      <c r="V61" s="2532"/>
      <c r="W61" s="2513"/>
      <c r="X61" s="2450"/>
      <c r="Y61" s="2477" t="s">
        <v>1107</v>
      </c>
      <c r="Z61" s="2493" t="s">
        <v>1107</v>
      </c>
      <c r="AA61" s="2546">
        <v>117.99918176678911</v>
      </c>
      <c r="AB61" s="2546">
        <v>116.01564558515658</v>
      </c>
      <c r="AC61" s="2546">
        <v>115.56221126416509</v>
      </c>
      <c r="AD61" s="2546">
        <v>83.176242070498517</v>
      </c>
      <c r="AE61" s="2546">
        <v>117.49811723277381</v>
      </c>
      <c r="AF61" s="2546">
        <v>106.05020168814717</v>
      </c>
      <c r="AG61" s="2546">
        <v>115.46205776677452</v>
      </c>
      <c r="AH61" s="2546">
        <v>166.08707088082738</v>
      </c>
      <c r="AI61" s="2546">
        <v>193.71232650242297</v>
      </c>
      <c r="AJ61" s="2546">
        <v>1110.1116829999103</v>
      </c>
      <c r="AK61" s="2546">
        <v>2514.6881222349948</v>
      </c>
      <c r="AL61" s="2546">
        <v>2396.1699114286894</v>
      </c>
      <c r="AM61" s="2546">
        <v>2710.6988910777532</v>
      </c>
      <c r="AN61" s="2546">
        <v>2567.464666221711</v>
      </c>
      <c r="AO61" s="2546">
        <v>2045.6508095289148</v>
      </c>
      <c r="AP61" s="2546">
        <v>2124.338079589264</v>
      </c>
      <c r="AQ61" s="2546">
        <v>854.32259797295501</v>
      </c>
      <c r="AR61" s="2546">
        <v>72.198330531216399</v>
      </c>
      <c r="AS61" s="2546">
        <v>1306.8808586508694</v>
      </c>
      <c r="AT61" s="2546">
        <v>1885.5750120137609</v>
      </c>
      <c r="AU61" s="2546">
        <v>1086.4942501805167</v>
      </c>
      <c r="AV61" s="2546">
        <v>2201.5086222193809</v>
      </c>
      <c r="AW61" s="2546">
        <v>1265.3887616492109</v>
      </c>
      <c r="AX61" s="2546">
        <v>1039.7532228430105</v>
      </c>
      <c r="AY61" s="2546">
        <v>490.64848075318275</v>
      </c>
      <c r="AZ61" s="2546">
        <v>52.862652798874024</v>
      </c>
      <c r="BA61" s="2546">
        <v>81.515249136333424</v>
      </c>
      <c r="BB61" s="2546">
        <v>78.726614451085695</v>
      </c>
      <c r="BC61" s="2546">
        <v>93.004854360679275</v>
      </c>
      <c r="BD61" s="2546">
        <v>122.68553104781526</v>
      </c>
      <c r="BE61" s="2546">
        <v>55.713849199384001</v>
      </c>
      <c r="BF61" s="2546">
        <v>53.12346428990142</v>
      </c>
      <c r="BG61" s="2546">
        <v>67.631232742522769</v>
      </c>
      <c r="BH61" s="2546">
        <v>78.919710615209681</v>
      </c>
      <c r="BI61" s="2546" t="s">
        <v>1172</v>
      </c>
      <c r="BJ61" s="828"/>
      <c r="BK61" s="828"/>
      <c r="BL61" s="828"/>
      <c r="BM61" s="828"/>
      <c r="BN61" s="828"/>
      <c r="BO61" s="828"/>
      <c r="BP61" s="828"/>
      <c r="BQ61" s="828"/>
      <c r="BR61" s="828"/>
      <c r="BS61" s="828"/>
      <c r="BT61" s="828"/>
      <c r="BU61" s="828"/>
      <c r="BV61" s="828"/>
      <c r="BW61" s="828"/>
      <c r="BX61" s="828"/>
      <c r="BY61" s="828"/>
      <c r="BZ61" s="828"/>
      <c r="CA61" s="828"/>
      <c r="CB61" s="828"/>
      <c r="CC61" s="828"/>
      <c r="CD61" s="828"/>
      <c r="CE61" s="828"/>
      <c r="CF61" s="828"/>
      <c r="CG61" s="828"/>
      <c r="CH61" s="828"/>
      <c r="CI61" s="828"/>
      <c r="CJ61" s="828"/>
      <c r="CK61" s="828"/>
    </row>
    <row r="62" spans="1:89" ht="22.5">
      <c r="A62" s="2438"/>
      <c r="R62" s="2449"/>
      <c r="S62" s="2450"/>
      <c r="T62" s="2533" t="s">
        <v>1108</v>
      </c>
      <c r="U62" s="2443" t="s">
        <v>1108</v>
      </c>
      <c r="V62" s="2532"/>
      <c r="W62" s="2513"/>
      <c r="X62" s="2450"/>
      <c r="Y62" s="2478" t="s">
        <v>1108</v>
      </c>
      <c r="Z62" s="2493" t="s">
        <v>1108</v>
      </c>
      <c r="AA62" s="828">
        <v>4501.573754678052</v>
      </c>
      <c r="AB62" s="828">
        <v>3815.6642449692204</v>
      </c>
      <c r="AC62" s="828">
        <v>4524.4343470434978</v>
      </c>
      <c r="AD62" s="828">
        <v>5278.5001698318956</v>
      </c>
      <c r="AE62" s="828">
        <v>4063.0204443385578</v>
      </c>
      <c r="AF62" s="828">
        <v>5065.740019897974</v>
      </c>
      <c r="AG62" s="828">
        <v>4612.0620207216052</v>
      </c>
      <c r="AH62" s="828">
        <v>5024.7070276009581</v>
      </c>
      <c r="AI62" s="828">
        <v>5400.8751198145801</v>
      </c>
      <c r="AJ62" s="828">
        <v>5414.7668807019463</v>
      </c>
      <c r="AK62" s="828">
        <v>4575.2949935984052</v>
      </c>
      <c r="AL62" s="828">
        <v>5094.9409222501317</v>
      </c>
      <c r="AM62" s="828">
        <v>5223.0806636793295</v>
      </c>
      <c r="AN62" s="828">
        <v>3520.5245595009169</v>
      </c>
      <c r="AO62" s="828">
        <v>3678.9396174185986</v>
      </c>
      <c r="AP62" s="828">
        <v>3212.7461049463773</v>
      </c>
      <c r="AQ62" s="828">
        <v>5287.5720782206081</v>
      </c>
      <c r="AR62" s="828">
        <v>3005.5766181082513</v>
      </c>
      <c r="AS62" s="828">
        <v>3965.8473002279748</v>
      </c>
      <c r="AT62" s="828">
        <v>3060.374104404053</v>
      </c>
      <c r="AU62" s="828">
        <v>2254.0661580869278</v>
      </c>
      <c r="AV62" s="828">
        <v>4500.8931989209577</v>
      </c>
      <c r="AW62" s="828">
        <v>3777.6920522572491</v>
      </c>
      <c r="AX62" s="828">
        <v>4134.0143474003999</v>
      </c>
      <c r="AY62" s="828">
        <v>4318.4915778336335</v>
      </c>
      <c r="AZ62" s="828">
        <v>2534.7217125461739</v>
      </c>
      <c r="BA62" s="828">
        <v>2343.6519947370507</v>
      </c>
      <c r="BB62" s="828">
        <v>1120.3519567490812</v>
      </c>
      <c r="BC62" s="828">
        <v>3885.0139189572869</v>
      </c>
      <c r="BD62" s="828">
        <v>2518.4747459980981</v>
      </c>
      <c r="BE62" s="828">
        <v>2874.2124770699547</v>
      </c>
      <c r="BF62" s="828">
        <v>3063.0012923681161</v>
      </c>
      <c r="BG62" s="828">
        <v>3132.849312961368</v>
      </c>
      <c r="BH62" s="828">
        <v>2616.3398136383612</v>
      </c>
      <c r="BI62" s="828">
        <v>2938.3694651884339</v>
      </c>
      <c r="BJ62" s="828"/>
      <c r="BK62" s="828"/>
      <c r="BL62" s="828"/>
      <c r="BM62" s="828"/>
      <c r="BN62" s="828"/>
      <c r="BO62" s="828"/>
      <c r="BP62" s="828"/>
      <c r="BQ62" s="828"/>
      <c r="BR62" s="828"/>
      <c r="BS62" s="828"/>
      <c r="BT62" s="828"/>
      <c r="BU62" s="828"/>
      <c r="BV62" s="828"/>
      <c r="BW62" s="828"/>
      <c r="BX62" s="828"/>
      <c r="BY62" s="828"/>
      <c r="BZ62" s="828"/>
      <c r="CA62" s="828"/>
      <c r="CB62" s="828"/>
      <c r="CC62" s="828"/>
      <c r="CD62" s="828"/>
      <c r="CE62" s="828"/>
      <c r="CF62" s="828"/>
      <c r="CG62" s="828"/>
      <c r="CH62" s="828"/>
      <c r="CI62" s="828"/>
      <c r="CJ62" s="828"/>
      <c r="CK62" s="828"/>
    </row>
    <row r="63" spans="1:89" ht="22.5">
      <c r="A63" s="2438"/>
      <c r="R63" s="2449"/>
      <c r="S63" s="2450"/>
      <c r="T63" s="2457" t="s">
        <v>1137</v>
      </c>
      <c r="U63" s="2492"/>
      <c r="V63" s="2525"/>
      <c r="W63" s="2513"/>
      <c r="X63" s="2450"/>
      <c r="Y63" s="2457" t="s">
        <v>1121</v>
      </c>
      <c r="Z63" s="2492"/>
      <c r="AA63" s="2549" t="s">
        <v>1172</v>
      </c>
      <c r="AB63" s="2549" t="s">
        <v>1172</v>
      </c>
      <c r="AC63" s="2549" t="s">
        <v>1172</v>
      </c>
      <c r="AD63" s="2549" t="s">
        <v>1172</v>
      </c>
      <c r="AE63" s="2549" t="s">
        <v>1172</v>
      </c>
      <c r="AF63" s="2549" t="s">
        <v>1172</v>
      </c>
      <c r="AG63" s="2549" t="s">
        <v>1172</v>
      </c>
      <c r="AH63" s="2549" t="s">
        <v>1172</v>
      </c>
      <c r="AI63" s="2549" t="s">
        <v>1172</v>
      </c>
      <c r="AJ63" s="2549" t="s">
        <v>1172</v>
      </c>
      <c r="AK63" s="2549" t="s">
        <v>1172</v>
      </c>
      <c r="AL63" s="2549" t="s">
        <v>1172</v>
      </c>
      <c r="AM63" s="2549" t="s">
        <v>1172</v>
      </c>
      <c r="AN63" s="2549" t="s">
        <v>1172</v>
      </c>
      <c r="AO63" s="2549" t="s">
        <v>1172</v>
      </c>
      <c r="AP63" s="2549" t="s">
        <v>1172</v>
      </c>
      <c r="AQ63" s="2549" t="s">
        <v>1172</v>
      </c>
      <c r="AR63" s="2549" t="s">
        <v>1172</v>
      </c>
      <c r="AS63" s="2549" t="s">
        <v>1172</v>
      </c>
      <c r="AT63" s="2549" t="s">
        <v>1172</v>
      </c>
      <c r="AU63" s="2549" t="s">
        <v>1172</v>
      </c>
      <c r="AV63" s="2549" t="s">
        <v>1172</v>
      </c>
      <c r="AW63" s="2549" t="s">
        <v>1172</v>
      </c>
      <c r="AX63" s="2549" t="s">
        <v>1172</v>
      </c>
      <c r="AY63" s="2549" t="s">
        <v>1172</v>
      </c>
      <c r="AZ63" s="2549" t="s">
        <v>1172</v>
      </c>
      <c r="BA63" s="2549" t="s">
        <v>1172</v>
      </c>
      <c r="BB63" s="2549" t="s">
        <v>1172</v>
      </c>
      <c r="BC63" s="2549" t="s">
        <v>1172</v>
      </c>
      <c r="BD63" s="2549" t="s">
        <v>1172</v>
      </c>
      <c r="BE63" s="2549" t="s">
        <v>1172</v>
      </c>
      <c r="BF63" s="2549" t="s">
        <v>1172</v>
      </c>
      <c r="BG63" s="2549" t="s">
        <v>1172</v>
      </c>
      <c r="BH63" s="2549" t="s">
        <v>1172</v>
      </c>
      <c r="BI63" s="2549" t="s">
        <v>1172</v>
      </c>
      <c r="BJ63" s="2431"/>
      <c r="BK63" s="2431"/>
      <c r="BL63" s="2431"/>
      <c r="BM63" s="2431"/>
      <c r="BN63" s="2431"/>
      <c r="BO63" s="2431"/>
      <c r="BP63" s="2431"/>
      <c r="BQ63" s="2431"/>
      <c r="BR63" s="2431"/>
      <c r="BS63" s="2431"/>
      <c r="BT63" s="2431"/>
      <c r="BU63" s="2431"/>
      <c r="BV63" s="2431"/>
      <c r="BW63" s="2431"/>
      <c r="BX63" s="2431"/>
      <c r="BY63" s="2431"/>
      <c r="BZ63" s="2431"/>
      <c r="CA63" s="2431"/>
      <c r="CB63" s="2431"/>
      <c r="CC63" s="2431"/>
      <c r="CD63" s="2431"/>
      <c r="CE63" s="2431"/>
      <c r="CF63" s="2431"/>
      <c r="CG63" s="2431"/>
      <c r="CH63" s="2431"/>
      <c r="CI63" s="2431"/>
      <c r="CJ63" s="2432"/>
      <c r="CK63" s="2431"/>
    </row>
    <row r="64" spans="1:89" ht="22.5">
      <c r="A64" s="2438"/>
      <c r="R64" s="2449"/>
      <c r="S64" s="2450"/>
      <c r="T64" s="2458" t="s">
        <v>1138</v>
      </c>
      <c r="U64" s="2494"/>
      <c r="V64" s="2525"/>
      <c r="W64" s="2513"/>
      <c r="X64" s="2450"/>
      <c r="Y64" s="2458" t="s">
        <v>1122</v>
      </c>
      <c r="Z64" s="2494"/>
      <c r="AA64" s="2431">
        <v>3450.8349407672022</v>
      </c>
      <c r="AB64" s="2431">
        <v>4070.0577033649074</v>
      </c>
      <c r="AC64" s="2431">
        <v>4531.6638782854252</v>
      </c>
      <c r="AD64" s="2431">
        <v>5139.2291475449674</v>
      </c>
      <c r="AE64" s="2431">
        <v>5899.9574762308666</v>
      </c>
      <c r="AF64" s="2431">
        <v>6508.9653713090092</v>
      </c>
      <c r="AG64" s="2431">
        <v>6741.3611942087045</v>
      </c>
      <c r="AH64" s="2431">
        <v>8048.8067467488354</v>
      </c>
      <c r="AI64" s="2431">
        <v>9262.8236261995098</v>
      </c>
      <c r="AJ64" s="2431">
        <v>10055.710554591928</v>
      </c>
      <c r="AK64" s="2431">
        <v>10716.002776848434</v>
      </c>
      <c r="AL64" s="2431">
        <v>10900.810992109846</v>
      </c>
      <c r="AM64" s="2431">
        <v>11569.167360798161</v>
      </c>
      <c r="AN64" s="2431">
        <v>11891.030654452243</v>
      </c>
      <c r="AO64" s="2431">
        <v>13006.675256012119</v>
      </c>
      <c r="AP64" s="2431">
        <v>13605.31289159368</v>
      </c>
      <c r="AQ64" s="2431">
        <v>19285.718214750919</v>
      </c>
      <c r="AR64" s="2431">
        <v>22535.169293585004</v>
      </c>
      <c r="AS64" s="2431">
        <v>21760.44629799209</v>
      </c>
      <c r="AT64" s="2431">
        <v>19552.508926069684</v>
      </c>
      <c r="AU64" s="2431">
        <v>19211.440423421282</v>
      </c>
      <c r="AV64" s="2431">
        <v>20034.810688652789</v>
      </c>
      <c r="AW64" s="2431">
        <v>19069.591365356107</v>
      </c>
      <c r="AX64" s="2431">
        <v>19664.850105901416</v>
      </c>
      <c r="AY64" s="2431">
        <v>19555.199241855003</v>
      </c>
      <c r="AZ64" s="2431">
        <v>21451.155536709291</v>
      </c>
      <c r="BA64" s="2431">
        <v>19236.335960918968</v>
      </c>
      <c r="BB64" s="2431">
        <v>21276.194128719024</v>
      </c>
      <c r="BC64" s="2431">
        <v>20079.33782960373</v>
      </c>
      <c r="BD64" s="2431">
        <v>21552.366681477386</v>
      </c>
      <c r="BE64" s="2431">
        <v>16007.927451260655</v>
      </c>
      <c r="BF64" s="2431">
        <v>18010.22468882642</v>
      </c>
      <c r="BG64" s="2431">
        <v>16877.429983691425</v>
      </c>
      <c r="BH64" s="2431">
        <v>16969.585775056286</v>
      </c>
      <c r="BI64" s="2431">
        <v>18133.260404575372</v>
      </c>
      <c r="BJ64" s="2431"/>
      <c r="BK64" s="2431"/>
      <c r="BL64" s="2431"/>
      <c r="BM64" s="2431"/>
      <c r="BN64" s="2431"/>
      <c r="BO64" s="2431"/>
      <c r="BP64" s="2431"/>
      <c r="BQ64" s="2431"/>
      <c r="BR64" s="2431"/>
      <c r="BS64" s="2431"/>
      <c r="BT64" s="2431"/>
      <c r="BU64" s="2431"/>
      <c r="BV64" s="2431"/>
      <c r="BW64" s="2431"/>
      <c r="BX64" s="2431"/>
      <c r="BY64" s="2431"/>
      <c r="BZ64" s="2431"/>
      <c r="CA64" s="2431"/>
      <c r="CB64" s="2431"/>
      <c r="CC64" s="2431"/>
      <c r="CD64" s="2431"/>
      <c r="CE64" s="2431"/>
      <c r="CF64" s="2431"/>
      <c r="CG64" s="2431"/>
      <c r="CH64" s="2431"/>
      <c r="CI64" s="2431"/>
      <c r="CJ64" s="2432"/>
      <c r="CK64" s="2431"/>
    </row>
    <row r="65" spans="1:89" ht="22.5">
      <c r="A65" s="2438"/>
      <c r="R65" s="2449"/>
      <c r="S65" s="2450"/>
      <c r="T65" s="2457" t="s">
        <v>1142</v>
      </c>
      <c r="U65" s="2492"/>
      <c r="V65" s="2525"/>
      <c r="W65" s="2513"/>
      <c r="X65" s="2450"/>
      <c r="Y65" s="2457" t="s">
        <v>1097</v>
      </c>
      <c r="Z65" s="2492"/>
      <c r="AA65" s="2431">
        <v>58831.600585083179</v>
      </c>
      <c r="AB65" s="2431">
        <v>63422.111191365162</v>
      </c>
      <c r="AC65" s="2431">
        <v>68728.674288039052</v>
      </c>
      <c r="AD65" s="2431">
        <v>68606.302874479617</v>
      </c>
      <c r="AE65" s="2431">
        <v>82018.745779989418</v>
      </c>
      <c r="AF65" s="2431">
        <v>82842.907295934565</v>
      </c>
      <c r="AG65" s="2431">
        <v>85362.590407755444</v>
      </c>
      <c r="AH65" s="2431">
        <v>86141.996582205073</v>
      </c>
      <c r="AI65" s="2431">
        <v>89028.084148488822</v>
      </c>
      <c r="AJ65" s="2431">
        <v>95112.336227773587</v>
      </c>
      <c r="AK65" s="2431">
        <v>101859.66116917331</v>
      </c>
      <c r="AL65" s="2431">
        <v>100711.13440129912</v>
      </c>
      <c r="AM65" s="2431">
        <v>110013.21871002507</v>
      </c>
      <c r="AN65" s="2431">
        <v>117576.10189174056</v>
      </c>
      <c r="AO65" s="2431">
        <v>118520.65310794569</v>
      </c>
      <c r="AP65" s="2431">
        <v>125434.61971400365</v>
      </c>
      <c r="AQ65" s="2431">
        <v>124028.97343274554</v>
      </c>
      <c r="AR65" s="2431">
        <v>141803.61371623754</v>
      </c>
      <c r="AS65" s="2431">
        <v>141555.58995958336</v>
      </c>
      <c r="AT65" s="2431">
        <v>129316.15444140544</v>
      </c>
      <c r="AU65" s="2431">
        <v>133774.04817211459</v>
      </c>
      <c r="AV65" s="2431">
        <v>159654.31077965486</v>
      </c>
      <c r="AW65" s="2431">
        <v>170326.30329964875</v>
      </c>
      <c r="AX65" s="2431">
        <v>170081.49407602585</v>
      </c>
      <c r="AY65" s="2431">
        <v>164423.50544545121</v>
      </c>
      <c r="AZ65" s="2431">
        <v>157861.4523295367</v>
      </c>
      <c r="BA65" s="2431">
        <v>157360.39611040786</v>
      </c>
      <c r="BB65" s="2431">
        <v>151661.79148299762</v>
      </c>
      <c r="BC65" s="2431">
        <v>143387.4252573667</v>
      </c>
      <c r="BD65" s="2431">
        <v>137120.01232803785</v>
      </c>
      <c r="BE65" s="2431">
        <v>130533.73024900322</v>
      </c>
      <c r="BF65" s="2431">
        <v>135740.58756764405</v>
      </c>
      <c r="BG65" s="2431">
        <v>132248.60779687401</v>
      </c>
      <c r="BH65" s="2431">
        <v>118811.67627045549</v>
      </c>
      <c r="BI65" s="2431">
        <v>119489.992929895</v>
      </c>
      <c r="BJ65" s="2431"/>
      <c r="BK65" s="2431"/>
      <c r="BL65" s="2431"/>
      <c r="BM65" s="2431"/>
      <c r="BN65" s="2431"/>
      <c r="BO65" s="2431"/>
      <c r="BP65" s="2431"/>
      <c r="BQ65" s="2431"/>
      <c r="BR65" s="2431"/>
      <c r="BS65" s="2431"/>
      <c r="BT65" s="2431"/>
      <c r="BU65" s="2431"/>
      <c r="BV65" s="2431"/>
      <c r="BW65" s="2431"/>
      <c r="BX65" s="2431"/>
      <c r="BY65" s="2431"/>
      <c r="BZ65" s="2431"/>
      <c r="CA65" s="2431"/>
      <c r="CB65" s="2431"/>
      <c r="CC65" s="2431"/>
      <c r="CD65" s="2431"/>
      <c r="CE65" s="2431"/>
      <c r="CF65" s="2431"/>
      <c r="CG65" s="2431"/>
      <c r="CH65" s="2431"/>
      <c r="CI65" s="2431"/>
      <c r="CJ65" s="2432"/>
      <c r="CK65" s="2431"/>
    </row>
    <row r="66" spans="1:89" ht="23.25" thickBot="1">
      <c r="A66" s="2438"/>
      <c r="R66" s="2449"/>
      <c r="S66" s="2450"/>
      <c r="T66" s="2458" t="s">
        <v>1143</v>
      </c>
      <c r="U66" s="2494"/>
      <c r="V66" s="2525"/>
      <c r="W66" s="2513"/>
      <c r="X66" s="2450"/>
      <c r="Y66" s="2458" t="s">
        <v>1098</v>
      </c>
      <c r="Z66" s="2494"/>
      <c r="AA66" s="2433">
        <v>2335.6321433727544</v>
      </c>
      <c r="AB66" s="2433">
        <v>2449.453553954474</v>
      </c>
      <c r="AC66" s="2433">
        <v>2522.7965191063868</v>
      </c>
      <c r="AD66" s="2433">
        <v>2651.8474844261636</v>
      </c>
      <c r="AE66" s="2433">
        <v>2734.4447435177949</v>
      </c>
      <c r="AF66" s="2433">
        <v>2940.8839587083439</v>
      </c>
      <c r="AG66" s="2433">
        <v>2998.1322986700693</v>
      </c>
      <c r="AH66" s="2433">
        <v>3128.9237244800847</v>
      </c>
      <c r="AI66" s="2433">
        <v>3130.3342349452437</v>
      </c>
      <c r="AJ66" s="2433">
        <v>3211.8584745125322</v>
      </c>
      <c r="AK66" s="2433">
        <v>3310.7459633219009</v>
      </c>
      <c r="AL66" s="2433">
        <v>3402.0934940446432</v>
      </c>
      <c r="AM66" s="2433">
        <v>3256.1911363959389</v>
      </c>
      <c r="AN66" s="2433">
        <v>3168.0581331729504</v>
      </c>
      <c r="AO66" s="2433">
        <v>3248.3008533776142</v>
      </c>
      <c r="AP66" s="2433">
        <v>3187.6961052567967</v>
      </c>
      <c r="AQ66" s="2433">
        <v>3003.9444983133253</v>
      </c>
      <c r="AR66" s="2433">
        <v>2776.6386393439602</v>
      </c>
      <c r="AS66" s="2433">
        <v>4125.9414473787901</v>
      </c>
      <c r="AT66" s="2433">
        <v>3414.6422531980861</v>
      </c>
      <c r="AU66" s="2433">
        <v>3356.797662520009</v>
      </c>
      <c r="AV66" s="2433">
        <v>3045.2890617964595</v>
      </c>
      <c r="AW66" s="2433">
        <v>2597.3052686497826</v>
      </c>
      <c r="AX66" s="2433">
        <v>2428.8284070608188</v>
      </c>
      <c r="AY66" s="2433">
        <v>2360.975030013401</v>
      </c>
      <c r="AZ66" s="2433">
        <v>2200.3809220610678</v>
      </c>
      <c r="BA66" s="2433">
        <v>2182.1968926691175</v>
      </c>
      <c r="BB66" s="2433">
        <v>1830.0056858543824</v>
      </c>
      <c r="BC66" s="2433">
        <v>1851.191969242519</v>
      </c>
      <c r="BD66" s="2433">
        <v>1724.9194951924246</v>
      </c>
      <c r="BE66" s="2433">
        <v>1731.6240048040484</v>
      </c>
      <c r="BF66" s="2433">
        <v>1954.2477420796424</v>
      </c>
      <c r="BG66" s="2433">
        <v>1757.0001381575887</v>
      </c>
      <c r="BH66" s="2433">
        <v>1330.6229059730736</v>
      </c>
      <c r="BI66" s="2433">
        <v>1759.845211508846</v>
      </c>
      <c r="BJ66" s="2433"/>
      <c r="BK66" s="2433"/>
      <c r="BL66" s="2433"/>
      <c r="BM66" s="2433"/>
      <c r="BN66" s="2433"/>
      <c r="BO66" s="2433"/>
      <c r="BP66" s="2433"/>
      <c r="BQ66" s="2433"/>
      <c r="BR66" s="2433"/>
      <c r="BS66" s="2433"/>
      <c r="BT66" s="2433"/>
      <c r="BU66" s="2433"/>
      <c r="BV66" s="2433"/>
      <c r="BW66" s="2433"/>
      <c r="BX66" s="2433"/>
      <c r="BY66" s="2433"/>
      <c r="BZ66" s="2433"/>
      <c r="CA66" s="2433"/>
      <c r="CB66" s="2433"/>
      <c r="CC66" s="2433"/>
      <c r="CD66" s="2433"/>
      <c r="CE66" s="2433"/>
      <c r="CF66" s="2433"/>
      <c r="CG66" s="2433"/>
      <c r="CH66" s="2433"/>
      <c r="CI66" s="2433"/>
      <c r="CJ66" s="2434"/>
      <c r="CK66" s="2433"/>
    </row>
    <row r="67" spans="1:89" ht="23.25" thickTop="1">
      <c r="A67" s="2438"/>
      <c r="R67" s="2534" t="s">
        <v>1151</v>
      </c>
      <c r="S67" s="2479" t="s">
        <v>1140</v>
      </c>
      <c r="T67" s="2475"/>
      <c r="U67" s="2535"/>
      <c r="V67" s="2527"/>
      <c r="W67" s="2476" t="s">
        <v>1109</v>
      </c>
      <c r="X67" s="2479" t="s">
        <v>1095</v>
      </c>
      <c r="Y67" s="2475"/>
      <c r="Z67" s="2495"/>
      <c r="AA67" s="2427">
        <v>57641.317970258875</v>
      </c>
      <c r="AB67" s="2427">
        <v>58746.470364734734</v>
      </c>
      <c r="AC67" s="2427">
        <v>61632.759714404514</v>
      </c>
      <c r="AD67" s="2427">
        <v>65041.547090991138</v>
      </c>
      <c r="AE67" s="2427">
        <v>63237.705685532987</v>
      </c>
      <c r="AF67" s="2427">
        <v>66855.178480565432</v>
      </c>
      <c r="AG67" s="2427">
        <v>69238.673616428758</v>
      </c>
      <c r="AH67" s="2427">
        <v>66093.601030790393</v>
      </c>
      <c r="AI67" s="2427">
        <v>66140.823619089206</v>
      </c>
      <c r="AJ67" s="2427">
        <v>67947.123494421292</v>
      </c>
      <c r="AK67" s="2427">
        <v>71579.163510903934</v>
      </c>
      <c r="AL67" s="2427">
        <v>67909.8901060309</v>
      </c>
      <c r="AM67" s="2427">
        <v>70696.406697816114</v>
      </c>
      <c r="AN67" s="2427">
        <v>67277.029709190552</v>
      </c>
      <c r="AO67" s="2427">
        <v>67389.414618959228</v>
      </c>
      <c r="AP67" s="2427">
        <v>69776.512138104401</v>
      </c>
      <c r="AQ67" s="2427">
        <v>65514.185818467937</v>
      </c>
      <c r="AR67" s="2427">
        <v>64821.415471118999</v>
      </c>
      <c r="AS67" s="2427">
        <v>61147.467202351989</v>
      </c>
      <c r="AT67" s="2427">
        <v>60811.269880985747</v>
      </c>
      <c r="AU67" s="2427">
        <v>63692.722254178952</v>
      </c>
      <c r="AV67" s="2427">
        <v>62032.294686300651</v>
      </c>
      <c r="AW67" s="2427">
        <v>62129.078465793762</v>
      </c>
      <c r="AX67" s="2427">
        <v>59806.323872862726</v>
      </c>
      <c r="AY67" s="2427">
        <v>57511.917026449686</v>
      </c>
      <c r="AZ67" s="2427">
        <v>54967.428627944377</v>
      </c>
      <c r="BA67" s="2427">
        <v>55250.705317687782</v>
      </c>
      <c r="BB67" s="2427">
        <v>58787.87961292531</v>
      </c>
      <c r="BC67" s="2427">
        <v>51716.529045493669</v>
      </c>
      <c r="BD67" s="2427">
        <v>52927.635387281931</v>
      </c>
      <c r="BE67" s="2427">
        <v>55360.455795757975</v>
      </c>
      <c r="BF67" s="2427">
        <v>51139.706045456049</v>
      </c>
      <c r="BG67" s="2427">
        <v>49612.33695452645</v>
      </c>
      <c r="BH67" s="2427">
        <v>46199.575130266181</v>
      </c>
      <c r="BI67" s="2427">
        <v>45734.582443632629</v>
      </c>
      <c r="BJ67" s="2427"/>
      <c r="BK67" s="2427"/>
      <c r="BL67" s="2427"/>
      <c r="BM67" s="2427"/>
      <c r="BN67" s="2427"/>
      <c r="BO67" s="2427"/>
      <c r="BP67" s="2427"/>
      <c r="BQ67" s="2427"/>
      <c r="BR67" s="2427"/>
      <c r="BS67" s="2427"/>
      <c r="BT67" s="2427"/>
      <c r="BU67" s="2427"/>
      <c r="BV67" s="2427"/>
      <c r="BW67" s="2427"/>
      <c r="BX67" s="2427"/>
      <c r="BY67" s="2427"/>
      <c r="BZ67" s="2427"/>
      <c r="CA67" s="2427"/>
      <c r="CB67" s="2427"/>
      <c r="CC67" s="2427"/>
      <c r="CD67" s="2427"/>
      <c r="CE67" s="2427"/>
      <c r="CF67" s="2427"/>
      <c r="CG67" s="2427"/>
      <c r="CH67" s="2427"/>
      <c r="CI67" s="2427"/>
      <c r="CJ67" s="2427"/>
      <c r="CK67" s="2427"/>
    </row>
    <row r="68" spans="1:89" ht="22.5">
      <c r="A68" s="2438"/>
      <c r="R68" s="2451"/>
      <c r="S68" s="2452"/>
      <c r="T68" s="2443" t="s">
        <v>1133</v>
      </c>
      <c r="U68" s="2484"/>
      <c r="V68" s="2525"/>
      <c r="W68" s="2514"/>
      <c r="X68" s="2452"/>
      <c r="Y68" s="2443" t="s">
        <v>282</v>
      </c>
      <c r="Z68" s="2484"/>
      <c r="AA68" s="2546" t="s">
        <v>1172</v>
      </c>
      <c r="AB68" s="2546" t="s">
        <v>1172</v>
      </c>
      <c r="AC68" s="2546" t="s">
        <v>1172</v>
      </c>
      <c r="AD68" s="2546" t="s">
        <v>1172</v>
      </c>
      <c r="AE68" s="2546" t="s">
        <v>1172</v>
      </c>
      <c r="AF68" s="2546" t="s">
        <v>1172</v>
      </c>
      <c r="AG68" s="2546" t="s">
        <v>1172</v>
      </c>
      <c r="AH68" s="2546" t="s">
        <v>1172</v>
      </c>
      <c r="AI68" s="2546" t="s">
        <v>1172</v>
      </c>
      <c r="AJ68" s="2546" t="s">
        <v>1172</v>
      </c>
      <c r="AK68" s="2546" t="s">
        <v>1172</v>
      </c>
      <c r="AL68" s="2546" t="s">
        <v>1172</v>
      </c>
      <c r="AM68" s="2546" t="s">
        <v>1172</v>
      </c>
      <c r="AN68" s="2546" t="s">
        <v>1172</v>
      </c>
      <c r="AO68" s="2546" t="s">
        <v>1172</v>
      </c>
      <c r="AP68" s="2546" t="s">
        <v>1172</v>
      </c>
      <c r="AQ68" s="2546" t="s">
        <v>1172</v>
      </c>
      <c r="AR68" s="2546" t="s">
        <v>1172</v>
      </c>
      <c r="AS68" s="2546" t="s">
        <v>1172</v>
      </c>
      <c r="AT68" s="2546" t="s">
        <v>1172</v>
      </c>
      <c r="AU68" s="2546" t="s">
        <v>1172</v>
      </c>
      <c r="AV68" s="2546" t="s">
        <v>1172</v>
      </c>
      <c r="AW68" s="2546" t="s">
        <v>1172</v>
      </c>
      <c r="AX68" s="2546" t="s">
        <v>1172</v>
      </c>
      <c r="AY68" s="2546" t="s">
        <v>1172</v>
      </c>
      <c r="AZ68" s="2546" t="s">
        <v>1172</v>
      </c>
      <c r="BA68" s="2546" t="s">
        <v>1172</v>
      </c>
      <c r="BB68" s="2546" t="s">
        <v>1172</v>
      </c>
      <c r="BC68" s="2546" t="s">
        <v>1172</v>
      </c>
      <c r="BD68" s="2546" t="s">
        <v>1172</v>
      </c>
      <c r="BE68" s="2546" t="s">
        <v>1172</v>
      </c>
      <c r="BF68" s="2546" t="s">
        <v>1172</v>
      </c>
      <c r="BG68" s="2546" t="s">
        <v>1172</v>
      </c>
      <c r="BH68" s="2546" t="s">
        <v>1172</v>
      </c>
      <c r="BI68" s="2546" t="s">
        <v>1172</v>
      </c>
      <c r="BJ68" s="2417"/>
      <c r="BK68" s="2417"/>
      <c r="BL68" s="2417"/>
      <c r="BM68" s="2417"/>
      <c r="BN68" s="2417"/>
      <c r="BO68" s="2417"/>
      <c r="BP68" s="2417"/>
      <c r="BQ68" s="2417"/>
      <c r="BR68" s="2417"/>
      <c r="BS68" s="2417"/>
      <c r="BT68" s="2417"/>
      <c r="BU68" s="2417"/>
      <c r="BV68" s="2417"/>
      <c r="BW68" s="2417"/>
      <c r="BX68" s="2417"/>
      <c r="BY68" s="2417"/>
      <c r="BZ68" s="2417"/>
      <c r="CA68" s="2417"/>
      <c r="CB68" s="2417"/>
      <c r="CC68" s="2417"/>
      <c r="CD68" s="2417"/>
      <c r="CE68" s="2417"/>
      <c r="CF68" s="2417"/>
      <c r="CG68" s="2417"/>
      <c r="CH68" s="2417"/>
      <c r="CI68" s="2417"/>
      <c r="CJ68" s="2418"/>
      <c r="CK68" s="2417"/>
    </row>
    <row r="69" spans="1:89" ht="22.5">
      <c r="A69" s="2438"/>
      <c r="R69" s="2451"/>
      <c r="S69" s="2452"/>
      <c r="T69" s="2443" t="s">
        <v>1134</v>
      </c>
      <c r="U69" s="2484"/>
      <c r="V69" s="2525"/>
      <c r="W69" s="2514"/>
      <c r="X69" s="2452"/>
      <c r="Y69" s="2443" t="s">
        <v>1118</v>
      </c>
      <c r="Z69" s="2484"/>
      <c r="AA69" s="2417">
        <v>310.19984653686595</v>
      </c>
      <c r="AB69" s="2417">
        <v>275.41565351750444</v>
      </c>
      <c r="AC69" s="2417">
        <v>368.94928453189937</v>
      </c>
      <c r="AD69" s="2417">
        <v>307.42402865624445</v>
      </c>
      <c r="AE69" s="2417">
        <v>225.05522373190999</v>
      </c>
      <c r="AF69" s="2417">
        <v>176.309868552675</v>
      </c>
      <c r="AG69" s="2417">
        <v>254.42554597459997</v>
      </c>
      <c r="AH69" s="2417">
        <v>208.02219553308049</v>
      </c>
      <c r="AI69" s="2417">
        <v>133.74635065985049</v>
      </c>
      <c r="AJ69" s="2546" t="s">
        <v>1162</v>
      </c>
      <c r="AK69" s="2546" t="s">
        <v>1162</v>
      </c>
      <c r="AL69" s="2546" t="s">
        <v>1162</v>
      </c>
      <c r="AM69" s="2546" t="s">
        <v>1162</v>
      </c>
      <c r="AN69" s="2546" t="s">
        <v>1162</v>
      </c>
      <c r="AO69" s="2546" t="s">
        <v>1162</v>
      </c>
      <c r="AP69" s="2546" t="s">
        <v>1162</v>
      </c>
      <c r="AQ69" s="2546" t="s">
        <v>1162</v>
      </c>
      <c r="AR69" s="2546" t="s">
        <v>1162</v>
      </c>
      <c r="AS69" s="2546" t="s">
        <v>1162</v>
      </c>
      <c r="AT69" s="2546" t="s">
        <v>1162</v>
      </c>
      <c r="AU69" s="2546" t="s">
        <v>1162</v>
      </c>
      <c r="AV69" s="2546" t="s">
        <v>1162</v>
      </c>
      <c r="AW69" s="2546" t="s">
        <v>1162</v>
      </c>
      <c r="AX69" s="2546" t="s">
        <v>1162</v>
      </c>
      <c r="AY69" s="2546" t="s">
        <v>1162</v>
      </c>
      <c r="AZ69" s="2546" t="s">
        <v>1162</v>
      </c>
      <c r="BA69" s="2546" t="s">
        <v>1162</v>
      </c>
      <c r="BB69" s="2546" t="s">
        <v>1162</v>
      </c>
      <c r="BC69" s="2546" t="s">
        <v>1162</v>
      </c>
      <c r="BD69" s="2546" t="s">
        <v>1162</v>
      </c>
      <c r="BE69" s="2546" t="s">
        <v>1162</v>
      </c>
      <c r="BF69" s="2546" t="s">
        <v>1162</v>
      </c>
      <c r="BG69" s="2546" t="s">
        <v>1162</v>
      </c>
      <c r="BH69" s="2546" t="s">
        <v>1162</v>
      </c>
      <c r="BI69" s="2546" t="s">
        <v>1162</v>
      </c>
      <c r="BJ69" s="2417"/>
      <c r="BK69" s="2417"/>
      <c r="BL69" s="2417"/>
      <c r="BM69" s="2417"/>
      <c r="BN69" s="2417"/>
      <c r="BO69" s="2417"/>
      <c r="BP69" s="2417"/>
      <c r="BQ69" s="2417"/>
      <c r="BR69" s="2417"/>
      <c r="BS69" s="2417"/>
      <c r="BT69" s="2417"/>
      <c r="BU69" s="2417"/>
      <c r="BV69" s="2417"/>
      <c r="BW69" s="2417"/>
      <c r="BX69" s="2417"/>
      <c r="BY69" s="2417"/>
      <c r="BZ69" s="2417"/>
      <c r="CA69" s="2417"/>
      <c r="CB69" s="2417"/>
      <c r="CC69" s="2417"/>
      <c r="CD69" s="2417"/>
      <c r="CE69" s="2417"/>
      <c r="CF69" s="2417"/>
      <c r="CG69" s="2417"/>
      <c r="CH69" s="2417"/>
      <c r="CI69" s="2417"/>
      <c r="CJ69" s="2417"/>
      <c r="CK69" s="2417"/>
    </row>
    <row r="70" spans="1:89" ht="22.5">
      <c r="A70" s="2438"/>
      <c r="R70" s="2451"/>
      <c r="S70" s="2452"/>
      <c r="T70" s="2443" t="s">
        <v>1135</v>
      </c>
      <c r="U70" s="2484"/>
      <c r="V70" s="2525"/>
      <c r="W70" s="2514"/>
      <c r="X70" s="2452"/>
      <c r="Y70" s="2444" t="s">
        <v>1119</v>
      </c>
      <c r="Z70" s="2485"/>
      <c r="AA70" s="2546" t="s">
        <v>1172</v>
      </c>
      <c r="AB70" s="2546" t="s">
        <v>1172</v>
      </c>
      <c r="AC70" s="2546" t="s">
        <v>1172</v>
      </c>
      <c r="AD70" s="2546" t="s">
        <v>1172</v>
      </c>
      <c r="AE70" s="2546" t="s">
        <v>1172</v>
      </c>
      <c r="AF70" s="2546" t="s">
        <v>1172</v>
      </c>
      <c r="AG70" s="2546" t="s">
        <v>1172</v>
      </c>
      <c r="AH70" s="2546" t="s">
        <v>1172</v>
      </c>
      <c r="AI70" s="2546" t="s">
        <v>1172</v>
      </c>
      <c r="AJ70" s="2546" t="s">
        <v>1172</v>
      </c>
      <c r="AK70" s="2546" t="s">
        <v>1172</v>
      </c>
      <c r="AL70" s="2546" t="s">
        <v>1172</v>
      </c>
      <c r="AM70" s="2546" t="s">
        <v>1172</v>
      </c>
      <c r="AN70" s="2546" t="s">
        <v>1172</v>
      </c>
      <c r="AO70" s="2546" t="s">
        <v>1172</v>
      </c>
      <c r="AP70" s="2546" t="s">
        <v>1172</v>
      </c>
      <c r="AQ70" s="2546" t="s">
        <v>1172</v>
      </c>
      <c r="AR70" s="2546" t="s">
        <v>1172</v>
      </c>
      <c r="AS70" s="2546" t="s">
        <v>1172</v>
      </c>
      <c r="AT70" s="2546" t="s">
        <v>1172</v>
      </c>
      <c r="AU70" s="2546" t="s">
        <v>1172</v>
      </c>
      <c r="AV70" s="2546" t="s">
        <v>1172</v>
      </c>
      <c r="AW70" s="2546" t="s">
        <v>1172</v>
      </c>
      <c r="AX70" s="2546" t="s">
        <v>1172</v>
      </c>
      <c r="AY70" s="2546" t="s">
        <v>1172</v>
      </c>
      <c r="AZ70" s="2546" t="s">
        <v>1172</v>
      </c>
      <c r="BA70" s="2546" t="s">
        <v>1172</v>
      </c>
      <c r="BB70" s="2546" t="s">
        <v>1172</v>
      </c>
      <c r="BC70" s="2546" t="s">
        <v>1172</v>
      </c>
      <c r="BD70" s="2546" t="s">
        <v>1172</v>
      </c>
      <c r="BE70" s="2546" t="s">
        <v>1172</v>
      </c>
      <c r="BF70" s="2546" t="s">
        <v>1172</v>
      </c>
      <c r="BG70" s="2546" t="s">
        <v>1172</v>
      </c>
      <c r="BH70" s="2546" t="s">
        <v>1172</v>
      </c>
      <c r="BI70" s="2546" t="s">
        <v>1172</v>
      </c>
      <c r="BJ70" s="2417"/>
      <c r="BK70" s="2417"/>
      <c r="BL70" s="2417"/>
      <c r="BM70" s="2417"/>
      <c r="BN70" s="2417"/>
      <c r="BO70" s="2417"/>
      <c r="BP70" s="2417"/>
      <c r="BQ70" s="2417"/>
      <c r="BR70" s="2417"/>
      <c r="BS70" s="2417"/>
      <c r="BT70" s="2417"/>
      <c r="BU70" s="2417"/>
      <c r="BV70" s="2417"/>
      <c r="BW70" s="2417"/>
      <c r="BX70" s="2417"/>
      <c r="BY70" s="2417"/>
      <c r="BZ70" s="2417"/>
      <c r="CA70" s="2417"/>
      <c r="CB70" s="2417"/>
      <c r="CC70" s="2417"/>
      <c r="CD70" s="2417"/>
      <c r="CE70" s="2417"/>
      <c r="CF70" s="2417"/>
      <c r="CG70" s="2417"/>
      <c r="CH70" s="2417"/>
      <c r="CI70" s="2417"/>
      <c r="CJ70" s="2417"/>
      <c r="CK70" s="2417"/>
    </row>
    <row r="71" spans="1:89" ht="22.5">
      <c r="A71" s="2438"/>
      <c r="R71" s="2451"/>
      <c r="S71" s="2452"/>
      <c r="T71" s="2443" t="s">
        <v>1136</v>
      </c>
      <c r="U71" s="2484"/>
      <c r="V71" s="2525"/>
      <c r="W71" s="2514"/>
      <c r="X71" s="2452"/>
      <c r="Y71" s="2444" t="s">
        <v>1120</v>
      </c>
      <c r="Z71" s="2485"/>
      <c r="AA71" s="2417">
        <v>39063.767176187437</v>
      </c>
      <c r="AB71" s="2417">
        <v>39251.862590339748</v>
      </c>
      <c r="AC71" s="2417">
        <v>41276.876374832747</v>
      </c>
      <c r="AD71" s="2417">
        <v>43637.324447239502</v>
      </c>
      <c r="AE71" s="2417">
        <v>43280.682490936844</v>
      </c>
      <c r="AF71" s="2417">
        <v>45470.660856049384</v>
      </c>
      <c r="AG71" s="2417">
        <v>47503.974146714907</v>
      </c>
      <c r="AH71" s="2417">
        <v>44739.56158248274</v>
      </c>
      <c r="AI71" s="2417">
        <v>44981.63688028566</v>
      </c>
      <c r="AJ71" s="2417">
        <v>46374.180316472397</v>
      </c>
      <c r="AK71" s="2417">
        <v>49586.679439451938</v>
      </c>
      <c r="AL71" s="2417">
        <v>46266.969812384203</v>
      </c>
      <c r="AM71" s="2417">
        <v>48392.654481962905</v>
      </c>
      <c r="AN71" s="2417">
        <v>44939.123509662859</v>
      </c>
      <c r="AO71" s="2417">
        <v>45667.035581027732</v>
      </c>
      <c r="AP71" s="2417">
        <v>47081.320458511829</v>
      </c>
      <c r="AQ71" s="2417">
        <v>43302.925676102132</v>
      </c>
      <c r="AR71" s="2417">
        <v>42421.000220914953</v>
      </c>
      <c r="AS71" s="2417">
        <v>39287.084391924</v>
      </c>
      <c r="AT71" s="2417">
        <v>39014.459244062753</v>
      </c>
      <c r="AU71" s="2417">
        <v>41588.402614703409</v>
      </c>
      <c r="AV71" s="2417">
        <v>39943.532771104132</v>
      </c>
      <c r="AW71" s="2417">
        <v>40042.252801622955</v>
      </c>
      <c r="AX71" s="2417">
        <v>38238.461517334552</v>
      </c>
      <c r="AY71" s="2417">
        <v>35906.45136412033</v>
      </c>
      <c r="AZ71" s="2417">
        <v>34260.268036393405</v>
      </c>
      <c r="BA71" s="2417">
        <v>34118.15161992122</v>
      </c>
      <c r="BB71" s="2417">
        <v>36607.927040154267</v>
      </c>
      <c r="BC71" s="2417">
        <v>31074.293036500621</v>
      </c>
      <c r="BD71" s="2417">
        <v>32013.345191358534</v>
      </c>
      <c r="BE71" s="2417">
        <v>33062.704215727135</v>
      </c>
      <c r="BF71" s="2417">
        <v>29059.256630071122</v>
      </c>
      <c r="BG71" s="2417">
        <v>28761.618071177298</v>
      </c>
      <c r="BH71" s="2417">
        <v>26388.288543058556</v>
      </c>
      <c r="BI71" s="2417">
        <v>25630.342223394724</v>
      </c>
      <c r="BJ71" s="2417"/>
      <c r="BK71" s="2417"/>
      <c r="BL71" s="2417"/>
      <c r="BM71" s="2417"/>
      <c r="BN71" s="2417"/>
      <c r="BO71" s="2417"/>
      <c r="BP71" s="2417"/>
      <c r="BQ71" s="2417"/>
      <c r="BR71" s="2417"/>
      <c r="BS71" s="2417"/>
      <c r="BT71" s="2417"/>
      <c r="BU71" s="2417"/>
      <c r="BV71" s="2417"/>
      <c r="BW71" s="2417"/>
      <c r="BX71" s="2417"/>
      <c r="BY71" s="2417"/>
      <c r="BZ71" s="2417"/>
      <c r="CA71" s="2417"/>
      <c r="CB71" s="2417"/>
      <c r="CC71" s="2417"/>
      <c r="CD71" s="2417"/>
      <c r="CE71" s="2417"/>
      <c r="CF71" s="2417"/>
      <c r="CG71" s="2417"/>
      <c r="CH71" s="2417"/>
      <c r="CI71" s="2417"/>
      <c r="CJ71" s="2417"/>
      <c r="CK71" s="2417"/>
    </row>
    <row r="72" spans="1:89" ht="22.5">
      <c r="A72" s="2438"/>
      <c r="R72" s="2451"/>
      <c r="S72" s="2452"/>
      <c r="T72" s="2443" t="s">
        <v>1137</v>
      </c>
      <c r="U72" s="2484"/>
      <c r="V72" s="2525"/>
      <c r="W72" s="2514"/>
      <c r="X72" s="2452"/>
      <c r="Y72" s="2444" t="s">
        <v>1121</v>
      </c>
      <c r="Z72" s="2485"/>
      <c r="AA72" s="2546" t="s">
        <v>1172</v>
      </c>
      <c r="AB72" s="2546" t="s">
        <v>1172</v>
      </c>
      <c r="AC72" s="2546" t="s">
        <v>1172</v>
      </c>
      <c r="AD72" s="2546" t="s">
        <v>1172</v>
      </c>
      <c r="AE72" s="2546" t="s">
        <v>1172</v>
      </c>
      <c r="AF72" s="2546" t="s">
        <v>1172</v>
      </c>
      <c r="AG72" s="2546" t="s">
        <v>1172</v>
      </c>
      <c r="AH72" s="2546" t="s">
        <v>1172</v>
      </c>
      <c r="AI72" s="2546" t="s">
        <v>1172</v>
      </c>
      <c r="AJ72" s="2546" t="s">
        <v>1172</v>
      </c>
      <c r="AK72" s="2546" t="s">
        <v>1172</v>
      </c>
      <c r="AL72" s="2546" t="s">
        <v>1172</v>
      </c>
      <c r="AM72" s="2546" t="s">
        <v>1172</v>
      </c>
      <c r="AN72" s="2546" t="s">
        <v>1172</v>
      </c>
      <c r="AO72" s="2546" t="s">
        <v>1172</v>
      </c>
      <c r="AP72" s="2546" t="s">
        <v>1172</v>
      </c>
      <c r="AQ72" s="2546" t="s">
        <v>1172</v>
      </c>
      <c r="AR72" s="2546" t="s">
        <v>1172</v>
      </c>
      <c r="AS72" s="2546" t="s">
        <v>1172</v>
      </c>
      <c r="AT72" s="2546" t="s">
        <v>1172</v>
      </c>
      <c r="AU72" s="2546" t="s">
        <v>1172</v>
      </c>
      <c r="AV72" s="2546" t="s">
        <v>1172</v>
      </c>
      <c r="AW72" s="2546" t="s">
        <v>1172</v>
      </c>
      <c r="AX72" s="2546" t="s">
        <v>1172</v>
      </c>
      <c r="AY72" s="2546" t="s">
        <v>1172</v>
      </c>
      <c r="AZ72" s="2546" t="s">
        <v>1172</v>
      </c>
      <c r="BA72" s="2546" t="s">
        <v>1172</v>
      </c>
      <c r="BB72" s="2546" t="s">
        <v>1172</v>
      </c>
      <c r="BC72" s="2546" t="s">
        <v>1172</v>
      </c>
      <c r="BD72" s="2546" t="s">
        <v>1172</v>
      </c>
      <c r="BE72" s="2546" t="s">
        <v>1172</v>
      </c>
      <c r="BF72" s="2546" t="s">
        <v>1172</v>
      </c>
      <c r="BG72" s="2546" t="s">
        <v>1172</v>
      </c>
      <c r="BH72" s="2546" t="s">
        <v>1172</v>
      </c>
      <c r="BI72" s="2546" t="s">
        <v>1172</v>
      </c>
      <c r="BJ72" s="2417"/>
      <c r="BK72" s="2417"/>
      <c r="BL72" s="2417"/>
      <c r="BM72" s="2417"/>
      <c r="BN72" s="2417"/>
      <c r="BO72" s="2417"/>
      <c r="BP72" s="2417"/>
      <c r="BQ72" s="2417"/>
      <c r="BR72" s="2417"/>
      <c r="BS72" s="2417"/>
      <c r="BT72" s="2417"/>
      <c r="BU72" s="2417"/>
      <c r="BV72" s="2417"/>
      <c r="BW72" s="2417"/>
      <c r="BX72" s="2417"/>
      <c r="BY72" s="2417"/>
      <c r="BZ72" s="2417"/>
      <c r="CA72" s="2417"/>
      <c r="CB72" s="2417"/>
      <c r="CC72" s="2417"/>
      <c r="CD72" s="2417"/>
      <c r="CE72" s="2417"/>
      <c r="CF72" s="2417"/>
      <c r="CG72" s="2417"/>
      <c r="CH72" s="2417"/>
      <c r="CI72" s="2417"/>
      <c r="CJ72" s="2417"/>
      <c r="CK72" s="2417"/>
    </row>
    <row r="73" spans="1:89" ht="22.5">
      <c r="A73" s="2438"/>
      <c r="R73" s="2451"/>
      <c r="S73" s="2452"/>
      <c r="T73" s="2444" t="s">
        <v>1138</v>
      </c>
      <c r="U73" s="2485"/>
      <c r="V73" s="2525"/>
      <c r="W73" s="2514"/>
      <c r="X73" s="2452"/>
      <c r="Y73" s="2444" t="s">
        <v>1122</v>
      </c>
      <c r="Z73" s="2485"/>
      <c r="AA73" s="2417">
        <v>18267.350947534567</v>
      </c>
      <c r="AB73" s="2417">
        <v>19219.19212087748</v>
      </c>
      <c r="AC73" s="2417">
        <v>19986.934055039874</v>
      </c>
      <c r="AD73" s="2417">
        <v>21096.798615095391</v>
      </c>
      <c r="AE73" s="2417">
        <v>19731.96797086424</v>
      </c>
      <c r="AF73" s="2417">
        <v>21208.207755963373</v>
      </c>
      <c r="AG73" s="2417">
        <v>21480.273923739245</v>
      </c>
      <c r="AH73" s="2417">
        <v>21146.017252774582</v>
      </c>
      <c r="AI73" s="2417">
        <v>21025.440388143688</v>
      </c>
      <c r="AJ73" s="2417">
        <v>21572.943177948899</v>
      </c>
      <c r="AK73" s="2417">
        <v>21992.484071452003</v>
      </c>
      <c r="AL73" s="2417">
        <v>21642.920293646697</v>
      </c>
      <c r="AM73" s="2417">
        <v>22303.752215853205</v>
      </c>
      <c r="AN73" s="2417">
        <v>22337.906199527701</v>
      </c>
      <c r="AO73" s="2417">
        <v>21722.3790379315</v>
      </c>
      <c r="AP73" s="2417">
        <v>22695.191679592579</v>
      </c>
      <c r="AQ73" s="2417">
        <v>22211.260142365812</v>
      </c>
      <c r="AR73" s="2417">
        <v>22400.415250204052</v>
      </c>
      <c r="AS73" s="2417">
        <v>21860.382810427986</v>
      </c>
      <c r="AT73" s="2417">
        <v>21796.810636922997</v>
      </c>
      <c r="AU73" s="2417">
        <v>22104.319639475543</v>
      </c>
      <c r="AV73" s="2417">
        <v>22088.761915196519</v>
      </c>
      <c r="AW73" s="2417">
        <v>22086.825664170803</v>
      </c>
      <c r="AX73" s="2417">
        <v>21567.862355528174</v>
      </c>
      <c r="AY73" s="2417">
        <v>21605.465662329356</v>
      </c>
      <c r="AZ73" s="2417">
        <v>20707.160591550972</v>
      </c>
      <c r="BA73" s="2417">
        <v>21132.553697766562</v>
      </c>
      <c r="BB73" s="2417">
        <v>22179.952572771039</v>
      </c>
      <c r="BC73" s="2417">
        <v>20642.236008993048</v>
      </c>
      <c r="BD73" s="2417">
        <v>20914.290195923397</v>
      </c>
      <c r="BE73" s="2417">
        <v>22297.751580030836</v>
      </c>
      <c r="BF73" s="2417">
        <v>22080.449415384923</v>
      </c>
      <c r="BG73" s="2417">
        <v>20850.718883349153</v>
      </c>
      <c r="BH73" s="2417">
        <v>19811.286587207622</v>
      </c>
      <c r="BI73" s="2417">
        <v>20104.240220237898</v>
      </c>
      <c r="BJ73" s="2417"/>
      <c r="BK73" s="2417"/>
      <c r="BL73" s="2417"/>
      <c r="BM73" s="2417"/>
      <c r="BN73" s="2417"/>
      <c r="BO73" s="2417"/>
      <c r="BP73" s="2417"/>
      <c r="BQ73" s="2417"/>
      <c r="BR73" s="2417"/>
      <c r="BS73" s="2417"/>
      <c r="BT73" s="2417"/>
      <c r="BU73" s="2417"/>
      <c r="BV73" s="2417"/>
      <c r="BW73" s="2417"/>
      <c r="BX73" s="2417"/>
      <c r="BY73" s="2417"/>
      <c r="BZ73" s="2417"/>
      <c r="CA73" s="2417"/>
      <c r="CB73" s="2417"/>
      <c r="CC73" s="2417"/>
      <c r="CD73" s="2417"/>
      <c r="CE73" s="2417"/>
      <c r="CF73" s="2417"/>
      <c r="CG73" s="2417"/>
      <c r="CH73" s="2417"/>
      <c r="CI73" s="2417"/>
      <c r="CJ73" s="2417"/>
      <c r="CK73" s="2417"/>
    </row>
    <row r="74" spans="1:89" ht="22.5">
      <c r="A74" s="2438"/>
      <c r="R74" s="2451"/>
      <c r="S74" s="2481" t="s">
        <v>1141</v>
      </c>
      <c r="T74" s="2480"/>
      <c r="U74" s="2536"/>
      <c r="V74" s="2528"/>
      <c r="W74" s="2514"/>
      <c r="X74" s="2481" t="s">
        <v>1100</v>
      </c>
      <c r="Y74" s="2480"/>
      <c r="Z74" s="2496"/>
      <c r="AA74" s="2428">
        <v>125627.12837133271</v>
      </c>
      <c r="AB74" s="2428">
        <v>127883.94021690024</v>
      </c>
      <c r="AC74" s="2428">
        <v>134038.28153940759</v>
      </c>
      <c r="AD74" s="2428">
        <v>134120.45431567344</v>
      </c>
      <c r="AE74" s="2428">
        <v>142337.0275889755</v>
      </c>
      <c r="AF74" s="2428">
        <v>144542.05221812881</v>
      </c>
      <c r="AG74" s="2428">
        <v>146998.19821234426</v>
      </c>
      <c r="AH74" s="2428">
        <v>142517.6425380125</v>
      </c>
      <c r="AI74" s="2428">
        <v>140865.53515649232</v>
      </c>
      <c r="AJ74" s="2428">
        <v>148072.22538234002</v>
      </c>
      <c r="AK74" s="2428">
        <v>151304.26247717932</v>
      </c>
      <c r="AL74" s="2428">
        <v>148949.00807029603</v>
      </c>
      <c r="AM74" s="2428">
        <v>158655.29498297963</v>
      </c>
      <c r="AN74" s="2428">
        <v>160335.88240712663</v>
      </c>
      <c r="AO74" s="2428">
        <v>160817.90455833822</v>
      </c>
      <c r="AP74" s="2428">
        <v>164563.97057874818</v>
      </c>
      <c r="AQ74" s="2428">
        <v>156412.01124216543</v>
      </c>
      <c r="AR74" s="2428">
        <v>168174.62678769731</v>
      </c>
      <c r="AS74" s="2428">
        <v>163135.60900743061</v>
      </c>
      <c r="AT74" s="2428">
        <v>158680.36699741802</v>
      </c>
      <c r="AU74" s="2428">
        <v>175247.53571626495</v>
      </c>
      <c r="AV74" s="2428">
        <v>187571.27665884569</v>
      </c>
      <c r="AW74" s="2428">
        <v>207355.02840093902</v>
      </c>
      <c r="AX74" s="2428">
        <v>208709.28132918273</v>
      </c>
      <c r="AY74" s="2428">
        <v>197173.24530220544</v>
      </c>
      <c r="AZ74" s="2428">
        <v>186066.36987399473</v>
      </c>
      <c r="BA74" s="2428">
        <v>180143.65359467934</v>
      </c>
      <c r="BB74" s="2428">
        <v>184086.51827054867</v>
      </c>
      <c r="BC74" s="2428">
        <v>159666.70424279309</v>
      </c>
      <c r="BD74" s="2428">
        <v>156531.66164364558</v>
      </c>
      <c r="BE74" s="2428">
        <v>166952.2272546778</v>
      </c>
      <c r="BF74" s="2428">
        <v>159774.74470823241</v>
      </c>
      <c r="BG74" s="2428">
        <v>157829.94326932813</v>
      </c>
      <c r="BH74" s="2428">
        <v>147207.02844664318</v>
      </c>
      <c r="BI74" s="2428">
        <v>146242.13895250901</v>
      </c>
      <c r="BJ74" s="2428"/>
      <c r="BK74" s="2428"/>
      <c r="BL74" s="2428"/>
      <c r="BM74" s="2428"/>
      <c r="BN74" s="2428"/>
      <c r="BO74" s="2428"/>
      <c r="BP74" s="2428"/>
      <c r="BQ74" s="2428"/>
      <c r="BR74" s="2428"/>
      <c r="BS74" s="2428"/>
      <c r="BT74" s="2428"/>
      <c r="BU74" s="2428"/>
      <c r="BV74" s="2428"/>
      <c r="BW74" s="2428"/>
      <c r="BX74" s="2428"/>
      <c r="BY74" s="2428"/>
      <c r="BZ74" s="2428"/>
      <c r="CA74" s="2428"/>
      <c r="CB74" s="2428"/>
      <c r="CC74" s="2428"/>
      <c r="CD74" s="2428"/>
      <c r="CE74" s="2428"/>
      <c r="CF74" s="2428"/>
      <c r="CG74" s="2428"/>
      <c r="CH74" s="2428"/>
      <c r="CI74" s="2428"/>
      <c r="CJ74" s="2428"/>
      <c r="CK74" s="2428"/>
    </row>
    <row r="75" spans="1:89" ht="22.5">
      <c r="A75" s="2438"/>
      <c r="R75" s="2451"/>
      <c r="S75" s="2452"/>
      <c r="T75" s="2457" t="s">
        <v>1133</v>
      </c>
      <c r="U75" s="2492"/>
      <c r="V75" s="2525"/>
      <c r="W75" s="2514"/>
      <c r="X75" s="2452"/>
      <c r="Y75" s="2457" t="s">
        <v>282</v>
      </c>
      <c r="Z75" s="2492"/>
      <c r="AA75" s="2549" t="s">
        <v>1172</v>
      </c>
      <c r="AB75" s="2549" t="s">
        <v>1172</v>
      </c>
      <c r="AC75" s="2549" t="s">
        <v>1172</v>
      </c>
      <c r="AD75" s="2549" t="s">
        <v>1172</v>
      </c>
      <c r="AE75" s="2549" t="s">
        <v>1172</v>
      </c>
      <c r="AF75" s="2549" t="s">
        <v>1172</v>
      </c>
      <c r="AG75" s="2549" t="s">
        <v>1172</v>
      </c>
      <c r="AH75" s="2549" t="s">
        <v>1172</v>
      </c>
      <c r="AI75" s="2549" t="s">
        <v>1172</v>
      </c>
      <c r="AJ75" s="2549" t="s">
        <v>1172</v>
      </c>
      <c r="AK75" s="2549" t="s">
        <v>1172</v>
      </c>
      <c r="AL75" s="2549" t="s">
        <v>1172</v>
      </c>
      <c r="AM75" s="2549" t="s">
        <v>1172</v>
      </c>
      <c r="AN75" s="2549" t="s">
        <v>1172</v>
      </c>
      <c r="AO75" s="2549" t="s">
        <v>1172</v>
      </c>
      <c r="AP75" s="2549" t="s">
        <v>1172</v>
      </c>
      <c r="AQ75" s="2549" t="s">
        <v>1172</v>
      </c>
      <c r="AR75" s="2549" t="s">
        <v>1172</v>
      </c>
      <c r="AS75" s="2549" t="s">
        <v>1172</v>
      </c>
      <c r="AT75" s="2549" t="s">
        <v>1172</v>
      </c>
      <c r="AU75" s="2549" t="s">
        <v>1172</v>
      </c>
      <c r="AV75" s="2549" t="s">
        <v>1172</v>
      </c>
      <c r="AW75" s="2549" t="s">
        <v>1172</v>
      </c>
      <c r="AX75" s="2549" t="s">
        <v>1172</v>
      </c>
      <c r="AY75" s="2549" t="s">
        <v>1172</v>
      </c>
      <c r="AZ75" s="2549" t="s">
        <v>1172</v>
      </c>
      <c r="BA75" s="2549" t="s">
        <v>1172</v>
      </c>
      <c r="BB75" s="2549" t="s">
        <v>1172</v>
      </c>
      <c r="BC75" s="2549" t="s">
        <v>1172</v>
      </c>
      <c r="BD75" s="2549" t="s">
        <v>1172</v>
      </c>
      <c r="BE75" s="2549" t="s">
        <v>1172</v>
      </c>
      <c r="BF75" s="2549" t="s">
        <v>1172</v>
      </c>
      <c r="BG75" s="2549" t="s">
        <v>1172</v>
      </c>
      <c r="BH75" s="2549" t="s">
        <v>1172</v>
      </c>
      <c r="BI75" s="2549" t="s">
        <v>1172</v>
      </c>
      <c r="BJ75" s="2431"/>
      <c r="BK75" s="2431"/>
      <c r="BL75" s="2431"/>
      <c r="BM75" s="2431"/>
      <c r="BN75" s="2431"/>
      <c r="BO75" s="2431"/>
      <c r="BP75" s="2431"/>
      <c r="BQ75" s="2431"/>
      <c r="BR75" s="2431"/>
      <c r="BS75" s="2431"/>
      <c r="BT75" s="2431"/>
      <c r="BU75" s="2431"/>
      <c r="BV75" s="2431"/>
      <c r="BW75" s="2431"/>
      <c r="BX75" s="2431"/>
      <c r="BY75" s="2431"/>
      <c r="BZ75" s="2431"/>
      <c r="CA75" s="2431"/>
      <c r="CB75" s="2431"/>
      <c r="CC75" s="2431"/>
      <c r="CD75" s="2431"/>
      <c r="CE75" s="2431"/>
      <c r="CF75" s="2431"/>
      <c r="CG75" s="2431"/>
      <c r="CH75" s="2431"/>
      <c r="CI75" s="2431"/>
      <c r="CJ75" s="2432"/>
      <c r="CK75" s="2431"/>
    </row>
    <row r="76" spans="1:89" ht="22.5">
      <c r="A76" s="2438"/>
      <c r="R76" s="2451"/>
      <c r="S76" s="2452"/>
      <c r="T76" s="2457" t="s">
        <v>1134</v>
      </c>
      <c r="U76" s="2492"/>
      <c r="V76" s="2525"/>
      <c r="W76" s="2514"/>
      <c r="X76" s="2452"/>
      <c r="Y76" s="2457" t="s">
        <v>1118</v>
      </c>
      <c r="Z76" s="2492"/>
      <c r="AA76" s="2431">
        <v>310.19984653686595</v>
      </c>
      <c r="AB76" s="2431">
        <v>275.41565351750444</v>
      </c>
      <c r="AC76" s="2431">
        <v>368.94928453189937</v>
      </c>
      <c r="AD76" s="2431">
        <v>307.42402865624445</v>
      </c>
      <c r="AE76" s="2431">
        <v>225.05522373190999</v>
      </c>
      <c r="AF76" s="2431">
        <v>176.309868552675</v>
      </c>
      <c r="AG76" s="2431">
        <v>254.42554597459997</v>
      </c>
      <c r="AH76" s="2431">
        <v>208.02219553308049</v>
      </c>
      <c r="AI76" s="2431">
        <v>133.74635065985049</v>
      </c>
      <c r="AJ76" s="2547" t="s">
        <v>1162</v>
      </c>
      <c r="AK76" s="2547" t="s">
        <v>1162</v>
      </c>
      <c r="AL76" s="2547" t="s">
        <v>1162</v>
      </c>
      <c r="AM76" s="2547" t="s">
        <v>1162</v>
      </c>
      <c r="AN76" s="2547" t="s">
        <v>1162</v>
      </c>
      <c r="AO76" s="2547" t="s">
        <v>1162</v>
      </c>
      <c r="AP76" s="2547" t="s">
        <v>1162</v>
      </c>
      <c r="AQ76" s="2547" t="s">
        <v>1162</v>
      </c>
      <c r="AR76" s="2547" t="s">
        <v>1162</v>
      </c>
      <c r="AS76" s="2547" t="s">
        <v>1162</v>
      </c>
      <c r="AT76" s="2547" t="s">
        <v>1162</v>
      </c>
      <c r="AU76" s="2547" t="s">
        <v>1162</v>
      </c>
      <c r="AV76" s="2547" t="s">
        <v>1162</v>
      </c>
      <c r="AW76" s="2547" t="s">
        <v>1162</v>
      </c>
      <c r="AX76" s="2547" t="s">
        <v>1162</v>
      </c>
      <c r="AY76" s="2547" t="s">
        <v>1162</v>
      </c>
      <c r="AZ76" s="2547" t="s">
        <v>1162</v>
      </c>
      <c r="BA76" s="2547" t="s">
        <v>1162</v>
      </c>
      <c r="BB76" s="2547" t="s">
        <v>1162</v>
      </c>
      <c r="BC76" s="2547" t="s">
        <v>1162</v>
      </c>
      <c r="BD76" s="2547" t="s">
        <v>1162</v>
      </c>
      <c r="BE76" s="2547" t="s">
        <v>1162</v>
      </c>
      <c r="BF76" s="2547" t="s">
        <v>1162</v>
      </c>
      <c r="BG76" s="2547" t="s">
        <v>1162</v>
      </c>
      <c r="BH76" s="2547" t="s">
        <v>1162</v>
      </c>
      <c r="BI76" s="2547" t="s">
        <v>1162</v>
      </c>
      <c r="BJ76" s="2431"/>
      <c r="BK76" s="2431"/>
      <c r="BL76" s="2431"/>
      <c r="BM76" s="2431"/>
      <c r="BN76" s="2431"/>
      <c r="BO76" s="2431"/>
      <c r="BP76" s="2431"/>
      <c r="BQ76" s="2431"/>
      <c r="BR76" s="2431"/>
      <c r="BS76" s="2431"/>
      <c r="BT76" s="2431"/>
      <c r="BU76" s="2431"/>
      <c r="BV76" s="2431"/>
      <c r="BW76" s="2431"/>
      <c r="BX76" s="2431"/>
      <c r="BY76" s="2431"/>
      <c r="BZ76" s="2431"/>
      <c r="CA76" s="2431"/>
      <c r="CB76" s="2431"/>
      <c r="CC76" s="2431"/>
      <c r="CD76" s="2431"/>
      <c r="CE76" s="2431"/>
      <c r="CF76" s="2431"/>
      <c r="CG76" s="2431"/>
      <c r="CH76" s="2431"/>
      <c r="CI76" s="2431"/>
      <c r="CJ76" s="2432"/>
      <c r="CK76" s="2431"/>
    </row>
    <row r="77" spans="1:89" ht="22.5">
      <c r="A77" s="2438"/>
      <c r="R77" s="2451"/>
      <c r="S77" s="2452"/>
      <c r="T77" s="2457" t="s">
        <v>1135</v>
      </c>
      <c r="U77" s="2492"/>
      <c r="V77" s="2525"/>
      <c r="W77" s="2514"/>
      <c r="X77" s="2452"/>
      <c r="Y77" s="2458" t="s">
        <v>1119</v>
      </c>
      <c r="Z77" s="2494"/>
      <c r="AA77" s="2549" t="s">
        <v>1172</v>
      </c>
      <c r="AB77" s="2549" t="s">
        <v>1172</v>
      </c>
      <c r="AC77" s="2549" t="s">
        <v>1172</v>
      </c>
      <c r="AD77" s="2549" t="s">
        <v>1172</v>
      </c>
      <c r="AE77" s="2549" t="s">
        <v>1172</v>
      </c>
      <c r="AF77" s="2549" t="s">
        <v>1172</v>
      </c>
      <c r="AG77" s="2549" t="s">
        <v>1172</v>
      </c>
      <c r="AH77" s="2549" t="s">
        <v>1172</v>
      </c>
      <c r="AI77" s="2549" t="s">
        <v>1172</v>
      </c>
      <c r="AJ77" s="2549" t="s">
        <v>1172</v>
      </c>
      <c r="AK77" s="2549" t="s">
        <v>1172</v>
      </c>
      <c r="AL77" s="2549" t="s">
        <v>1172</v>
      </c>
      <c r="AM77" s="2549" t="s">
        <v>1172</v>
      </c>
      <c r="AN77" s="2549" t="s">
        <v>1172</v>
      </c>
      <c r="AO77" s="2549" t="s">
        <v>1172</v>
      </c>
      <c r="AP77" s="2549" t="s">
        <v>1172</v>
      </c>
      <c r="AQ77" s="2549" t="s">
        <v>1172</v>
      </c>
      <c r="AR77" s="2549" t="s">
        <v>1172</v>
      </c>
      <c r="AS77" s="2549" t="s">
        <v>1172</v>
      </c>
      <c r="AT77" s="2549" t="s">
        <v>1172</v>
      </c>
      <c r="AU77" s="2549" t="s">
        <v>1172</v>
      </c>
      <c r="AV77" s="2549" t="s">
        <v>1172</v>
      </c>
      <c r="AW77" s="2549" t="s">
        <v>1172</v>
      </c>
      <c r="AX77" s="2549" t="s">
        <v>1172</v>
      </c>
      <c r="AY77" s="2549" t="s">
        <v>1172</v>
      </c>
      <c r="AZ77" s="2549" t="s">
        <v>1172</v>
      </c>
      <c r="BA77" s="2549" t="s">
        <v>1172</v>
      </c>
      <c r="BB77" s="2549" t="s">
        <v>1172</v>
      </c>
      <c r="BC77" s="2549" t="s">
        <v>1172</v>
      </c>
      <c r="BD77" s="2549" t="s">
        <v>1172</v>
      </c>
      <c r="BE77" s="2549" t="s">
        <v>1172</v>
      </c>
      <c r="BF77" s="2549" t="s">
        <v>1172</v>
      </c>
      <c r="BG77" s="2549" t="s">
        <v>1172</v>
      </c>
      <c r="BH77" s="2549" t="s">
        <v>1172</v>
      </c>
      <c r="BI77" s="2549" t="s">
        <v>1172</v>
      </c>
      <c r="BJ77" s="2431"/>
      <c r="BK77" s="2431"/>
      <c r="BL77" s="2431"/>
      <c r="BM77" s="2431"/>
      <c r="BN77" s="2431"/>
      <c r="BO77" s="2431"/>
      <c r="BP77" s="2431"/>
      <c r="BQ77" s="2431"/>
      <c r="BR77" s="2431"/>
      <c r="BS77" s="2431"/>
      <c r="BT77" s="2431"/>
      <c r="BU77" s="2431"/>
      <c r="BV77" s="2431"/>
      <c r="BW77" s="2431"/>
      <c r="BX77" s="2431"/>
      <c r="BY77" s="2431"/>
      <c r="BZ77" s="2431"/>
      <c r="CA77" s="2431"/>
      <c r="CB77" s="2431"/>
      <c r="CC77" s="2431"/>
      <c r="CD77" s="2431"/>
      <c r="CE77" s="2431"/>
      <c r="CF77" s="2431"/>
      <c r="CG77" s="2431"/>
      <c r="CH77" s="2431"/>
      <c r="CI77" s="2431"/>
      <c r="CJ77" s="2432"/>
      <c r="CK77" s="2431"/>
    </row>
    <row r="78" spans="1:89" ht="22.5">
      <c r="A78" s="2438"/>
      <c r="R78" s="2451"/>
      <c r="S78" s="2452"/>
      <c r="T78" s="2458" t="s">
        <v>1136</v>
      </c>
      <c r="U78" s="2492"/>
      <c r="V78" s="2525"/>
      <c r="W78" s="2514"/>
      <c r="X78" s="2452"/>
      <c r="Y78" s="2458" t="s">
        <v>1120</v>
      </c>
      <c r="Z78" s="2492"/>
      <c r="AA78" s="2431">
        <v>39063.767176187437</v>
      </c>
      <c r="AB78" s="2431">
        <v>39251.862590339748</v>
      </c>
      <c r="AC78" s="2431">
        <v>41276.876374832747</v>
      </c>
      <c r="AD78" s="2431">
        <v>43637.324447239502</v>
      </c>
      <c r="AE78" s="2431">
        <v>43280.682490936844</v>
      </c>
      <c r="AF78" s="2431">
        <v>45470.660856049384</v>
      </c>
      <c r="AG78" s="2431">
        <v>47503.974146714907</v>
      </c>
      <c r="AH78" s="2431">
        <v>44739.56158248274</v>
      </c>
      <c r="AI78" s="2431">
        <v>44981.63688028566</v>
      </c>
      <c r="AJ78" s="2431">
        <v>46374.180316472397</v>
      </c>
      <c r="AK78" s="2431">
        <v>49586.679439451938</v>
      </c>
      <c r="AL78" s="2431">
        <v>46266.969812384203</v>
      </c>
      <c r="AM78" s="2431">
        <v>48392.654481962905</v>
      </c>
      <c r="AN78" s="2431">
        <v>44939.123509662859</v>
      </c>
      <c r="AO78" s="2431">
        <v>45667.035581027732</v>
      </c>
      <c r="AP78" s="2431">
        <v>47081.320458511829</v>
      </c>
      <c r="AQ78" s="2431">
        <v>43302.925676102132</v>
      </c>
      <c r="AR78" s="2431">
        <v>42421.000220914953</v>
      </c>
      <c r="AS78" s="2431">
        <v>39287.084391924</v>
      </c>
      <c r="AT78" s="2431">
        <v>39014.459244062753</v>
      </c>
      <c r="AU78" s="2431">
        <v>41588.402614703409</v>
      </c>
      <c r="AV78" s="2431">
        <v>39943.532771104132</v>
      </c>
      <c r="AW78" s="2431">
        <v>40042.252801622955</v>
      </c>
      <c r="AX78" s="2431">
        <v>38238.461517334552</v>
      </c>
      <c r="AY78" s="2431">
        <v>35906.45136412033</v>
      </c>
      <c r="AZ78" s="2431">
        <v>34260.268036393405</v>
      </c>
      <c r="BA78" s="2431">
        <v>34118.15161992122</v>
      </c>
      <c r="BB78" s="2431">
        <v>36607.927040154267</v>
      </c>
      <c r="BC78" s="2431">
        <v>31074.293036500621</v>
      </c>
      <c r="BD78" s="2431">
        <v>32013.345191358534</v>
      </c>
      <c r="BE78" s="2431">
        <v>33062.704215727135</v>
      </c>
      <c r="BF78" s="2431">
        <v>29059.256630071122</v>
      </c>
      <c r="BG78" s="2431">
        <v>28761.618071177298</v>
      </c>
      <c r="BH78" s="2431">
        <v>26388.288543058556</v>
      </c>
      <c r="BI78" s="2431">
        <v>25630.342223394724</v>
      </c>
      <c r="BJ78" s="2431"/>
      <c r="BK78" s="2431"/>
      <c r="BL78" s="2431"/>
      <c r="BM78" s="2431"/>
      <c r="BN78" s="2431"/>
      <c r="BO78" s="2431"/>
      <c r="BP78" s="2431"/>
      <c r="BQ78" s="2431"/>
      <c r="BR78" s="2431"/>
      <c r="BS78" s="2431"/>
      <c r="BT78" s="2431"/>
      <c r="BU78" s="2431"/>
      <c r="BV78" s="2431"/>
      <c r="BW78" s="2431"/>
      <c r="BX78" s="2431"/>
      <c r="BY78" s="2431"/>
      <c r="BZ78" s="2431"/>
      <c r="CA78" s="2431"/>
      <c r="CB78" s="2431"/>
      <c r="CC78" s="2431"/>
      <c r="CD78" s="2431"/>
      <c r="CE78" s="2431"/>
      <c r="CF78" s="2431"/>
      <c r="CG78" s="2431"/>
      <c r="CH78" s="2431"/>
      <c r="CI78" s="2431"/>
      <c r="CJ78" s="2431"/>
      <c r="CK78" s="2431"/>
    </row>
    <row r="79" spans="1:89" ht="22.5">
      <c r="A79" s="2438"/>
      <c r="R79" s="2451"/>
      <c r="S79" s="2452"/>
      <c r="T79" s="2531" t="s">
        <v>1152</v>
      </c>
      <c r="U79" s="2443" t="s">
        <v>1152</v>
      </c>
      <c r="V79" s="2532"/>
      <c r="W79" s="2514"/>
      <c r="X79" s="2452"/>
      <c r="Y79" s="2477" t="s">
        <v>1110</v>
      </c>
      <c r="Z79" s="2493" t="s">
        <v>1110</v>
      </c>
      <c r="AA79" s="828">
        <v>26441.068916438562</v>
      </c>
      <c r="AB79" s="828">
        <v>26241.777074759651</v>
      </c>
      <c r="AC79" s="828">
        <v>28084.450418058408</v>
      </c>
      <c r="AD79" s="828">
        <v>29635.551744478995</v>
      </c>
      <c r="AE79" s="828">
        <v>28893.90337307852</v>
      </c>
      <c r="AF79" s="828">
        <v>30783.212817784221</v>
      </c>
      <c r="AG79" s="828">
        <v>32529.687468545351</v>
      </c>
      <c r="AH79" s="828">
        <v>30286.107191841649</v>
      </c>
      <c r="AI79" s="828">
        <v>29940.075120370995</v>
      </c>
      <c r="AJ79" s="828">
        <v>31250.475466920096</v>
      </c>
      <c r="AK79" s="828">
        <v>34376.974875232954</v>
      </c>
      <c r="AL79" s="828">
        <v>31644.378742195462</v>
      </c>
      <c r="AM79" s="828">
        <v>33687.209102649816</v>
      </c>
      <c r="AN79" s="828">
        <v>29453.215737282266</v>
      </c>
      <c r="AO79" s="828">
        <v>31429.269954159001</v>
      </c>
      <c r="AP79" s="828">
        <v>33270.750899930092</v>
      </c>
      <c r="AQ79" s="828">
        <v>29544.9730878874</v>
      </c>
      <c r="AR79" s="828">
        <v>28386.108032174561</v>
      </c>
      <c r="AS79" s="828">
        <v>26068.004576006657</v>
      </c>
      <c r="AT79" s="828">
        <v>26099.280249665277</v>
      </c>
      <c r="AU79" s="828">
        <v>27919.572572039648</v>
      </c>
      <c r="AV79" s="828">
        <v>27423.750425373291</v>
      </c>
      <c r="AW79" s="828">
        <v>26759.370351090241</v>
      </c>
      <c r="AX79" s="828">
        <v>25288.66061042788</v>
      </c>
      <c r="AY79" s="828">
        <v>23771.513910743259</v>
      </c>
      <c r="AZ79" s="828">
        <v>22305.631018008597</v>
      </c>
      <c r="BA79" s="828">
        <v>22853.085966967697</v>
      </c>
      <c r="BB79" s="828">
        <v>24562.874791173756</v>
      </c>
      <c r="BC79" s="828">
        <v>20288.493882881572</v>
      </c>
      <c r="BD79" s="828">
        <v>20185.311698582369</v>
      </c>
      <c r="BE79" s="828">
        <v>21173.676790647118</v>
      </c>
      <c r="BF79" s="828">
        <v>18189.750918647191</v>
      </c>
      <c r="BG79" s="828">
        <v>18008.403721888233</v>
      </c>
      <c r="BH79" s="828">
        <v>16501.811895831135</v>
      </c>
      <c r="BI79" s="828">
        <v>16176.180437432964</v>
      </c>
      <c r="BJ79" s="828"/>
      <c r="BK79" s="828"/>
      <c r="BL79" s="828"/>
      <c r="BM79" s="828"/>
      <c r="BN79" s="828"/>
      <c r="BO79" s="828"/>
      <c r="BP79" s="828"/>
      <c r="BQ79" s="828"/>
      <c r="BR79" s="828"/>
      <c r="BS79" s="828"/>
      <c r="BT79" s="828"/>
      <c r="BU79" s="828"/>
      <c r="BV79" s="828"/>
      <c r="BW79" s="828"/>
      <c r="BX79" s="828"/>
      <c r="BY79" s="828"/>
      <c r="BZ79" s="828"/>
      <c r="CA79" s="828"/>
      <c r="CB79" s="828"/>
      <c r="CC79" s="828"/>
      <c r="CD79" s="828"/>
      <c r="CE79" s="828"/>
      <c r="CF79" s="828"/>
      <c r="CG79" s="828"/>
      <c r="CH79" s="828"/>
      <c r="CI79" s="828"/>
      <c r="CJ79" s="828"/>
      <c r="CK79" s="828"/>
    </row>
    <row r="80" spans="1:89" ht="22.5">
      <c r="A80" s="2438"/>
      <c r="R80" s="2451"/>
      <c r="S80" s="2452"/>
      <c r="T80" s="2533" t="s">
        <v>1108</v>
      </c>
      <c r="U80" s="2443" t="s">
        <v>1108</v>
      </c>
      <c r="V80" s="2532"/>
      <c r="W80" s="2514"/>
      <c r="X80" s="2452"/>
      <c r="Y80" s="2478" t="s">
        <v>1108</v>
      </c>
      <c r="Z80" s="2493" t="s">
        <v>1108</v>
      </c>
      <c r="AA80" s="828">
        <v>12622.698259748877</v>
      </c>
      <c r="AB80" s="828">
        <v>13010.085515580095</v>
      </c>
      <c r="AC80" s="828">
        <v>13192.425956774332</v>
      </c>
      <c r="AD80" s="828">
        <v>14001.772702760503</v>
      </c>
      <c r="AE80" s="828">
        <v>14386.779117858321</v>
      </c>
      <c r="AF80" s="828">
        <v>14687.448038265167</v>
      </c>
      <c r="AG80" s="828">
        <v>14974.286678169556</v>
      </c>
      <c r="AH80" s="828">
        <v>14453.454390641089</v>
      </c>
      <c r="AI80" s="828">
        <v>15041.56175991467</v>
      </c>
      <c r="AJ80" s="828">
        <v>15123.704849552301</v>
      </c>
      <c r="AK80" s="828">
        <v>15209.704564218986</v>
      </c>
      <c r="AL80" s="828">
        <v>14622.591070188739</v>
      </c>
      <c r="AM80" s="828">
        <v>14705.445379313092</v>
      </c>
      <c r="AN80" s="828">
        <v>15485.907772380597</v>
      </c>
      <c r="AO80" s="828">
        <v>14237.765626868733</v>
      </c>
      <c r="AP80" s="828">
        <v>13810.569558581732</v>
      </c>
      <c r="AQ80" s="828">
        <v>13757.952588214726</v>
      </c>
      <c r="AR80" s="828">
        <v>14034.892188740392</v>
      </c>
      <c r="AS80" s="828">
        <v>13219.079815917348</v>
      </c>
      <c r="AT80" s="828">
        <v>12915.178994397476</v>
      </c>
      <c r="AU80" s="828">
        <v>13668.83004266376</v>
      </c>
      <c r="AV80" s="828">
        <v>12519.782345730842</v>
      </c>
      <c r="AW80" s="828">
        <v>13282.882450532712</v>
      </c>
      <c r="AX80" s="828">
        <v>12949.800906906672</v>
      </c>
      <c r="AY80" s="828">
        <v>12134.937453377068</v>
      </c>
      <c r="AZ80" s="828">
        <v>11954.63701838481</v>
      </c>
      <c r="BA80" s="828">
        <v>11265.065652953521</v>
      </c>
      <c r="BB80" s="828">
        <v>12045.052248980517</v>
      </c>
      <c r="BC80" s="828">
        <v>10785.799153619053</v>
      </c>
      <c r="BD80" s="828">
        <v>11828.033492776161</v>
      </c>
      <c r="BE80" s="828">
        <v>11889.027425080016</v>
      </c>
      <c r="BF80" s="828">
        <v>10869.50571142393</v>
      </c>
      <c r="BG80" s="828">
        <v>10753.214349289066</v>
      </c>
      <c r="BH80" s="828">
        <v>9886.4766472274187</v>
      </c>
      <c r="BI80" s="828">
        <v>9454.1617859617618</v>
      </c>
      <c r="BJ80" s="828"/>
      <c r="BK80" s="828"/>
      <c r="BL80" s="828"/>
      <c r="BM80" s="828"/>
      <c r="BN80" s="828"/>
      <c r="BO80" s="828"/>
      <c r="BP80" s="828"/>
      <c r="BQ80" s="828"/>
      <c r="BR80" s="828"/>
      <c r="BS80" s="828"/>
      <c r="BT80" s="828"/>
      <c r="BU80" s="828"/>
      <c r="BV80" s="828"/>
      <c r="BW80" s="828"/>
      <c r="BX80" s="828"/>
      <c r="BY80" s="828"/>
      <c r="BZ80" s="828"/>
      <c r="CA80" s="828"/>
      <c r="CB80" s="828"/>
      <c r="CC80" s="828"/>
      <c r="CD80" s="828"/>
      <c r="CE80" s="828"/>
      <c r="CF80" s="828"/>
      <c r="CG80" s="828"/>
      <c r="CH80" s="828"/>
      <c r="CI80" s="828"/>
      <c r="CJ80" s="828"/>
      <c r="CK80" s="828"/>
    </row>
    <row r="81" spans="1:89" ht="22.5">
      <c r="A81" s="2438"/>
      <c r="R81" s="2451"/>
      <c r="S81" s="2452"/>
      <c r="T81" s="2457" t="s">
        <v>1137</v>
      </c>
      <c r="U81" s="2492"/>
      <c r="V81" s="2525"/>
      <c r="W81" s="2514"/>
      <c r="X81" s="2452"/>
      <c r="Y81" s="2458" t="s">
        <v>1121</v>
      </c>
      <c r="Z81" s="2494"/>
      <c r="AA81" s="2549" t="s">
        <v>1172</v>
      </c>
      <c r="AB81" s="2549" t="s">
        <v>1172</v>
      </c>
      <c r="AC81" s="2549" t="s">
        <v>1172</v>
      </c>
      <c r="AD81" s="2549" t="s">
        <v>1172</v>
      </c>
      <c r="AE81" s="2549" t="s">
        <v>1172</v>
      </c>
      <c r="AF81" s="2549" t="s">
        <v>1172</v>
      </c>
      <c r="AG81" s="2549" t="s">
        <v>1172</v>
      </c>
      <c r="AH81" s="2549" t="s">
        <v>1172</v>
      </c>
      <c r="AI81" s="2549" t="s">
        <v>1172</v>
      </c>
      <c r="AJ81" s="2549" t="s">
        <v>1172</v>
      </c>
      <c r="AK81" s="2549" t="s">
        <v>1172</v>
      </c>
      <c r="AL81" s="2549" t="s">
        <v>1172</v>
      </c>
      <c r="AM81" s="2549" t="s">
        <v>1172</v>
      </c>
      <c r="AN81" s="2549" t="s">
        <v>1172</v>
      </c>
      <c r="AO81" s="2549" t="s">
        <v>1172</v>
      </c>
      <c r="AP81" s="2549" t="s">
        <v>1172</v>
      </c>
      <c r="AQ81" s="2549" t="s">
        <v>1172</v>
      </c>
      <c r="AR81" s="2549" t="s">
        <v>1172</v>
      </c>
      <c r="AS81" s="2549" t="s">
        <v>1172</v>
      </c>
      <c r="AT81" s="2549" t="s">
        <v>1172</v>
      </c>
      <c r="AU81" s="2549" t="s">
        <v>1172</v>
      </c>
      <c r="AV81" s="2549" t="s">
        <v>1172</v>
      </c>
      <c r="AW81" s="2549" t="s">
        <v>1172</v>
      </c>
      <c r="AX81" s="2549" t="s">
        <v>1172</v>
      </c>
      <c r="AY81" s="2549" t="s">
        <v>1172</v>
      </c>
      <c r="AZ81" s="2549" t="s">
        <v>1172</v>
      </c>
      <c r="BA81" s="2549" t="s">
        <v>1172</v>
      </c>
      <c r="BB81" s="2549" t="s">
        <v>1172</v>
      </c>
      <c r="BC81" s="2549" t="s">
        <v>1172</v>
      </c>
      <c r="BD81" s="2549" t="s">
        <v>1172</v>
      </c>
      <c r="BE81" s="2549" t="s">
        <v>1172</v>
      </c>
      <c r="BF81" s="2549" t="s">
        <v>1172</v>
      </c>
      <c r="BG81" s="2549" t="s">
        <v>1172</v>
      </c>
      <c r="BH81" s="2549" t="s">
        <v>1172</v>
      </c>
      <c r="BI81" s="2549" t="s">
        <v>1172</v>
      </c>
      <c r="BJ81" s="2431"/>
      <c r="BK81" s="2431"/>
      <c r="BL81" s="2431"/>
      <c r="BM81" s="2431"/>
      <c r="BN81" s="2431"/>
      <c r="BO81" s="2431"/>
      <c r="BP81" s="2431"/>
      <c r="BQ81" s="2431"/>
      <c r="BR81" s="2431"/>
      <c r="BS81" s="2431"/>
      <c r="BT81" s="2431"/>
      <c r="BU81" s="2431"/>
      <c r="BV81" s="2431"/>
      <c r="BW81" s="2431"/>
      <c r="BX81" s="2431"/>
      <c r="BY81" s="2431"/>
      <c r="BZ81" s="2431"/>
      <c r="CA81" s="2431"/>
      <c r="CB81" s="2431"/>
      <c r="CC81" s="2431"/>
      <c r="CD81" s="2431"/>
      <c r="CE81" s="2431"/>
      <c r="CF81" s="2431"/>
      <c r="CG81" s="2431"/>
      <c r="CH81" s="2431"/>
      <c r="CI81" s="2431"/>
      <c r="CJ81" s="2432"/>
      <c r="CK81" s="2431"/>
    </row>
    <row r="82" spans="1:89" ht="22.5">
      <c r="A82" s="2438"/>
      <c r="R82" s="2451"/>
      <c r="S82" s="2452"/>
      <c r="T82" s="2458" t="s">
        <v>1138</v>
      </c>
      <c r="U82" s="2494"/>
      <c r="V82" s="2525"/>
      <c r="W82" s="2514"/>
      <c r="X82" s="2452"/>
      <c r="Y82" s="2458" t="s">
        <v>1122</v>
      </c>
      <c r="Z82" s="2494"/>
      <c r="AA82" s="2431">
        <v>18267.350947534567</v>
      </c>
      <c r="AB82" s="2431">
        <v>19219.19212087748</v>
      </c>
      <c r="AC82" s="2431">
        <v>19986.934055039874</v>
      </c>
      <c r="AD82" s="2431">
        <v>21096.798615095391</v>
      </c>
      <c r="AE82" s="2431">
        <v>19731.96797086424</v>
      </c>
      <c r="AF82" s="2431">
        <v>21208.207755963373</v>
      </c>
      <c r="AG82" s="2431">
        <v>21480.273923739245</v>
      </c>
      <c r="AH82" s="2431">
        <v>21146.017252774582</v>
      </c>
      <c r="AI82" s="2431">
        <v>21025.440388143688</v>
      </c>
      <c r="AJ82" s="2431">
        <v>21572.943177948899</v>
      </c>
      <c r="AK82" s="2431">
        <v>21992.484071452003</v>
      </c>
      <c r="AL82" s="2431">
        <v>21642.920293646697</v>
      </c>
      <c r="AM82" s="2431">
        <v>22303.752215853205</v>
      </c>
      <c r="AN82" s="2431">
        <v>22337.906199527701</v>
      </c>
      <c r="AO82" s="2431">
        <v>21722.3790379315</v>
      </c>
      <c r="AP82" s="2431">
        <v>22695.191679592579</v>
      </c>
      <c r="AQ82" s="2431">
        <v>22211.260142365812</v>
      </c>
      <c r="AR82" s="2431">
        <v>22400.415250204052</v>
      </c>
      <c r="AS82" s="2431">
        <v>21860.382810427986</v>
      </c>
      <c r="AT82" s="2431">
        <v>21796.810636922997</v>
      </c>
      <c r="AU82" s="2431">
        <v>22104.319639475543</v>
      </c>
      <c r="AV82" s="2431">
        <v>22088.761915196519</v>
      </c>
      <c r="AW82" s="2431">
        <v>22086.825664170803</v>
      </c>
      <c r="AX82" s="2431">
        <v>21567.862355528174</v>
      </c>
      <c r="AY82" s="2431">
        <v>21605.465662329356</v>
      </c>
      <c r="AZ82" s="2431">
        <v>20707.160591550972</v>
      </c>
      <c r="BA82" s="2431">
        <v>21132.553697766562</v>
      </c>
      <c r="BB82" s="2431">
        <v>22179.952572771039</v>
      </c>
      <c r="BC82" s="2431">
        <v>20642.236008993048</v>
      </c>
      <c r="BD82" s="2431">
        <v>20914.290195923397</v>
      </c>
      <c r="BE82" s="2431">
        <v>22297.751580030836</v>
      </c>
      <c r="BF82" s="2431">
        <v>22080.449415384923</v>
      </c>
      <c r="BG82" s="2431">
        <v>20850.718883349153</v>
      </c>
      <c r="BH82" s="2431">
        <v>19811.286587207622</v>
      </c>
      <c r="BI82" s="2431">
        <v>20104.240220237898</v>
      </c>
      <c r="BJ82" s="2431"/>
      <c r="BK82" s="2431"/>
      <c r="BL82" s="2431"/>
      <c r="BM82" s="2431"/>
      <c r="BN82" s="2431"/>
      <c r="BO82" s="2431"/>
      <c r="BP82" s="2431"/>
      <c r="BQ82" s="2431"/>
      <c r="BR82" s="2431"/>
      <c r="BS82" s="2431"/>
      <c r="BT82" s="2431"/>
      <c r="BU82" s="2431"/>
      <c r="BV82" s="2431"/>
      <c r="BW82" s="2431"/>
      <c r="BX82" s="2431"/>
      <c r="BY82" s="2431"/>
      <c r="BZ82" s="2431"/>
      <c r="CA82" s="2431"/>
      <c r="CB82" s="2431"/>
      <c r="CC82" s="2431"/>
      <c r="CD82" s="2431"/>
      <c r="CE82" s="2431"/>
      <c r="CF82" s="2431"/>
      <c r="CG82" s="2431"/>
      <c r="CH82" s="2431"/>
      <c r="CI82" s="2431"/>
      <c r="CJ82" s="2432"/>
      <c r="CK82" s="2431"/>
    </row>
    <row r="83" spans="1:89" ht="22.5">
      <c r="A83" s="2438"/>
      <c r="R83" s="2451"/>
      <c r="S83" s="2452"/>
      <c r="T83" s="2457" t="s">
        <v>1142</v>
      </c>
      <c r="U83" s="2492"/>
      <c r="V83" s="2525"/>
      <c r="W83" s="2514"/>
      <c r="X83" s="2452"/>
      <c r="Y83" s="2457" t="s">
        <v>1097</v>
      </c>
      <c r="Z83" s="2492"/>
      <c r="AA83" s="2431">
        <v>67876.34509007071</v>
      </c>
      <c r="AB83" s="2431">
        <v>69039.111353880478</v>
      </c>
      <c r="AC83" s="2431">
        <v>72304.342302184639</v>
      </c>
      <c r="AD83" s="2431">
        <v>68982.33232732903</v>
      </c>
      <c r="AE83" s="2431">
        <v>79008.244625482708</v>
      </c>
      <c r="AF83" s="2431">
        <v>77599.511940862532</v>
      </c>
      <c r="AG83" s="2431">
        <v>77675.92341125448</v>
      </c>
      <c r="AH83" s="2431">
        <v>76346.938864700918</v>
      </c>
      <c r="AI83" s="2431">
        <v>74649.517973210357</v>
      </c>
      <c r="AJ83" s="2431">
        <v>80048.096917173723</v>
      </c>
      <c r="AK83" s="2431">
        <v>79650.12627213278</v>
      </c>
      <c r="AL83" s="2431">
        <v>80968.52956856275</v>
      </c>
      <c r="AM83" s="2431">
        <v>87885.088196743687</v>
      </c>
      <c r="AN83" s="2431">
        <v>92983.571281501005</v>
      </c>
      <c r="AO83" s="2431">
        <v>93355.662556401978</v>
      </c>
      <c r="AP83" s="2431">
        <v>94709.24325134528</v>
      </c>
      <c r="AQ83" s="2431">
        <v>90823.758577247136</v>
      </c>
      <c r="AR83" s="2431">
        <v>103273.69167972018</v>
      </c>
      <c r="AS83" s="2431">
        <v>101911.84939768724</v>
      </c>
      <c r="AT83" s="2431">
        <v>97797.031003589655</v>
      </c>
      <c r="AU83" s="2431">
        <v>111482.76737658308</v>
      </c>
      <c r="AV83" s="2431">
        <v>125464.82665206316</v>
      </c>
      <c r="AW83" s="2431">
        <v>145151.86379772949</v>
      </c>
      <c r="AX83" s="2431">
        <v>148830.81113479301</v>
      </c>
      <c r="AY83" s="2431">
        <v>139594.47523203856</v>
      </c>
      <c r="AZ83" s="2431">
        <v>131034.93266809113</v>
      </c>
      <c r="BA83" s="2431">
        <v>124816.58574296127</v>
      </c>
      <c r="BB83" s="2431">
        <v>125222.07433003309</v>
      </c>
      <c r="BC83" s="2431">
        <v>107878.59047327936</v>
      </c>
      <c r="BD83" s="2431">
        <v>103537.107205056</v>
      </c>
      <c r="BE83" s="2431">
        <v>111523.07435469204</v>
      </c>
      <c r="BF83" s="2431">
        <v>108569.56630817184</v>
      </c>
      <c r="BG83" s="2431">
        <v>108154.8751837779</v>
      </c>
      <c r="BH83" s="2431">
        <v>100948.28823099918</v>
      </c>
      <c r="BI83" s="2431">
        <v>100446.97910782279</v>
      </c>
      <c r="BJ83" s="2431"/>
      <c r="BK83" s="2431"/>
      <c r="BL83" s="2431"/>
      <c r="BM83" s="2431"/>
      <c r="BN83" s="2431"/>
      <c r="BO83" s="2431"/>
      <c r="BP83" s="2431"/>
      <c r="BQ83" s="2431"/>
      <c r="BR83" s="2431"/>
      <c r="BS83" s="2431"/>
      <c r="BT83" s="2431"/>
      <c r="BU83" s="2431"/>
      <c r="BV83" s="2431"/>
      <c r="BW83" s="2431"/>
      <c r="BX83" s="2431"/>
      <c r="BY83" s="2431"/>
      <c r="BZ83" s="2431"/>
      <c r="CA83" s="2431"/>
      <c r="CB83" s="2431"/>
      <c r="CC83" s="2431"/>
      <c r="CD83" s="2431"/>
      <c r="CE83" s="2431"/>
      <c r="CF83" s="2431"/>
      <c r="CG83" s="2431"/>
      <c r="CH83" s="2431"/>
      <c r="CI83" s="2431"/>
      <c r="CJ83" s="2431"/>
      <c r="CK83" s="2431"/>
    </row>
    <row r="84" spans="1:89" ht="23.25" thickBot="1">
      <c r="A84" s="2438"/>
      <c r="R84" s="2451"/>
      <c r="S84" s="2452"/>
      <c r="T84" s="2458" t="s">
        <v>1143</v>
      </c>
      <c r="U84" s="2494"/>
      <c r="V84" s="2525"/>
      <c r="W84" s="2514"/>
      <c r="X84" s="2452"/>
      <c r="Y84" s="2458" t="s">
        <v>1098</v>
      </c>
      <c r="Z84" s="2497"/>
      <c r="AA84" s="2433">
        <v>109.46531100311591</v>
      </c>
      <c r="AB84" s="2433">
        <v>98.358498285028588</v>
      </c>
      <c r="AC84" s="2433">
        <v>101.17952281844713</v>
      </c>
      <c r="AD84" s="2433">
        <v>96.574897353265499</v>
      </c>
      <c r="AE84" s="2433">
        <v>91.077277959778101</v>
      </c>
      <c r="AF84" s="2433">
        <v>87.361796700873853</v>
      </c>
      <c r="AG84" s="2433">
        <v>83.601184661044542</v>
      </c>
      <c r="AH84" s="2433">
        <v>77.102642521163233</v>
      </c>
      <c r="AI84" s="2433">
        <v>75.193564192731813</v>
      </c>
      <c r="AJ84" s="2433">
        <v>77.00497074501412</v>
      </c>
      <c r="AK84" s="2433">
        <v>74.972694142616504</v>
      </c>
      <c r="AL84" s="2433">
        <v>70.588395702360316</v>
      </c>
      <c r="AM84" s="2433">
        <v>73.80008841983144</v>
      </c>
      <c r="AN84" s="2433">
        <v>75.281416435070611</v>
      </c>
      <c r="AO84" s="2433">
        <v>72.827382977007957</v>
      </c>
      <c r="AP84" s="2433">
        <v>78.215189298489705</v>
      </c>
      <c r="AQ84" s="2433">
        <v>74.066846450344002</v>
      </c>
      <c r="AR84" s="2433">
        <v>79.519636858125949</v>
      </c>
      <c r="AS84" s="2433">
        <v>76.292407391400218</v>
      </c>
      <c r="AT84" s="2433">
        <v>72.066112842601129</v>
      </c>
      <c r="AU84" s="2433">
        <v>72.046085502931334</v>
      </c>
      <c r="AV84" s="2433">
        <v>74.155320481880054</v>
      </c>
      <c r="AW84" s="2433">
        <v>74.086137415786411</v>
      </c>
      <c r="AX84" s="2433">
        <v>72.146321526986412</v>
      </c>
      <c r="AY84" s="2433">
        <v>66.853043717188754</v>
      </c>
      <c r="AZ84" s="2433">
        <v>64.008577959215273</v>
      </c>
      <c r="BA84" s="2433">
        <v>76.362534030321129</v>
      </c>
      <c r="BB84" s="2433">
        <v>76.564327590258429</v>
      </c>
      <c r="BC84" s="2433">
        <v>71.584724020078411</v>
      </c>
      <c r="BD84" s="2433">
        <v>66.919051307631122</v>
      </c>
      <c r="BE84" s="2433">
        <v>68.69710422778833</v>
      </c>
      <c r="BF84" s="2433">
        <v>65.472354604506222</v>
      </c>
      <c r="BG84" s="2433">
        <v>62.731131023772349</v>
      </c>
      <c r="BH84" s="2433">
        <v>59.165085377820091</v>
      </c>
      <c r="BI84" s="2433">
        <v>60.57740105358733</v>
      </c>
      <c r="BJ84" s="2433"/>
      <c r="BK84" s="2433"/>
      <c r="BL84" s="2433"/>
      <c r="BM84" s="2433"/>
      <c r="BN84" s="2433"/>
      <c r="BO84" s="2433"/>
      <c r="BP84" s="2433"/>
      <c r="BQ84" s="2433"/>
      <c r="BR84" s="2433"/>
      <c r="BS84" s="2433"/>
      <c r="BT84" s="2433"/>
      <c r="BU84" s="2433"/>
      <c r="BV84" s="2433"/>
      <c r="BW84" s="2433"/>
      <c r="BX84" s="2433"/>
      <c r="BY84" s="2433"/>
      <c r="BZ84" s="2433"/>
      <c r="CA84" s="2433"/>
      <c r="CB84" s="2433"/>
      <c r="CC84" s="2433"/>
      <c r="CD84" s="2433"/>
      <c r="CE84" s="2433"/>
      <c r="CF84" s="2433"/>
      <c r="CG84" s="2433"/>
      <c r="CH84" s="2433"/>
      <c r="CI84" s="2433"/>
      <c r="CJ84" s="2433"/>
      <c r="CK84" s="2433"/>
    </row>
    <row r="85" spans="1:89" ht="23.25" thickTop="1">
      <c r="A85" s="2438"/>
      <c r="R85" s="2537" t="s">
        <v>1158</v>
      </c>
      <c r="S85" s="2502" t="s">
        <v>1140</v>
      </c>
      <c r="T85" s="2501"/>
      <c r="U85" s="2538"/>
      <c r="V85" s="2527"/>
      <c r="W85" s="2515" t="s">
        <v>1111</v>
      </c>
      <c r="X85" s="2502" t="s">
        <v>1095</v>
      </c>
      <c r="Y85" s="2501"/>
      <c r="Z85" s="2498"/>
      <c r="AA85" s="2429">
        <v>201750.75122950025</v>
      </c>
      <c r="AB85" s="2429">
        <v>213517.71428380648</v>
      </c>
      <c r="AC85" s="2429">
        <v>220072.55047809496</v>
      </c>
      <c r="AD85" s="2429">
        <v>223847.34779942888</v>
      </c>
      <c r="AE85" s="2429">
        <v>233068.13668133548</v>
      </c>
      <c r="AF85" s="2429">
        <v>242394.01897470775</v>
      </c>
      <c r="AG85" s="2429">
        <v>249104.971974502</v>
      </c>
      <c r="AH85" s="2429">
        <v>250791.47647310357</v>
      </c>
      <c r="AI85" s="2429">
        <v>248895.16616030873</v>
      </c>
      <c r="AJ85" s="2429">
        <v>252993.9219934232</v>
      </c>
      <c r="AK85" s="2429">
        <v>252572.34663611642</v>
      </c>
      <c r="AL85" s="2429">
        <v>256713.57182647689</v>
      </c>
      <c r="AM85" s="2429">
        <v>253075.47839250037</v>
      </c>
      <c r="AN85" s="2429">
        <v>249072.13560618076</v>
      </c>
      <c r="AO85" s="2429">
        <v>243134.66039097513</v>
      </c>
      <c r="AP85" s="2429">
        <v>237610.98837208439</v>
      </c>
      <c r="AQ85" s="2429">
        <v>234900.81465119991</v>
      </c>
      <c r="AR85" s="2429">
        <v>232123.4663520733</v>
      </c>
      <c r="AS85" s="2429">
        <v>224482.31637104554</v>
      </c>
      <c r="AT85" s="2429">
        <v>220208.68846520418</v>
      </c>
      <c r="AU85" s="2429">
        <v>221320.63978545985</v>
      </c>
      <c r="AV85" s="2429">
        <v>216842.75329127169</v>
      </c>
      <c r="AW85" s="2429">
        <v>217736.68489174944</v>
      </c>
      <c r="AX85" s="2429">
        <v>214847.91333662378</v>
      </c>
      <c r="AY85" s="2429">
        <v>209899.21640126928</v>
      </c>
      <c r="AZ85" s="2429">
        <v>208637.12677399468</v>
      </c>
      <c r="BA85" s="2429">
        <v>206853.51231319827</v>
      </c>
      <c r="BB85" s="2429">
        <v>205097.59551874467</v>
      </c>
      <c r="BC85" s="2429">
        <v>202626.23394366217</v>
      </c>
      <c r="BD85" s="2429">
        <v>198530.57870424897</v>
      </c>
      <c r="BE85" s="2429">
        <v>176358.53327056981</v>
      </c>
      <c r="BF85" s="2429">
        <v>177844.04325831064</v>
      </c>
      <c r="BG85" s="2429">
        <v>184470.45063695023</v>
      </c>
      <c r="BH85" s="2429">
        <v>183386.90773835679</v>
      </c>
      <c r="BI85" s="2429">
        <v>180459.25985261792</v>
      </c>
      <c r="BJ85" s="2429"/>
      <c r="BK85" s="2429"/>
      <c r="BL85" s="2429"/>
      <c r="BM85" s="2429"/>
      <c r="BN85" s="2429"/>
      <c r="BO85" s="2429"/>
      <c r="BP85" s="2429"/>
      <c r="BQ85" s="2429"/>
      <c r="BR85" s="2429"/>
      <c r="BS85" s="2429"/>
      <c r="BT85" s="2429"/>
      <c r="BU85" s="2429"/>
      <c r="BV85" s="2429"/>
      <c r="BW85" s="2429"/>
      <c r="BX85" s="2429"/>
      <c r="BY85" s="2429"/>
      <c r="BZ85" s="2429"/>
      <c r="CA85" s="2429"/>
      <c r="CB85" s="2429"/>
      <c r="CC85" s="2429"/>
      <c r="CD85" s="2429"/>
      <c r="CE85" s="2429"/>
      <c r="CF85" s="2429"/>
      <c r="CG85" s="2429"/>
      <c r="CH85" s="2429"/>
      <c r="CI85" s="2429"/>
      <c r="CJ85" s="2429"/>
      <c r="CK85" s="2429"/>
    </row>
    <row r="86" spans="1:89" ht="22.5">
      <c r="A86" s="2438"/>
      <c r="R86" s="2453"/>
      <c r="S86" s="2454"/>
      <c r="T86" s="2443" t="s">
        <v>1133</v>
      </c>
      <c r="U86" s="2484"/>
      <c r="V86" s="2525"/>
      <c r="W86" s="2516"/>
      <c r="X86" s="2454"/>
      <c r="Y86" s="2443" t="s">
        <v>282</v>
      </c>
      <c r="Z86" s="2484"/>
      <c r="AA86" s="828">
        <v>2.948843104176508</v>
      </c>
      <c r="AB86" s="828">
        <v>2.7559281347443996</v>
      </c>
      <c r="AC86" s="828">
        <v>2.7559281347443996</v>
      </c>
      <c r="AD86" s="828">
        <v>2.5905724466597362</v>
      </c>
      <c r="AE86" s="828">
        <v>2.2874203518378522</v>
      </c>
      <c r="AF86" s="828">
        <v>2.8110466974392887</v>
      </c>
      <c r="AG86" s="828">
        <v>2.7834874160918446</v>
      </c>
      <c r="AH86" s="828">
        <v>2.9764023855239521</v>
      </c>
      <c r="AI86" s="828">
        <v>2.948843104176508</v>
      </c>
      <c r="AJ86" s="828">
        <v>3.8582993886421604</v>
      </c>
      <c r="AK86" s="828">
        <v>4.1238824745066669</v>
      </c>
      <c r="AL86" s="828">
        <v>4.293357096746667</v>
      </c>
      <c r="AM86" s="828">
        <v>4.1238824745066669</v>
      </c>
      <c r="AN86" s="828">
        <v>3.7001959189066675</v>
      </c>
      <c r="AO86" s="828">
        <v>3.6719501485333335</v>
      </c>
      <c r="AP86" s="828">
        <v>3.3566806288400004</v>
      </c>
      <c r="AQ86" s="828">
        <v>2.974619419053333</v>
      </c>
      <c r="AR86" s="828">
        <v>3.0837797647066671</v>
      </c>
      <c r="AS86" s="828">
        <v>3.4112608016666668</v>
      </c>
      <c r="AT86" s="828">
        <v>3.9843526163466674</v>
      </c>
      <c r="AU86" s="828">
        <v>3.9297724435200005</v>
      </c>
      <c r="AV86" s="828">
        <v>3.9297724435200005</v>
      </c>
      <c r="AW86" s="828">
        <v>3.6568715793866673</v>
      </c>
      <c r="AX86" s="828">
        <v>3.5147771390878448</v>
      </c>
      <c r="AY86" s="828">
        <v>3.4875308046763114</v>
      </c>
      <c r="AZ86" s="828">
        <v>3.460284470264777</v>
      </c>
      <c r="BA86" s="828">
        <v>3.7055014799685799</v>
      </c>
      <c r="BB86" s="828">
        <v>3.5420234734993783</v>
      </c>
      <c r="BC86" s="828">
        <v>3.3210902139101894</v>
      </c>
      <c r="BD86" s="828">
        <v>3.429978417644949</v>
      </c>
      <c r="BE86" s="828">
        <v>1.442768699485574</v>
      </c>
      <c r="BF86" s="828">
        <v>2.3683184312310361</v>
      </c>
      <c r="BG86" s="828">
        <v>2.3955404821647268</v>
      </c>
      <c r="BH86" s="828">
        <v>2.6429451243743256</v>
      </c>
      <c r="BI86" s="828">
        <v>2.6429451243743256</v>
      </c>
      <c r="BJ86" s="828"/>
      <c r="BK86" s="828"/>
      <c r="BL86" s="828"/>
      <c r="BM86" s="828"/>
      <c r="BN86" s="828"/>
      <c r="BO86" s="828"/>
      <c r="BP86" s="828"/>
      <c r="BQ86" s="828"/>
      <c r="BR86" s="828"/>
      <c r="BS86" s="828"/>
      <c r="BT86" s="828"/>
      <c r="BU86" s="828"/>
      <c r="BV86" s="828"/>
      <c r="BW86" s="828"/>
      <c r="BX86" s="828"/>
      <c r="BY86" s="828"/>
      <c r="BZ86" s="828"/>
      <c r="CA86" s="828"/>
      <c r="CB86" s="828"/>
      <c r="CC86" s="828"/>
      <c r="CD86" s="828"/>
      <c r="CE86" s="828"/>
      <c r="CF86" s="828"/>
      <c r="CG86" s="828"/>
      <c r="CH86" s="828"/>
      <c r="CI86" s="828"/>
      <c r="CJ86" s="828"/>
      <c r="CK86" s="828"/>
    </row>
    <row r="87" spans="1:89" ht="22.5">
      <c r="A87" s="2438"/>
      <c r="R87" s="2453"/>
      <c r="S87" s="2454"/>
      <c r="T87" s="2443" t="s">
        <v>1134</v>
      </c>
      <c r="U87" s="2484"/>
      <c r="V87" s="2525"/>
      <c r="W87" s="2516"/>
      <c r="X87" s="2454"/>
      <c r="Y87" s="2443" t="s">
        <v>1118</v>
      </c>
      <c r="Z87" s="2484"/>
      <c r="AA87" s="2546" t="s">
        <v>1172</v>
      </c>
      <c r="AB87" s="2546" t="s">
        <v>1172</v>
      </c>
      <c r="AC87" s="2546" t="s">
        <v>1172</v>
      </c>
      <c r="AD87" s="2546" t="s">
        <v>1172</v>
      </c>
      <c r="AE87" s="2546" t="s">
        <v>1172</v>
      </c>
      <c r="AF87" s="2546" t="s">
        <v>1172</v>
      </c>
      <c r="AG87" s="2546" t="s">
        <v>1172</v>
      </c>
      <c r="AH87" s="2546" t="s">
        <v>1172</v>
      </c>
      <c r="AI87" s="2546" t="s">
        <v>1172</v>
      </c>
      <c r="AJ87" s="2546" t="s">
        <v>1172</v>
      </c>
      <c r="AK87" s="2546" t="s">
        <v>1172</v>
      </c>
      <c r="AL87" s="2546" t="s">
        <v>1172</v>
      </c>
      <c r="AM87" s="2546" t="s">
        <v>1172</v>
      </c>
      <c r="AN87" s="2546" t="s">
        <v>1172</v>
      </c>
      <c r="AO87" s="2546" t="s">
        <v>1172</v>
      </c>
      <c r="AP87" s="2546" t="s">
        <v>1172</v>
      </c>
      <c r="AQ87" s="2546" t="s">
        <v>1172</v>
      </c>
      <c r="AR87" s="2546" t="s">
        <v>1172</v>
      </c>
      <c r="AS87" s="2546" t="s">
        <v>1172</v>
      </c>
      <c r="AT87" s="2546" t="s">
        <v>1172</v>
      </c>
      <c r="AU87" s="2546" t="s">
        <v>1172</v>
      </c>
      <c r="AV87" s="2546" t="s">
        <v>1172</v>
      </c>
      <c r="AW87" s="2546" t="s">
        <v>1172</v>
      </c>
      <c r="AX87" s="2546" t="s">
        <v>1172</v>
      </c>
      <c r="AY87" s="2546" t="s">
        <v>1172</v>
      </c>
      <c r="AZ87" s="2546" t="s">
        <v>1172</v>
      </c>
      <c r="BA87" s="2546" t="s">
        <v>1172</v>
      </c>
      <c r="BB87" s="2546" t="s">
        <v>1172</v>
      </c>
      <c r="BC87" s="2546" t="s">
        <v>1172</v>
      </c>
      <c r="BD87" s="2546" t="s">
        <v>1172</v>
      </c>
      <c r="BE87" s="2546" t="s">
        <v>1172</v>
      </c>
      <c r="BF87" s="2546" t="s">
        <v>1172</v>
      </c>
      <c r="BG87" s="2546" t="s">
        <v>1172</v>
      </c>
      <c r="BH87" s="2546" t="s">
        <v>1172</v>
      </c>
      <c r="BI87" s="2546" t="s">
        <v>1172</v>
      </c>
      <c r="BJ87" s="828"/>
      <c r="BK87" s="828"/>
      <c r="BL87" s="828"/>
      <c r="BM87" s="828"/>
      <c r="BN87" s="828"/>
      <c r="BO87" s="828"/>
      <c r="BP87" s="828"/>
      <c r="BQ87" s="828"/>
      <c r="BR87" s="828"/>
      <c r="BS87" s="828"/>
      <c r="BT87" s="828"/>
      <c r="BU87" s="828"/>
      <c r="BV87" s="828"/>
      <c r="BW87" s="828"/>
      <c r="BX87" s="828"/>
      <c r="BY87" s="828"/>
      <c r="BZ87" s="828"/>
      <c r="CA87" s="828"/>
      <c r="CB87" s="828"/>
      <c r="CC87" s="828"/>
      <c r="CD87" s="828"/>
      <c r="CE87" s="828"/>
      <c r="CF87" s="828"/>
      <c r="CG87" s="828"/>
      <c r="CH87" s="828"/>
      <c r="CI87" s="828"/>
      <c r="CJ87" s="828"/>
      <c r="CK87" s="828"/>
    </row>
    <row r="88" spans="1:89" ht="22.5">
      <c r="A88" s="2438"/>
      <c r="R88" s="2453"/>
      <c r="S88" s="2454"/>
      <c r="T88" s="2443" t="s">
        <v>1135</v>
      </c>
      <c r="U88" s="2484"/>
      <c r="V88" s="2525"/>
      <c r="W88" s="2516"/>
      <c r="X88" s="2454"/>
      <c r="Y88" s="2443" t="s">
        <v>1119</v>
      </c>
      <c r="Z88" s="2484"/>
      <c r="AA88" s="2546" t="s">
        <v>1172</v>
      </c>
      <c r="AB88" s="2546" t="s">
        <v>1172</v>
      </c>
      <c r="AC88" s="2546" t="s">
        <v>1172</v>
      </c>
      <c r="AD88" s="2546" t="s">
        <v>1172</v>
      </c>
      <c r="AE88" s="2546" t="s">
        <v>1172</v>
      </c>
      <c r="AF88" s="2546" t="s">
        <v>1172</v>
      </c>
      <c r="AG88" s="2546" t="s">
        <v>1172</v>
      </c>
      <c r="AH88" s="2546" t="s">
        <v>1172</v>
      </c>
      <c r="AI88" s="2546" t="s">
        <v>1172</v>
      </c>
      <c r="AJ88" s="2546" t="s">
        <v>1172</v>
      </c>
      <c r="AK88" s="2546" t="s">
        <v>1172</v>
      </c>
      <c r="AL88" s="2546" t="s">
        <v>1172</v>
      </c>
      <c r="AM88" s="2546" t="s">
        <v>1172</v>
      </c>
      <c r="AN88" s="2546" t="s">
        <v>1172</v>
      </c>
      <c r="AO88" s="2546" t="s">
        <v>1172</v>
      </c>
      <c r="AP88" s="2546" t="s">
        <v>1172</v>
      </c>
      <c r="AQ88" s="2546" t="s">
        <v>1172</v>
      </c>
      <c r="AR88" s="2546" t="s">
        <v>1172</v>
      </c>
      <c r="AS88" s="2546" t="s">
        <v>1172</v>
      </c>
      <c r="AT88" s="2546" t="s">
        <v>1172</v>
      </c>
      <c r="AU88" s="2546" t="s">
        <v>1172</v>
      </c>
      <c r="AV88" s="2546" t="s">
        <v>1172</v>
      </c>
      <c r="AW88" s="2546" t="s">
        <v>1172</v>
      </c>
      <c r="AX88" s="2546" t="s">
        <v>1172</v>
      </c>
      <c r="AY88" s="2546" t="s">
        <v>1172</v>
      </c>
      <c r="AZ88" s="2546" t="s">
        <v>1172</v>
      </c>
      <c r="BA88" s="2546" t="s">
        <v>1172</v>
      </c>
      <c r="BB88" s="2546" t="s">
        <v>1172</v>
      </c>
      <c r="BC88" s="2546" t="s">
        <v>1172</v>
      </c>
      <c r="BD88" s="2546" t="s">
        <v>1172</v>
      </c>
      <c r="BE88" s="2546" t="s">
        <v>1172</v>
      </c>
      <c r="BF88" s="2546" t="s">
        <v>1172</v>
      </c>
      <c r="BG88" s="2546" t="s">
        <v>1172</v>
      </c>
      <c r="BH88" s="2546" t="s">
        <v>1172</v>
      </c>
      <c r="BI88" s="2546" t="s">
        <v>1172</v>
      </c>
      <c r="BJ88" s="828"/>
      <c r="BK88" s="828"/>
      <c r="BL88" s="828"/>
      <c r="BM88" s="828"/>
      <c r="BN88" s="828"/>
      <c r="BO88" s="828"/>
      <c r="BP88" s="828"/>
      <c r="BQ88" s="828"/>
      <c r="BR88" s="828"/>
      <c r="BS88" s="828"/>
      <c r="BT88" s="828"/>
      <c r="BU88" s="828"/>
      <c r="BV88" s="828"/>
      <c r="BW88" s="828"/>
      <c r="BX88" s="828"/>
      <c r="BY88" s="828"/>
      <c r="BZ88" s="828"/>
      <c r="CA88" s="828"/>
      <c r="CB88" s="828"/>
      <c r="CC88" s="828"/>
      <c r="CD88" s="828"/>
      <c r="CE88" s="828"/>
      <c r="CF88" s="828"/>
      <c r="CG88" s="828"/>
      <c r="CH88" s="828"/>
      <c r="CI88" s="828"/>
      <c r="CJ88" s="828"/>
      <c r="CK88" s="828"/>
    </row>
    <row r="89" spans="1:89" ht="22.5">
      <c r="A89" s="2438"/>
      <c r="R89" s="2453"/>
      <c r="S89" s="2454"/>
      <c r="T89" s="2443" t="s">
        <v>1136</v>
      </c>
      <c r="U89" s="2484"/>
      <c r="V89" s="2525"/>
      <c r="W89" s="2516"/>
      <c r="X89" s="2454"/>
      <c r="Y89" s="2443" t="s">
        <v>1120</v>
      </c>
      <c r="Z89" s="2484"/>
      <c r="AA89" s="828">
        <v>201747.6301863383</v>
      </c>
      <c r="AB89" s="828">
        <v>213514.5451907407</v>
      </c>
      <c r="AC89" s="828">
        <v>220068.72715004289</v>
      </c>
      <c r="AD89" s="828">
        <v>223842.59162514014</v>
      </c>
      <c r="AE89" s="828">
        <v>233062.01626699374</v>
      </c>
      <c r="AF89" s="828">
        <v>242383.78298875436</v>
      </c>
      <c r="AG89" s="828">
        <v>249090.033600619</v>
      </c>
      <c r="AH89" s="828">
        <v>250770.7631313508</v>
      </c>
      <c r="AI89" s="828">
        <v>248863.54030022351</v>
      </c>
      <c r="AJ89" s="828">
        <v>252948.96227889514</v>
      </c>
      <c r="AK89" s="828">
        <v>252508.81934328828</v>
      </c>
      <c r="AL89" s="828">
        <v>256617.84781134906</v>
      </c>
      <c r="AM89" s="828">
        <v>252944.09942363092</v>
      </c>
      <c r="AN89" s="828">
        <v>248907.99008514176</v>
      </c>
      <c r="AO89" s="828">
        <v>242956.5864166978</v>
      </c>
      <c r="AP89" s="828">
        <v>237402.4236494361</v>
      </c>
      <c r="AQ89" s="828">
        <v>234672.31507739334</v>
      </c>
      <c r="AR89" s="828">
        <v>231881.75831563637</v>
      </c>
      <c r="AS89" s="828">
        <v>224226.04972713036</v>
      </c>
      <c r="AT89" s="828">
        <v>219958.10619155745</v>
      </c>
      <c r="AU89" s="828">
        <v>221076.82440543899</v>
      </c>
      <c r="AV89" s="828">
        <v>216602.84788836443</v>
      </c>
      <c r="AW89" s="828">
        <v>217510.58533562199</v>
      </c>
      <c r="AX89" s="828">
        <v>214641.13557401739</v>
      </c>
      <c r="AY89" s="828">
        <v>209703.76210840966</v>
      </c>
      <c r="AZ89" s="828">
        <v>208463.07089345183</v>
      </c>
      <c r="BA89" s="828">
        <v>206704.9323842256</v>
      </c>
      <c r="BB89" s="828">
        <v>204970.93128752583</v>
      </c>
      <c r="BC89" s="828">
        <v>202523.11819750143</v>
      </c>
      <c r="BD89" s="828">
        <v>198447.56481726639</v>
      </c>
      <c r="BE89" s="828">
        <v>176296.60066781307</v>
      </c>
      <c r="BF89" s="828">
        <v>177793.20542900715</v>
      </c>
      <c r="BG89" s="828">
        <v>184425.9128814057</v>
      </c>
      <c r="BH89" s="828">
        <v>183349.42512295267</v>
      </c>
      <c r="BI89" s="828">
        <v>180426.0179731216</v>
      </c>
      <c r="BJ89" s="828"/>
      <c r="BK89" s="828"/>
      <c r="BL89" s="828"/>
      <c r="BM89" s="828"/>
      <c r="BN89" s="828"/>
      <c r="BO89" s="828"/>
      <c r="BP89" s="828"/>
      <c r="BQ89" s="828"/>
      <c r="BR89" s="828"/>
      <c r="BS89" s="828"/>
      <c r="BT89" s="828"/>
      <c r="BU89" s="828"/>
      <c r="BV89" s="828"/>
      <c r="BW89" s="828"/>
      <c r="BX89" s="828"/>
      <c r="BY89" s="828"/>
      <c r="BZ89" s="828"/>
      <c r="CA89" s="828"/>
      <c r="CB89" s="828"/>
      <c r="CC89" s="828"/>
      <c r="CD89" s="828"/>
      <c r="CE89" s="828"/>
      <c r="CF89" s="828"/>
      <c r="CG89" s="828"/>
      <c r="CH89" s="828"/>
      <c r="CI89" s="828"/>
      <c r="CJ89" s="828"/>
      <c r="CK89" s="828"/>
    </row>
    <row r="90" spans="1:89" ht="22.5">
      <c r="A90" s="2438"/>
      <c r="R90" s="2453"/>
      <c r="S90" s="2454"/>
      <c r="T90" s="2443" t="s">
        <v>1137</v>
      </c>
      <c r="U90" s="2484"/>
      <c r="V90" s="2525"/>
      <c r="W90" s="2516"/>
      <c r="X90" s="2454"/>
      <c r="Y90" s="2443" t="s">
        <v>1121</v>
      </c>
      <c r="Z90" s="2484"/>
      <c r="AA90" s="2546" t="s">
        <v>1172</v>
      </c>
      <c r="AB90" s="2546" t="s">
        <v>1172</v>
      </c>
      <c r="AC90" s="2546" t="s">
        <v>1172</v>
      </c>
      <c r="AD90" s="2546" t="s">
        <v>1172</v>
      </c>
      <c r="AE90" s="2546" t="s">
        <v>1172</v>
      </c>
      <c r="AF90" s="2546" t="s">
        <v>1172</v>
      </c>
      <c r="AG90" s="2546" t="s">
        <v>1172</v>
      </c>
      <c r="AH90" s="2546" t="s">
        <v>1172</v>
      </c>
      <c r="AI90" s="2546" t="s">
        <v>1172</v>
      </c>
      <c r="AJ90" s="2546" t="s">
        <v>1172</v>
      </c>
      <c r="AK90" s="2546" t="s">
        <v>1172</v>
      </c>
      <c r="AL90" s="2546" t="s">
        <v>1172</v>
      </c>
      <c r="AM90" s="2546" t="s">
        <v>1172</v>
      </c>
      <c r="AN90" s="2546" t="s">
        <v>1172</v>
      </c>
      <c r="AO90" s="2546" t="s">
        <v>1172</v>
      </c>
      <c r="AP90" s="2546" t="s">
        <v>1172</v>
      </c>
      <c r="AQ90" s="2546" t="s">
        <v>1172</v>
      </c>
      <c r="AR90" s="2546" t="s">
        <v>1172</v>
      </c>
      <c r="AS90" s="2546" t="s">
        <v>1172</v>
      </c>
      <c r="AT90" s="2546" t="s">
        <v>1172</v>
      </c>
      <c r="AU90" s="2546" t="s">
        <v>1172</v>
      </c>
      <c r="AV90" s="2546" t="s">
        <v>1172</v>
      </c>
      <c r="AW90" s="2546" t="s">
        <v>1172</v>
      </c>
      <c r="AX90" s="2546" t="s">
        <v>1172</v>
      </c>
      <c r="AY90" s="2546" t="s">
        <v>1172</v>
      </c>
      <c r="AZ90" s="2546" t="s">
        <v>1172</v>
      </c>
      <c r="BA90" s="2546" t="s">
        <v>1172</v>
      </c>
      <c r="BB90" s="2546" t="s">
        <v>1172</v>
      </c>
      <c r="BC90" s="2546" t="s">
        <v>1172</v>
      </c>
      <c r="BD90" s="2546" t="s">
        <v>1172</v>
      </c>
      <c r="BE90" s="2546" t="s">
        <v>1172</v>
      </c>
      <c r="BF90" s="2546" t="s">
        <v>1172</v>
      </c>
      <c r="BG90" s="2546" t="s">
        <v>1172</v>
      </c>
      <c r="BH90" s="2546" t="s">
        <v>1172</v>
      </c>
      <c r="BI90" s="2546" t="s">
        <v>1172</v>
      </c>
      <c r="BJ90" s="828"/>
      <c r="BK90" s="828"/>
      <c r="BL90" s="828"/>
      <c r="BM90" s="828"/>
      <c r="BN90" s="828"/>
      <c r="BO90" s="828"/>
      <c r="BP90" s="828"/>
      <c r="BQ90" s="828"/>
      <c r="BR90" s="828"/>
      <c r="BS90" s="828"/>
      <c r="BT90" s="828"/>
      <c r="BU90" s="828"/>
      <c r="BV90" s="828"/>
      <c r="BW90" s="828"/>
      <c r="BX90" s="828"/>
      <c r="BY90" s="828"/>
      <c r="BZ90" s="828"/>
      <c r="CA90" s="828"/>
      <c r="CB90" s="828"/>
      <c r="CC90" s="828"/>
      <c r="CD90" s="828"/>
      <c r="CE90" s="828"/>
      <c r="CF90" s="828"/>
      <c r="CG90" s="828"/>
      <c r="CH90" s="828"/>
      <c r="CI90" s="828"/>
      <c r="CJ90" s="828"/>
      <c r="CK90" s="828"/>
    </row>
    <row r="91" spans="1:89" ht="22.5">
      <c r="A91" s="2438"/>
      <c r="R91" s="2453"/>
      <c r="S91" s="2454"/>
      <c r="T91" s="2444" t="s">
        <v>1138</v>
      </c>
      <c r="U91" s="2485"/>
      <c r="V91" s="2525"/>
      <c r="W91" s="2516"/>
      <c r="X91" s="2454"/>
      <c r="Y91" s="2444" t="s">
        <v>1122</v>
      </c>
      <c r="Z91" s="2485"/>
      <c r="AA91" s="2417">
        <v>0.17220005778034875</v>
      </c>
      <c r="AB91" s="2417">
        <v>0.41316493107269575</v>
      </c>
      <c r="AC91" s="2417">
        <v>1.067399917322029</v>
      </c>
      <c r="AD91" s="2417">
        <v>2.1656018420747034</v>
      </c>
      <c r="AE91" s="2417">
        <v>3.8329939899026884</v>
      </c>
      <c r="AF91" s="2417">
        <v>7.4249392559171223</v>
      </c>
      <c r="AG91" s="2417">
        <v>12.154886466900301</v>
      </c>
      <c r="AH91" s="2417">
        <v>17.73693936723458</v>
      </c>
      <c r="AI91" s="2417">
        <v>28.677016981000811</v>
      </c>
      <c r="AJ91" s="2417">
        <v>41.101415139439275</v>
      </c>
      <c r="AK91" s="2417">
        <v>59.403410353599853</v>
      </c>
      <c r="AL91" s="2417">
        <v>91.430658031111264</v>
      </c>
      <c r="AM91" s="2417">
        <v>127.25508639490816</v>
      </c>
      <c r="AN91" s="2417">
        <v>160.44532512011256</v>
      </c>
      <c r="AO91" s="2417">
        <v>174.40202412874353</v>
      </c>
      <c r="AP91" s="2417">
        <v>205.20804201944864</v>
      </c>
      <c r="AQ91" s="2417">
        <v>225.52495438747974</v>
      </c>
      <c r="AR91" s="2417">
        <v>238.62425667225315</v>
      </c>
      <c r="AS91" s="2417">
        <v>252.85538311351462</v>
      </c>
      <c r="AT91" s="2417">
        <v>246.59792103034761</v>
      </c>
      <c r="AU91" s="2417">
        <v>239.8856075773482</v>
      </c>
      <c r="AV91" s="2417">
        <v>235.9756304637134</v>
      </c>
      <c r="AW91" s="2417">
        <v>222.44268454808531</v>
      </c>
      <c r="AX91" s="2417">
        <v>203.26298546730408</v>
      </c>
      <c r="AY91" s="2417">
        <v>191.96676205493154</v>
      </c>
      <c r="AZ91" s="2417">
        <v>170.59559607257617</v>
      </c>
      <c r="BA91" s="2417">
        <v>144.87442749272242</v>
      </c>
      <c r="BB91" s="2417">
        <v>123.12220774535534</v>
      </c>
      <c r="BC91" s="2417">
        <v>99.794655946846689</v>
      </c>
      <c r="BD91" s="2417">
        <v>79.583908564942888</v>
      </c>
      <c r="BE91" s="2417">
        <v>60.489834057239335</v>
      </c>
      <c r="BF91" s="2417">
        <v>48.469510872274299</v>
      </c>
      <c r="BG91" s="2417">
        <v>42.142215062371797</v>
      </c>
      <c r="BH91" s="2417">
        <v>34.839670279724778</v>
      </c>
      <c r="BI91" s="2417">
        <v>30.598934371955671</v>
      </c>
      <c r="BJ91" s="2417"/>
      <c r="BK91" s="2417"/>
      <c r="BL91" s="2417"/>
      <c r="BM91" s="2417"/>
      <c r="BN91" s="2417"/>
      <c r="BO91" s="2417"/>
      <c r="BP91" s="2417"/>
      <c r="BQ91" s="2417"/>
      <c r="BR91" s="2417"/>
      <c r="BS91" s="2417"/>
      <c r="BT91" s="2417"/>
      <c r="BU91" s="2417"/>
      <c r="BV91" s="2417"/>
      <c r="BW91" s="2417"/>
      <c r="BX91" s="2417"/>
      <c r="BY91" s="2417"/>
      <c r="BZ91" s="2417"/>
      <c r="CA91" s="2417"/>
      <c r="CB91" s="2417"/>
      <c r="CC91" s="2417"/>
      <c r="CD91" s="2417"/>
      <c r="CE91" s="2417"/>
      <c r="CF91" s="2417"/>
      <c r="CG91" s="2417"/>
      <c r="CH91" s="2417"/>
      <c r="CI91" s="2417"/>
      <c r="CJ91" s="2417"/>
      <c r="CK91" s="2417"/>
    </row>
    <row r="92" spans="1:89" ht="22.5">
      <c r="A92" s="2438"/>
      <c r="R92" s="2453"/>
      <c r="S92" s="2504" t="s">
        <v>1141</v>
      </c>
      <c r="T92" s="2503"/>
      <c r="U92" s="2539"/>
      <c r="V92" s="2528"/>
      <c r="W92" s="2516"/>
      <c r="X92" s="2504" t="s">
        <v>1100</v>
      </c>
      <c r="Y92" s="2503"/>
      <c r="Z92" s="2499"/>
      <c r="AA92" s="2430">
        <v>208428.58553710367</v>
      </c>
      <c r="AB92" s="2430">
        <v>220426.44009783838</v>
      </c>
      <c r="AC92" s="2430">
        <v>227053.39388868047</v>
      </c>
      <c r="AD92" s="2430">
        <v>230460.35138536638</v>
      </c>
      <c r="AE92" s="2430">
        <v>240154.14110422091</v>
      </c>
      <c r="AF92" s="2430">
        <v>249219.4148697911</v>
      </c>
      <c r="AG92" s="2430">
        <v>255829.34071600923</v>
      </c>
      <c r="AH92" s="2430">
        <v>257308.26739900358</v>
      </c>
      <c r="AI92" s="2430">
        <v>255051.1426736977</v>
      </c>
      <c r="AJ92" s="2430">
        <v>259405.89355234435</v>
      </c>
      <c r="AK92" s="2430">
        <v>258755.78152380741</v>
      </c>
      <c r="AL92" s="2430">
        <v>262834.09668401018</v>
      </c>
      <c r="AM92" s="2430">
        <v>259609.42433427621</v>
      </c>
      <c r="AN92" s="2430">
        <v>255967.44511905033</v>
      </c>
      <c r="AO92" s="2430">
        <v>249834.93284422107</v>
      </c>
      <c r="AP92" s="2430">
        <v>244449.3617597945</v>
      </c>
      <c r="AQ92" s="2430">
        <v>241473.2993255555</v>
      </c>
      <c r="AR92" s="2430">
        <v>239400.60941327125</v>
      </c>
      <c r="AS92" s="2430">
        <v>231655.47292354124</v>
      </c>
      <c r="AT92" s="2430">
        <v>227026.22924744175</v>
      </c>
      <c r="AU92" s="2430">
        <v>228469.09575192444</v>
      </c>
      <c r="AV92" s="2430">
        <v>225176.93956666408</v>
      </c>
      <c r="AW92" s="2430">
        <v>226971.0092209953</v>
      </c>
      <c r="AX92" s="2430">
        <v>224243.79827183177</v>
      </c>
      <c r="AY92" s="2430">
        <v>218891.88965871118</v>
      </c>
      <c r="AZ92" s="2430">
        <v>217419.15794732509</v>
      </c>
      <c r="BA92" s="2430">
        <v>215391.02092710746</v>
      </c>
      <c r="BB92" s="2430">
        <v>213300.85309993709</v>
      </c>
      <c r="BC92" s="2430">
        <v>210213.00923576628</v>
      </c>
      <c r="BD92" s="2430">
        <v>205886.9009106567</v>
      </c>
      <c r="BE92" s="2430">
        <v>183358.70549183417</v>
      </c>
      <c r="BF92" s="2430">
        <v>184755.0594211765</v>
      </c>
      <c r="BG92" s="2430">
        <v>191511.46700191119</v>
      </c>
      <c r="BH92" s="2430">
        <v>190187.30901445894</v>
      </c>
      <c r="BI92" s="2430">
        <v>187185.1754150989</v>
      </c>
      <c r="BJ92" s="2430"/>
      <c r="BK92" s="2430"/>
      <c r="BL92" s="2430"/>
      <c r="BM92" s="2430"/>
      <c r="BN92" s="2430"/>
      <c r="BO92" s="2430"/>
      <c r="BP92" s="2430"/>
      <c r="BQ92" s="2430"/>
      <c r="BR92" s="2430"/>
      <c r="BS92" s="2430"/>
      <c r="BT92" s="2430"/>
      <c r="BU92" s="2430"/>
      <c r="BV92" s="2430"/>
      <c r="BW92" s="2430"/>
      <c r="BX92" s="2430"/>
      <c r="BY92" s="2430"/>
      <c r="BZ92" s="2430"/>
      <c r="CA92" s="2430"/>
      <c r="CB92" s="2430"/>
      <c r="CC92" s="2430"/>
      <c r="CD92" s="2430"/>
      <c r="CE92" s="2430"/>
      <c r="CF92" s="2430"/>
      <c r="CG92" s="2430"/>
      <c r="CH92" s="2430"/>
      <c r="CI92" s="2430"/>
      <c r="CJ92" s="2430"/>
      <c r="CK92" s="2430"/>
    </row>
    <row r="93" spans="1:89" ht="22.5">
      <c r="A93" s="2438"/>
      <c r="R93" s="2453"/>
      <c r="S93" s="2454"/>
      <c r="T93" s="2457" t="s">
        <v>1133</v>
      </c>
      <c r="U93" s="2492"/>
      <c r="V93" s="2525"/>
      <c r="W93" s="2516"/>
      <c r="X93" s="2454"/>
      <c r="Y93" s="2457" t="s">
        <v>282</v>
      </c>
      <c r="Z93" s="2492"/>
      <c r="AA93" s="2431">
        <v>2.948843104176508</v>
      </c>
      <c r="AB93" s="2431">
        <v>2.7559281347443996</v>
      </c>
      <c r="AC93" s="2431">
        <v>2.7559281347443996</v>
      </c>
      <c r="AD93" s="2431">
        <v>2.5905724466597362</v>
      </c>
      <c r="AE93" s="2431">
        <v>2.2874203518378522</v>
      </c>
      <c r="AF93" s="2431">
        <v>2.8110466974392887</v>
      </c>
      <c r="AG93" s="2431">
        <v>2.7834874160918446</v>
      </c>
      <c r="AH93" s="2431">
        <v>2.9764023855239521</v>
      </c>
      <c r="AI93" s="2431">
        <v>2.948843104176508</v>
      </c>
      <c r="AJ93" s="2431">
        <v>3.8582993886421604</v>
      </c>
      <c r="AK93" s="2431">
        <v>4.1238824745066669</v>
      </c>
      <c r="AL93" s="2431">
        <v>4.293357096746667</v>
      </c>
      <c r="AM93" s="2431">
        <v>4.1238824745066669</v>
      </c>
      <c r="AN93" s="2431">
        <v>3.7001959189066675</v>
      </c>
      <c r="AO93" s="2431">
        <v>3.6719501485333335</v>
      </c>
      <c r="AP93" s="2431">
        <v>3.3566806288400004</v>
      </c>
      <c r="AQ93" s="2431">
        <v>2.974619419053333</v>
      </c>
      <c r="AR93" s="2431">
        <v>3.0837797647066671</v>
      </c>
      <c r="AS93" s="2431">
        <v>3.4112608016666668</v>
      </c>
      <c r="AT93" s="2431">
        <v>3.9843526163466674</v>
      </c>
      <c r="AU93" s="2431">
        <v>3.9297724435200005</v>
      </c>
      <c r="AV93" s="2431">
        <v>3.9297724435200005</v>
      </c>
      <c r="AW93" s="2431">
        <v>3.6568715793866673</v>
      </c>
      <c r="AX93" s="2431">
        <v>3.5147771390878448</v>
      </c>
      <c r="AY93" s="2431">
        <v>3.4875308046763114</v>
      </c>
      <c r="AZ93" s="2431">
        <v>3.460284470264777</v>
      </c>
      <c r="BA93" s="2431">
        <v>3.7055014799685799</v>
      </c>
      <c r="BB93" s="2431">
        <v>3.5420234734993783</v>
      </c>
      <c r="BC93" s="2431">
        <v>3.3210902139101894</v>
      </c>
      <c r="BD93" s="2431">
        <v>3.429978417644949</v>
      </c>
      <c r="BE93" s="2431">
        <v>1.442768699485574</v>
      </c>
      <c r="BF93" s="2431">
        <v>2.3683184312310361</v>
      </c>
      <c r="BG93" s="2431">
        <v>2.3955404821647268</v>
      </c>
      <c r="BH93" s="2431">
        <v>2.6429451243743256</v>
      </c>
      <c r="BI93" s="2431">
        <v>2.6429451243743256</v>
      </c>
      <c r="BJ93" s="2431"/>
      <c r="BK93" s="2431"/>
      <c r="BL93" s="2431"/>
      <c r="BM93" s="2431"/>
      <c r="BN93" s="2431"/>
      <c r="BO93" s="2431"/>
      <c r="BP93" s="2431"/>
      <c r="BQ93" s="2431"/>
      <c r="BR93" s="2431"/>
      <c r="BS93" s="2431"/>
      <c r="BT93" s="2431"/>
      <c r="BU93" s="2431"/>
      <c r="BV93" s="2431"/>
      <c r="BW93" s="2431"/>
      <c r="BX93" s="2431"/>
      <c r="BY93" s="2431"/>
      <c r="BZ93" s="2431"/>
      <c r="CA93" s="2431"/>
      <c r="CB93" s="2431"/>
      <c r="CC93" s="2431"/>
      <c r="CD93" s="2431"/>
      <c r="CE93" s="2431"/>
      <c r="CF93" s="2431"/>
      <c r="CG93" s="2431"/>
      <c r="CH93" s="2431"/>
      <c r="CI93" s="2431"/>
      <c r="CJ93" s="2432"/>
      <c r="CK93" s="2431"/>
    </row>
    <row r="94" spans="1:89" ht="22.5">
      <c r="A94" s="2438"/>
      <c r="R94" s="2453"/>
      <c r="S94" s="2454"/>
      <c r="T94" s="2457" t="s">
        <v>1134</v>
      </c>
      <c r="U94" s="2492"/>
      <c r="V94" s="2525"/>
      <c r="W94" s="2516"/>
      <c r="X94" s="2454"/>
      <c r="Y94" s="2457" t="s">
        <v>1118</v>
      </c>
      <c r="Z94" s="2492"/>
      <c r="AA94" s="2549" t="s">
        <v>1172</v>
      </c>
      <c r="AB94" s="2549" t="s">
        <v>1172</v>
      </c>
      <c r="AC94" s="2549" t="s">
        <v>1172</v>
      </c>
      <c r="AD94" s="2549" t="s">
        <v>1172</v>
      </c>
      <c r="AE94" s="2549" t="s">
        <v>1172</v>
      </c>
      <c r="AF94" s="2549" t="s">
        <v>1172</v>
      </c>
      <c r="AG94" s="2549" t="s">
        <v>1172</v>
      </c>
      <c r="AH94" s="2549" t="s">
        <v>1172</v>
      </c>
      <c r="AI94" s="2549" t="s">
        <v>1172</v>
      </c>
      <c r="AJ94" s="2549" t="s">
        <v>1172</v>
      </c>
      <c r="AK94" s="2549" t="s">
        <v>1172</v>
      </c>
      <c r="AL94" s="2549" t="s">
        <v>1172</v>
      </c>
      <c r="AM94" s="2549" t="s">
        <v>1172</v>
      </c>
      <c r="AN94" s="2549" t="s">
        <v>1172</v>
      </c>
      <c r="AO94" s="2549" t="s">
        <v>1172</v>
      </c>
      <c r="AP94" s="2549" t="s">
        <v>1172</v>
      </c>
      <c r="AQ94" s="2549" t="s">
        <v>1172</v>
      </c>
      <c r="AR94" s="2549" t="s">
        <v>1172</v>
      </c>
      <c r="AS94" s="2549" t="s">
        <v>1172</v>
      </c>
      <c r="AT94" s="2549" t="s">
        <v>1172</v>
      </c>
      <c r="AU94" s="2549" t="s">
        <v>1172</v>
      </c>
      <c r="AV94" s="2549" t="s">
        <v>1172</v>
      </c>
      <c r="AW94" s="2549" t="s">
        <v>1172</v>
      </c>
      <c r="AX94" s="2549" t="s">
        <v>1172</v>
      </c>
      <c r="AY94" s="2549" t="s">
        <v>1172</v>
      </c>
      <c r="AZ94" s="2549" t="s">
        <v>1172</v>
      </c>
      <c r="BA94" s="2549" t="s">
        <v>1172</v>
      </c>
      <c r="BB94" s="2549" t="s">
        <v>1172</v>
      </c>
      <c r="BC94" s="2549" t="s">
        <v>1172</v>
      </c>
      <c r="BD94" s="2549" t="s">
        <v>1172</v>
      </c>
      <c r="BE94" s="2549" t="s">
        <v>1172</v>
      </c>
      <c r="BF94" s="2549" t="s">
        <v>1172</v>
      </c>
      <c r="BG94" s="2549" t="s">
        <v>1172</v>
      </c>
      <c r="BH94" s="2549" t="s">
        <v>1172</v>
      </c>
      <c r="BI94" s="2549" t="s">
        <v>1172</v>
      </c>
      <c r="BJ94" s="2431"/>
      <c r="BK94" s="2431"/>
      <c r="BL94" s="2431"/>
      <c r="BM94" s="2431"/>
      <c r="BN94" s="2431"/>
      <c r="BO94" s="2431"/>
      <c r="BP94" s="2431"/>
      <c r="BQ94" s="2431"/>
      <c r="BR94" s="2431"/>
      <c r="BS94" s="2431"/>
      <c r="BT94" s="2431"/>
      <c r="BU94" s="2431"/>
      <c r="BV94" s="2431"/>
      <c r="BW94" s="2431"/>
      <c r="BX94" s="2431"/>
      <c r="BY94" s="2431"/>
      <c r="BZ94" s="2431"/>
      <c r="CA94" s="2431"/>
      <c r="CB94" s="2431"/>
      <c r="CC94" s="2431"/>
      <c r="CD94" s="2431"/>
      <c r="CE94" s="2431"/>
      <c r="CF94" s="2431"/>
      <c r="CG94" s="2431"/>
      <c r="CH94" s="2431"/>
      <c r="CI94" s="2431"/>
      <c r="CJ94" s="2432"/>
      <c r="CK94" s="2431"/>
    </row>
    <row r="95" spans="1:89" ht="22.5">
      <c r="A95" s="2438"/>
      <c r="R95" s="2453"/>
      <c r="S95" s="2454"/>
      <c r="T95" s="2457" t="s">
        <v>1135</v>
      </c>
      <c r="U95" s="2492"/>
      <c r="V95" s="2525"/>
      <c r="W95" s="2516"/>
      <c r="X95" s="2454"/>
      <c r="Y95" s="2457" t="s">
        <v>1119</v>
      </c>
      <c r="Z95" s="2492"/>
      <c r="AA95" s="2549" t="s">
        <v>1172</v>
      </c>
      <c r="AB95" s="2549" t="s">
        <v>1172</v>
      </c>
      <c r="AC95" s="2549" t="s">
        <v>1172</v>
      </c>
      <c r="AD95" s="2549" t="s">
        <v>1172</v>
      </c>
      <c r="AE95" s="2549" t="s">
        <v>1172</v>
      </c>
      <c r="AF95" s="2549" t="s">
        <v>1172</v>
      </c>
      <c r="AG95" s="2549" t="s">
        <v>1172</v>
      </c>
      <c r="AH95" s="2549" t="s">
        <v>1172</v>
      </c>
      <c r="AI95" s="2549" t="s">
        <v>1172</v>
      </c>
      <c r="AJ95" s="2549" t="s">
        <v>1172</v>
      </c>
      <c r="AK95" s="2549" t="s">
        <v>1172</v>
      </c>
      <c r="AL95" s="2549" t="s">
        <v>1172</v>
      </c>
      <c r="AM95" s="2549" t="s">
        <v>1172</v>
      </c>
      <c r="AN95" s="2549" t="s">
        <v>1172</v>
      </c>
      <c r="AO95" s="2549" t="s">
        <v>1172</v>
      </c>
      <c r="AP95" s="2549" t="s">
        <v>1172</v>
      </c>
      <c r="AQ95" s="2549" t="s">
        <v>1172</v>
      </c>
      <c r="AR95" s="2549" t="s">
        <v>1172</v>
      </c>
      <c r="AS95" s="2549" t="s">
        <v>1172</v>
      </c>
      <c r="AT95" s="2549" t="s">
        <v>1172</v>
      </c>
      <c r="AU95" s="2549" t="s">
        <v>1172</v>
      </c>
      <c r="AV95" s="2549" t="s">
        <v>1172</v>
      </c>
      <c r="AW95" s="2549" t="s">
        <v>1172</v>
      </c>
      <c r="AX95" s="2549" t="s">
        <v>1172</v>
      </c>
      <c r="AY95" s="2549" t="s">
        <v>1172</v>
      </c>
      <c r="AZ95" s="2549" t="s">
        <v>1172</v>
      </c>
      <c r="BA95" s="2549" t="s">
        <v>1172</v>
      </c>
      <c r="BB95" s="2549" t="s">
        <v>1172</v>
      </c>
      <c r="BC95" s="2549" t="s">
        <v>1172</v>
      </c>
      <c r="BD95" s="2549" t="s">
        <v>1172</v>
      </c>
      <c r="BE95" s="2549" t="s">
        <v>1172</v>
      </c>
      <c r="BF95" s="2549" t="s">
        <v>1172</v>
      </c>
      <c r="BG95" s="2549" t="s">
        <v>1172</v>
      </c>
      <c r="BH95" s="2549" t="s">
        <v>1172</v>
      </c>
      <c r="BI95" s="2549" t="s">
        <v>1172</v>
      </c>
      <c r="BJ95" s="2431"/>
      <c r="BK95" s="2431"/>
      <c r="BL95" s="2431"/>
      <c r="BM95" s="2431"/>
      <c r="BN95" s="2431"/>
      <c r="BO95" s="2431"/>
      <c r="BP95" s="2431"/>
      <c r="BQ95" s="2431"/>
      <c r="BR95" s="2431"/>
      <c r="BS95" s="2431"/>
      <c r="BT95" s="2431"/>
      <c r="BU95" s="2431"/>
      <c r="BV95" s="2431"/>
      <c r="BW95" s="2431"/>
      <c r="BX95" s="2431"/>
      <c r="BY95" s="2431"/>
      <c r="BZ95" s="2431"/>
      <c r="CA95" s="2431"/>
      <c r="CB95" s="2431"/>
      <c r="CC95" s="2431"/>
      <c r="CD95" s="2431"/>
      <c r="CE95" s="2431"/>
      <c r="CF95" s="2431"/>
      <c r="CG95" s="2431"/>
      <c r="CH95" s="2431"/>
      <c r="CI95" s="2431"/>
      <c r="CJ95" s="2432"/>
      <c r="CK95" s="2431"/>
    </row>
    <row r="96" spans="1:89" ht="22.5">
      <c r="A96" s="2438"/>
      <c r="R96" s="2453"/>
      <c r="S96" s="2454"/>
      <c r="T96" s="2458" t="s">
        <v>1136</v>
      </c>
      <c r="U96" s="2492"/>
      <c r="V96" s="2525"/>
      <c r="W96" s="2516"/>
      <c r="X96" s="2454"/>
      <c r="Y96" s="2458" t="s">
        <v>1120</v>
      </c>
      <c r="Z96" s="2492"/>
      <c r="AA96" s="2431">
        <v>201747.6301863383</v>
      </c>
      <c r="AB96" s="2431">
        <v>213514.5451907407</v>
      </c>
      <c r="AC96" s="2431">
        <v>220068.72715004289</v>
      </c>
      <c r="AD96" s="2431">
        <v>223842.59162514014</v>
      </c>
      <c r="AE96" s="2431">
        <v>233062.01626699374</v>
      </c>
      <c r="AF96" s="2431">
        <v>242383.78298875436</v>
      </c>
      <c r="AG96" s="2431">
        <v>249090.033600619</v>
      </c>
      <c r="AH96" s="2431">
        <v>250770.7631313508</v>
      </c>
      <c r="AI96" s="2431">
        <v>248863.54030022351</v>
      </c>
      <c r="AJ96" s="2431">
        <v>252948.96227889514</v>
      </c>
      <c r="AK96" s="2431">
        <v>252508.81934328828</v>
      </c>
      <c r="AL96" s="2431">
        <v>256617.84781134906</v>
      </c>
      <c r="AM96" s="2431">
        <v>252944.09942363092</v>
      </c>
      <c r="AN96" s="2431">
        <v>248907.99008514176</v>
      </c>
      <c r="AO96" s="2431">
        <v>242956.5864166978</v>
      </c>
      <c r="AP96" s="2431">
        <v>237402.4236494361</v>
      </c>
      <c r="AQ96" s="2431">
        <v>234672.31507739334</v>
      </c>
      <c r="AR96" s="2431">
        <v>231881.75831563637</v>
      </c>
      <c r="AS96" s="2431">
        <v>224226.04972713036</v>
      </c>
      <c r="AT96" s="2431">
        <v>219958.10619155745</v>
      </c>
      <c r="AU96" s="2431">
        <v>221076.82440543899</v>
      </c>
      <c r="AV96" s="2431">
        <v>216602.84788836443</v>
      </c>
      <c r="AW96" s="2431">
        <v>217510.58533562199</v>
      </c>
      <c r="AX96" s="2431">
        <v>214641.13557401739</v>
      </c>
      <c r="AY96" s="2431">
        <v>209703.76210840966</v>
      </c>
      <c r="AZ96" s="2431">
        <v>208463.07089345183</v>
      </c>
      <c r="BA96" s="2431">
        <v>206704.9323842256</v>
      </c>
      <c r="BB96" s="2431">
        <v>204970.93128752583</v>
      </c>
      <c r="BC96" s="2431">
        <v>202523.11819750143</v>
      </c>
      <c r="BD96" s="2431">
        <v>198447.56481726639</v>
      </c>
      <c r="BE96" s="2431">
        <v>176296.60066781307</v>
      </c>
      <c r="BF96" s="2431">
        <v>177793.20542900715</v>
      </c>
      <c r="BG96" s="2431">
        <v>184425.9128814057</v>
      </c>
      <c r="BH96" s="2431">
        <v>183349.42512295267</v>
      </c>
      <c r="BI96" s="2431">
        <v>180426.0179731216</v>
      </c>
      <c r="BJ96" s="2431"/>
      <c r="BK96" s="2431"/>
      <c r="BL96" s="2431"/>
      <c r="BM96" s="2431"/>
      <c r="BN96" s="2431"/>
      <c r="BO96" s="2431"/>
      <c r="BP96" s="2431"/>
      <c r="BQ96" s="2431"/>
      <c r="BR96" s="2431"/>
      <c r="BS96" s="2431"/>
      <c r="BT96" s="2431"/>
      <c r="BU96" s="2431"/>
      <c r="BV96" s="2431"/>
      <c r="BW96" s="2431"/>
      <c r="BX96" s="2431"/>
      <c r="BY96" s="2431"/>
      <c r="BZ96" s="2431"/>
      <c r="CA96" s="2431"/>
      <c r="CB96" s="2431"/>
      <c r="CC96" s="2431"/>
      <c r="CD96" s="2431"/>
      <c r="CE96" s="2431"/>
      <c r="CF96" s="2431"/>
      <c r="CG96" s="2431"/>
      <c r="CH96" s="2431"/>
      <c r="CI96" s="2431"/>
      <c r="CJ96" s="2431"/>
      <c r="CK96" s="2431"/>
    </row>
    <row r="97" spans="1:89" ht="22.5">
      <c r="A97" s="2438"/>
      <c r="R97" s="2453"/>
      <c r="S97" s="2454"/>
      <c r="T97" s="2531" t="s">
        <v>1157</v>
      </c>
      <c r="U97" s="2443" t="s">
        <v>1157</v>
      </c>
      <c r="V97" s="2532"/>
      <c r="W97" s="2516"/>
      <c r="X97" s="2454"/>
      <c r="Y97" s="2477" t="s">
        <v>1102</v>
      </c>
      <c r="Z97" s="2493" t="s">
        <v>1102</v>
      </c>
      <c r="AA97" s="828">
        <v>93430.559308682248</v>
      </c>
      <c r="AB97" s="828">
        <v>98021.844168684809</v>
      </c>
      <c r="AC97" s="828">
        <v>102265.91827285994</v>
      </c>
      <c r="AD97" s="828">
        <v>103367.27268763319</v>
      </c>
      <c r="AE97" s="828">
        <v>105367.12258682313</v>
      </c>
      <c r="AF97" s="828">
        <v>109615.83927797794</v>
      </c>
      <c r="AG97" s="828">
        <v>113673.73828798493</v>
      </c>
      <c r="AH97" s="828">
        <v>115867.60378931987</v>
      </c>
      <c r="AI97" s="828">
        <v>118154.80576798657</v>
      </c>
      <c r="AJ97" s="828">
        <v>123211.84688750506</v>
      </c>
      <c r="AK97" s="828">
        <v>125647.99142238747</v>
      </c>
      <c r="AL97" s="828">
        <v>130529.23756276925</v>
      </c>
      <c r="AM97" s="828">
        <v>132016.87241210297</v>
      </c>
      <c r="AN97" s="828">
        <v>131928.37376881839</v>
      </c>
      <c r="AO97" s="828">
        <v>128679.80527509359</v>
      </c>
      <c r="AP97" s="828">
        <v>125737.69434046114</v>
      </c>
      <c r="AQ97" s="828">
        <v>124592.73489686694</v>
      </c>
      <c r="AR97" s="828">
        <v>125425.46897558385</v>
      </c>
      <c r="AS97" s="828">
        <v>123250.04119803311</v>
      </c>
      <c r="AT97" s="828">
        <v>126205.12452416014</v>
      </c>
      <c r="AU97" s="828">
        <v>125766.7568160798</v>
      </c>
      <c r="AV97" s="828">
        <v>124770.89671115699</v>
      </c>
      <c r="AW97" s="828">
        <v>126130.35049278616</v>
      </c>
      <c r="AX97" s="828">
        <v>122777.43457772923</v>
      </c>
      <c r="AY97" s="828">
        <v>118060.31300002869</v>
      </c>
      <c r="AZ97" s="828">
        <v>117389.7070781809</v>
      </c>
      <c r="BA97" s="828">
        <v>116355.79623516441</v>
      </c>
      <c r="BB97" s="828">
        <v>114621.38497423117</v>
      </c>
      <c r="BC97" s="828">
        <v>111983.01359640995</v>
      </c>
      <c r="BD97" s="828">
        <v>108714.35414141019</v>
      </c>
      <c r="BE97" s="828">
        <v>98041.277118169339</v>
      </c>
      <c r="BF97" s="828">
        <v>94467.485239197485</v>
      </c>
      <c r="BG97" s="828">
        <v>98345.101135904391</v>
      </c>
      <c r="BH97" s="828">
        <v>97230.100562125575</v>
      </c>
      <c r="BI97" s="828">
        <v>95652.060693870866</v>
      </c>
      <c r="BJ97" s="828"/>
      <c r="BK97" s="828"/>
      <c r="BL97" s="828"/>
      <c r="BM97" s="828"/>
      <c r="BN97" s="828"/>
      <c r="BO97" s="828"/>
      <c r="BP97" s="828"/>
      <c r="BQ97" s="828"/>
      <c r="BR97" s="828"/>
      <c r="BS97" s="828"/>
      <c r="BT97" s="828"/>
      <c r="BU97" s="828"/>
      <c r="BV97" s="828"/>
      <c r="BW97" s="828"/>
      <c r="BX97" s="828"/>
      <c r="BY97" s="828"/>
      <c r="BZ97" s="828"/>
      <c r="CA97" s="828"/>
      <c r="CB97" s="828"/>
      <c r="CC97" s="828"/>
      <c r="CD97" s="828"/>
      <c r="CE97" s="828"/>
      <c r="CF97" s="828"/>
      <c r="CG97" s="828"/>
      <c r="CH97" s="828"/>
      <c r="CI97" s="828"/>
      <c r="CJ97" s="828"/>
      <c r="CK97" s="828"/>
    </row>
    <row r="98" spans="1:89" ht="22.5">
      <c r="A98" s="2438"/>
      <c r="R98" s="2453"/>
      <c r="S98" s="2454"/>
      <c r="T98" s="2531" t="s">
        <v>1146</v>
      </c>
      <c r="U98" s="2443" t="s">
        <v>1146</v>
      </c>
      <c r="V98" s="2532"/>
      <c r="W98" s="2516"/>
      <c r="X98" s="2454"/>
      <c r="Y98" s="2477" t="s">
        <v>1103</v>
      </c>
      <c r="Z98" s="2493" t="s">
        <v>1103</v>
      </c>
      <c r="AA98" s="828">
        <v>7150.023055795953</v>
      </c>
      <c r="AB98" s="828">
        <v>7743.0004828382816</v>
      </c>
      <c r="AC98" s="828">
        <v>8277.8034120098055</v>
      </c>
      <c r="AD98" s="828">
        <v>8675.5895427035539</v>
      </c>
      <c r="AE98" s="828">
        <v>9140.684787501672</v>
      </c>
      <c r="AF98" s="828">
        <v>10264.298819823131</v>
      </c>
      <c r="AG98" s="828">
        <v>10071.611229851198</v>
      </c>
      <c r="AH98" s="828">
        <v>10715.538103648107</v>
      </c>
      <c r="AI98" s="828">
        <v>10698.496274111712</v>
      </c>
      <c r="AJ98" s="828">
        <v>10521.310147448356</v>
      </c>
      <c r="AK98" s="828">
        <v>10667.182858471331</v>
      </c>
      <c r="AL98" s="828">
        <v>10707.228879801665</v>
      </c>
      <c r="AM98" s="828">
        <v>10905.650472354</v>
      </c>
      <c r="AN98" s="828">
        <v>11024.972980259332</v>
      </c>
      <c r="AO98" s="828">
        <v>10639.315972281334</v>
      </c>
      <c r="AP98" s="828">
        <v>10781.045329259332</v>
      </c>
      <c r="AQ98" s="828">
        <v>11159.313054152997</v>
      </c>
      <c r="AR98" s="828">
        <v>10866.070131084665</v>
      </c>
      <c r="AS98" s="828">
        <v>10270.709260716663</v>
      </c>
      <c r="AT98" s="828">
        <v>9775.8515103919981</v>
      </c>
      <c r="AU98" s="828">
        <v>9188.6388091336648</v>
      </c>
      <c r="AV98" s="828">
        <v>8997.3748915929991</v>
      </c>
      <c r="AW98" s="828">
        <v>9519.1509205759976</v>
      </c>
      <c r="AX98" s="828">
        <v>10144.812478142549</v>
      </c>
      <c r="AY98" s="828">
        <v>10169.133344637037</v>
      </c>
      <c r="AZ98" s="828">
        <v>10063.067841022248</v>
      </c>
      <c r="BA98" s="828">
        <v>10183.070994370506</v>
      </c>
      <c r="BB98" s="828">
        <v>10395.096102848285</v>
      </c>
      <c r="BC98" s="828">
        <v>10531.168979401482</v>
      </c>
      <c r="BD98" s="828">
        <v>10481.18540622088</v>
      </c>
      <c r="BE98" s="828">
        <v>5232.5024121207025</v>
      </c>
      <c r="BF98" s="828">
        <v>6813.3976240426337</v>
      </c>
      <c r="BG98" s="828">
        <v>9699.3282378983658</v>
      </c>
      <c r="BH98" s="828">
        <v>10184.637302477155</v>
      </c>
      <c r="BI98" s="828">
        <v>10297.868982622997</v>
      </c>
      <c r="BJ98" s="828"/>
      <c r="BK98" s="828"/>
      <c r="BL98" s="828"/>
      <c r="BM98" s="828"/>
      <c r="BN98" s="828"/>
      <c r="BO98" s="828"/>
      <c r="BP98" s="828"/>
      <c r="BQ98" s="828"/>
      <c r="BR98" s="828"/>
      <c r="BS98" s="828"/>
      <c r="BT98" s="828"/>
      <c r="BU98" s="828"/>
      <c r="BV98" s="828"/>
      <c r="BW98" s="828"/>
      <c r="BX98" s="828"/>
      <c r="BY98" s="828"/>
      <c r="BZ98" s="828"/>
      <c r="CA98" s="828"/>
      <c r="CB98" s="828"/>
      <c r="CC98" s="828"/>
      <c r="CD98" s="828"/>
      <c r="CE98" s="828"/>
      <c r="CF98" s="828"/>
      <c r="CG98" s="828"/>
      <c r="CH98" s="828"/>
      <c r="CI98" s="828"/>
      <c r="CJ98" s="828"/>
      <c r="CK98" s="828"/>
    </row>
    <row r="99" spans="1:89" ht="22.5">
      <c r="A99" s="2438"/>
      <c r="R99" s="2453"/>
      <c r="S99" s="2454"/>
      <c r="T99" s="2531" t="s">
        <v>1148</v>
      </c>
      <c r="U99" s="2443" t="s">
        <v>1148</v>
      </c>
      <c r="V99" s="2532"/>
      <c r="W99" s="2516"/>
      <c r="X99" s="2454"/>
      <c r="Y99" s="2477" t="s">
        <v>1105</v>
      </c>
      <c r="Z99" s="2493" t="s">
        <v>1105</v>
      </c>
      <c r="AA99" s="828">
        <v>83238.021439515593</v>
      </c>
      <c r="AB99" s="828">
        <v>89135.057791835774</v>
      </c>
      <c r="AC99" s="828">
        <v>91225.535753211763</v>
      </c>
      <c r="AD99" s="828">
        <v>93753.759762723465</v>
      </c>
      <c r="AE99" s="828">
        <v>100286.30654858353</v>
      </c>
      <c r="AF99" s="828">
        <v>103746.69841487943</v>
      </c>
      <c r="AG99" s="828">
        <v>105840.00179347255</v>
      </c>
      <c r="AH99" s="828">
        <v>103740.62891772497</v>
      </c>
      <c r="AI99" s="828">
        <v>101399.24019465879</v>
      </c>
      <c r="AJ99" s="828">
        <v>100687.95560983026</v>
      </c>
      <c r="AK99" s="828">
        <v>97454.982504227082</v>
      </c>
      <c r="AL99" s="828">
        <v>97123.766584640165</v>
      </c>
      <c r="AM99" s="828">
        <v>91573.789486155278</v>
      </c>
      <c r="AN99" s="828">
        <v>88032.844000518904</v>
      </c>
      <c r="AO99" s="828">
        <v>87287.300974692465</v>
      </c>
      <c r="AP99" s="828">
        <v>84615.825022689052</v>
      </c>
      <c r="AQ99" s="828">
        <v>82909.359686982338</v>
      </c>
      <c r="AR99" s="828">
        <v>80283.549879060709</v>
      </c>
      <c r="AS99" s="828">
        <v>76431.987130325753</v>
      </c>
      <c r="AT99" s="828">
        <v>70557.124512830458</v>
      </c>
      <c r="AU99" s="828">
        <v>72343.15728832694</v>
      </c>
      <c r="AV99" s="828">
        <v>69597.626082088304</v>
      </c>
      <c r="AW99" s="828">
        <v>68396.289741550718</v>
      </c>
      <c r="AX99" s="828">
        <v>68218.103995950703</v>
      </c>
      <c r="AY99" s="828">
        <v>68243.119674868954</v>
      </c>
      <c r="AZ99" s="828">
        <v>68202.364118073892</v>
      </c>
      <c r="BA99" s="828">
        <v>67559.05665107572</v>
      </c>
      <c r="BB99" s="828">
        <v>67639.863489803451</v>
      </c>
      <c r="BC99" s="828">
        <v>67927.505692395251</v>
      </c>
      <c r="BD99" s="828">
        <v>67569.13736589867</v>
      </c>
      <c r="BE99" s="828">
        <v>62484.238695804808</v>
      </c>
      <c r="BF99" s="828">
        <v>65545.251359010188</v>
      </c>
      <c r="BG99" s="828">
        <v>65226.925268425148</v>
      </c>
      <c r="BH99" s="828">
        <v>65554.131201924392</v>
      </c>
      <c r="BI99" s="828">
        <v>64374.37747251548</v>
      </c>
      <c r="BJ99" s="828"/>
      <c r="BK99" s="828"/>
      <c r="BL99" s="828"/>
      <c r="BM99" s="828"/>
      <c r="BN99" s="828"/>
      <c r="BO99" s="828"/>
      <c r="BP99" s="828"/>
      <c r="BQ99" s="828"/>
      <c r="BR99" s="828"/>
      <c r="BS99" s="828"/>
      <c r="BT99" s="828"/>
      <c r="BU99" s="828"/>
      <c r="BV99" s="828"/>
      <c r="BW99" s="828"/>
      <c r="BX99" s="828"/>
      <c r="BY99" s="828"/>
      <c r="BZ99" s="828"/>
      <c r="CA99" s="828"/>
      <c r="CB99" s="828"/>
      <c r="CC99" s="828"/>
      <c r="CD99" s="828"/>
      <c r="CE99" s="828"/>
      <c r="CF99" s="828"/>
      <c r="CG99" s="828"/>
      <c r="CH99" s="828"/>
      <c r="CI99" s="828"/>
      <c r="CJ99" s="828"/>
      <c r="CK99" s="828"/>
    </row>
    <row r="100" spans="1:89" ht="22.5">
      <c r="A100" s="2438"/>
      <c r="R100" s="2453"/>
      <c r="S100" s="2454"/>
      <c r="T100" s="2531" t="s">
        <v>1149</v>
      </c>
      <c r="U100" s="2443" t="s">
        <v>1149</v>
      </c>
      <c r="V100" s="2532"/>
      <c r="W100" s="2516"/>
      <c r="X100" s="2454"/>
      <c r="Y100" s="2477" t="s">
        <v>1106</v>
      </c>
      <c r="Z100" s="2493" t="s">
        <v>1106</v>
      </c>
      <c r="AA100" s="828">
        <v>4411.3721979237434</v>
      </c>
      <c r="AB100" s="828">
        <v>4548.1968593301935</v>
      </c>
      <c r="AC100" s="828">
        <v>4324.1693521148045</v>
      </c>
      <c r="AD100" s="828">
        <v>4213.1969520298235</v>
      </c>
      <c r="AE100" s="828">
        <v>4336.9759467143949</v>
      </c>
      <c r="AF100" s="828">
        <v>4461.5805107508058</v>
      </c>
      <c r="AG100" s="828">
        <v>4506.7916151795143</v>
      </c>
      <c r="AH100" s="828">
        <v>5604.4143519097734</v>
      </c>
      <c r="AI100" s="828">
        <v>4307.8406092259975</v>
      </c>
      <c r="AJ100" s="828">
        <v>4268.1370267800003</v>
      </c>
      <c r="AK100" s="828">
        <v>4711.1117104412306</v>
      </c>
      <c r="AL100" s="828">
        <v>4082.5838212109998</v>
      </c>
      <c r="AM100" s="828">
        <v>4474.5444391724996</v>
      </c>
      <c r="AN100" s="828">
        <v>4375.8844924758005</v>
      </c>
      <c r="AO100" s="828">
        <v>3602.9551535509199</v>
      </c>
      <c r="AP100" s="828">
        <v>3586.4170826274217</v>
      </c>
      <c r="AQ100" s="828">
        <v>3391.130617393691</v>
      </c>
      <c r="AR100" s="828">
        <v>3125.858104844337</v>
      </c>
      <c r="AS100" s="828">
        <v>2890.9323656801803</v>
      </c>
      <c r="AT100" s="828">
        <v>2617.2633664173632</v>
      </c>
      <c r="AU100" s="828">
        <v>2784.4524722597407</v>
      </c>
      <c r="AV100" s="828">
        <v>2669.955216124657</v>
      </c>
      <c r="AW100" s="828">
        <v>2772.1478449514389</v>
      </c>
      <c r="AX100" s="828">
        <v>2738.8804902064785</v>
      </c>
      <c r="AY100" s="828">
        <v>2711.1422943858738</v>
      </c>
      <c r="AZ100" s="828">
        <v>2700.248846002326</v>
      </c>
      <c r="BA100" s="828">
        <v>2792.3269951124948</v>
      </c>
      <c r="BB100" s="828">
        <v>2784.3015521669035</v>
      </c>
      <c r="BC100" s="828">
        <v>2738.0084668336676</v>
      </c>
      <c r="BD100" s="828">
        <v>2810.3032781818074</v>
      </c>
      <c r="BE100" s="828">
        <v>2863.756243745217</v>
      </c>
      <c r="BF100" s="828">
        <v>3361.4427820585461</v>
      </c>
      <c r="BG100" s="828">
        <v>3677.2471470936989</v>
      </c>
      <c r="BH100" s="828">
        <v>3406.9543099783118</v>
      </c>
      <c r="BI100" s="828">
        <v>3573.5329748953022</v>
      </c>
      <c r="BJ100" s="828"/>
      <c r="BK100" s="828"/>
      <c r="BL100" s="828"/>
      <c r="BM100" s="828"/>
      <c r="BN100" s="828"/>
      <c r="BO100" s="828"/>
      <c r="BP100" s="828"/>
      <c r="BQ100" s="828"/>
      <c r="BR100" s="828"/>
      <c r="BS100" s="828"/>
      <c r="BT100" s="828"/>
      <c r="BU100" s="828"/>
      <c r="BV100" s="828"/>
      <c r="BW100" s="828"/>
      <c r="BX100" s="828"/>
      <c r="BY100" s="828"/>
      <c r="BZ100" s="828"/>
      <c r="CA100" s="828"/>
      <c r="CB100" s="828"/>
      <c r="CC100" s="828"/>
      <c r="CD100" s="828"/>
      <c r="CE100" s="828"/>
      <c r="CF100" s="828"/>
      <c r="CG100" s="828"/>
      <c r="CH100" s="828"/>
      <c r="CI100" s="828"/>
      <c r="CJ100" s="828"/>
      <c r="CK100" s="828"/>
    </row>
    <row r="101" spans="1:89" ht="22.5">
      <c r="A101" s="2438"/>
      <c r="R101" s="2453"/>
      <c r="S101" s="2454"/>
      <c r="T101" s="2531" t="s">
        <v>1150</v>
      </c>
      <c r="U101" s="2443" t="s">
        <v>1150</v>
      </c>
      <c r="V101" s="2532"/>
      <c r="W101" s="2516"/>
      <c r="X101" s="2454"/>
      <c r="Y101" s="2477" t="s">
        <v>1107</v>
      </c>
      <c r="Z101" s="2493" t="s">
        <v>1107</v>
      </c>
      <c r="AA101" s="828">
        <v>8539.3244539763236</v>
      </c>
      <c r="AB101" s="828">
        <v>8949.071195340246</v>
      </c>
      <c r="AC101" s="828">
        <v>8918.5215339531896</v>
      </c>
      <c r="AD101" s="828">
        <v>8836.0428856118615</v>
      </c>
      <c r="AE101" s="828">
        <v>8944.1215212445804</v>
      </c>
      <c r="AF101" s="828">
        <v>9274.718829501182</v>
      </c>
      <c r="AG101" s="828">
        <v>10034.501752882154</v>
      </c>
      <c r="AH101" s="828">
        <v>9940.4884669396633</v>
      </c>
      <c r="AI101" s="828">
        <v>9481.4563030144564</v>
      </c>
      <c r="AJ101" s="828">
        <v>9500.736014805032</v>
      </c>
      <c r="AK101" s="828">
        <v>9262.6315991905485</v>
      </c>
      <c r="AL101" s="828">
        <v>9504.0128914502438</v>
      </c>
      <c r="AM101" s="828">
        <v>9257.4626349456594</v>
      </c>
      <c r="AN101" s="828">
        <v>8940.2915490566902</v>
      </c>
      <c r="AO101" s="828">
        <v>8448.7121139851242</v>
      </c>
      <c r="AP101" s="828">
        <v>8481.4391651379938</v>
      </c>
      <c r="AQ101" s="828">
        <v>8475.8497830143151</v>
      </c>
      <c r="AR101" s="828">
        <v>8169.5173922250915</v>
      </c>
      <c r="AS101" s="828">
        <v>7556.5840333918322</v>
      </c>
      <c r="AT101" s="828">
        <v>7068.364201731466</v>
      </c>
      <c r="AU101" s="828">
        <v>7231.335610373184</v>
      </c>
      <c r="AV101" s="828">
        <v>7092.0075169602824</v>
      </c>
      <c r="AW101" s="828">
        <v>7372.4186504102727</v>
      </c>
      <c r="AX101" s="828">
        <v>7622.2405917881797</v>
      </c>
      <c r="AY101" s="828">
        <v>7549.4038094020561</v>
      </c>
      <c r="AZ101" s="828">
        <v>7328.8901807542215</v>
      </c>
      <c r="BA101" s="828">
        <v>7273.922825841245</v>
      </c>
      <c r="BB101" s="828">
        <v>7137.4711026514315</v>
      </c>
      <c r="BC101" s="828">
        <v>7184.1956997108318</v>
      </c>
      <c r="BD101" s="828">
        <v>6992.3110962749015</v>
      </c>
      <c r="BE101" s="828">
        <v>6606.9334390887761</v>
      </c>
      <c r="BF101" s="828">
        <v>6580.3798033272597</v>
      </c>
      <c r="BG101" s="828">
        <v>6393.4762234697937</v>
      </c>
      <c r="BH101" s="828">
        <v>5994.2062617975844</v>
      </c>
      <c r="BI101" s="828">
        <v>5655.6688466045644</v>
      </c>
      <c r="BJ101" s="828"/>
      <c r="BK101" s="828"/>
      <c r="BL101" s="828"/>
      <c r="BM101" s="828"/>
      <c r="BN101" s="828"/>
      <c r="BO101" s="828"/>
      <c r="BP101" s="828"/>
      <c r="BQ101" s="828"/>
      <c r="BR101" s="828"/>
      <c r="BS101" s="828"/>
      <c r="BT101" s="828"/>
      <c r="BU101" s="828"/>
      <c r="BV101" s="828"/>
      <c r="BW101" s="828"/>
      <c r="BX101" s="828"/>
      <c r="BY101" s="828"/>
      <c r="BZ101" s="828"/>
      <c r="CA101" s="828"/>
      <c r="CB101" s="828"/>
      <c r="CC101" s="828"/>
      <c r="CD101" s="828"/>
      <c r="CE101" s="828"/>
      <c r="CF101" s="828"/>
      <c r="CG101" s="828"/>
      <c r="CH101" s="828"/>
      <c r="CI101" s="828"/>
      <c r="CJ101" s="828"/>
      <c r="CK101" s="828"/>
    </row>
    <row r="102" spans="1:89" ht="22.5">
      <c r="A102" s="2438"/>
      <c r="R102" s="2453"/>
      <c r="S102" s="2454"/>
      <c r="T102" s="2533" t="s">
        <v>1108</v>
      </c>
      <c r="U102" s="2443" t="s">
        <v>1108</v>
      </c>
      <c r="V102" s="2532"/>
      <c r="W102" s="2516"/>
      <c r="X102" s="2454"/>
      <c r="Y102" s="2478" t="s">
        <v>1108</v>
      </c>
      <c r="Z102" s="2493" t="s">
        <v>1108</v>
      </c>
      <c r="AA102" s="828">
        <v>4978.3297304444241</v>
      </c>
      <c r="AB102" s="828">
        <v>5117.3746927113816</v>
      </c>
      <c r="AC102" s="828">
        <v>5056.7788258933979</v>
      </c>
      <c r="AD102" s="828">
        <v>4996.7297944382444</v>
      </c>
      <c r="AE102" s="828">
        <v>4986.804876126429</v>
      </c>
      <c r="AF102" s="828">
        <v>5020.6471358218914</v>
      </c>
      <c r="AG102" s="828">
        <v>4963.3889212486247</v>
      </c>
      <c r="AH102" s="828">
        <v>4902.0895018084111</v>
      </c>
      <c r="AI102" s="828">
        <v>4821.7011512260451</v>
      </c>
      <c r="AJ102" s="828">
        <v>4758.9765925263746</v>
      </c>
      <c r="AK102" s="828">
        <v>4764.9192485706371</v>
      </c>
      <c r="AL102" s="828">
        <v>4671.0180714767293</v>
      </c>
      <c r="AM102" s="828">
        <v>4715.7799789004575</v>
      </c>
      <c r="AN102" s="828">
        <v>4605.6232940126592</v>
      </c>
      <c r="AO102" s="828">
        <v>4298.4969270943557</v>
      </c>
      <c r="AP102" s="828">
        <v>4200.0027092611326</v>
      </c>
      <c r="AQ102" s="828">
        <v>4143.9270389830554</v>
      </c>
      <c r="AR102" s="828">
        <v>4011.2938328377363</v>
      </c>
      <c r="AS102" s="828">
        <v>3825.7957389828521</v>
      </c>
      <c r="AT102" s="828">
        <v>3734.3780760260111</v>
      </c>
      <c r="AU102" s="828">
        <v>3762.4834092656765</v>
      </c>
      <c r="AV102" s="828">
        <v>3474.9874704411664</v>
      </c>
      <c r="AW102" s="828">
        <v>3320.2276853473945</v>
      </c>
      <c r="AX102" s="828">
        <v>3139.6634402002528</v>
      </c>
      <c r="AY102" s="828">
        <v>2970.6499850870473</v>
      </c>
      <c r="AZ102" s="828">
        <v>2778.7928294182461</v>
      </c>
      <c r="BA102" s="828">
        <v>2540.7586826612246</v>
      </c>
      <c r="BB102" s="828">
        <v>2392.8140658245802</v>
      </c>
      <c r="BC102" s="828">
        <v>2159.2257627502217</v>
      </c>
      <c r="BD102" s="828">
        <v>1880.2735292799264</v>
      </c>
      <c r="BE102" s="828">
        <v>1067.8927588842253</v>
      </c>
      <c r="BF102" s="828">
        <v>1025.2486213710347</v>
      </c>
      <c r="BG102" s="828">
        <v>1083.8348686142747</v>
      </c>
      <c r="BH102" s="828">
        <v>979.39548464965696</v>
      </c>
      <c r="BI102" s="828">
        <v>872.50900261240395</v>
      </c>
      <c r="BJ102" s="828"/>
      <c r="BK102" s="828"/>
      <c r="BL102" s="828"/>
      <c r="BM102" s="828"/>
      <c r="BN102" s="828"/>
      <c r="BO102" s="828"/>
      <c r="BP102" s="828"/>
      <c r="BQ102" s="828"/>
      <c r="BR102" s="828"/>
      <c r="BS102" s="828"/>
      <c r="BT102" s="828"/>
      <c r="BU102" s="828"/>
      <c r="BV102" s="828"/>
      <c r="BW102" s="828"/>
      <c r="BX102" s="828"/>
      <c r="BY102" s="828"/>
      <c r="BZ102" s="828"/>
      <c r="CA102" s="828"/>
      <c r="CB102" s="828"/>
      <c r="CC102" s="828"/>
      <c r="CD102" s="828"/>
      <c r="CE102" s="828"/>
      <c r="CF102" s="828"/>
      <c r="CG102" s="828"/>
      <c r="CH102" s="828"/>
      <c r="CI102" s="828"/>
      <c r="CJ102" s="828"/>
      <c r="CK102" s="828"/>
    </row>
    <row r="103" spans="1:89" ht="22.5">
      <c r="A103" s="2438"/>
      <c r="R103" s="2453"/>
      <c r="S103" s="2454"/>
      <c r="T103" s="2457" t="s">
        <v>1137</v>
      </c>
      <c r="U103" s="2492"/>
      <c r="V103" s="2525"/>
      <c r="W103" s="2516"/>
      <c r="X103" s="2454"/>
      <c r="Y103" s="2457" t="s">
        <v>1121</v>
      </c>
      <c r="Z103" s="2492"/>
      <c r="AA103" s="2549" t="s">
        <v>1172</v>
      </c>
      <c r="AB103" s="2549" t="s">
        <v>1172</v>
      </c>
      <c r="AC103" s="2549" t="s">
        <v>1172</v>
      </c>
      <c r="AD103" s="2549" t="s">
        <v>1172</v>
      </c>
      <c r="AE103" s="2549" t="s">
        <v>1172</v>
      </c>
      <c r="AF103" s="2549" t="s">
        <v>1172</v>
      </c>
      <c r="AG103" s="2549" t="s">
        <v>1172</v>
      </c>
      <c r="AH103" s="2549" t="s">
        <v>1172</v>
      </c>
      <c r="AI103" s="2549" t="s">
        <v>1172</v>
      </c>
      <c r="AJ103" s="2549" t="s">
        <v>1172</v>
      </c>
      <c r="AK103" s="2549" t="s">
        <v>1172</v>
      </c>
      <c r="AL103" s="2549" t="s">
        <v>1172</v>
      </c>
      <c r="AM103" s="2549" t="s">
        <v>1172</v>
      </c>
      <c r="AN103" s="2549" t="s">
        <v>1172</v>
      </c>
      <c r="AO103" s="2549" t="s">
        <v>1172</v>
      </c>
      <c r="AP103" s="2549" t="s">
        <v>1172</v>
      </c>
      <c r="AQ103" s="2549" t="s">
        <v>1172</v>
      </c>
      <c r="AR103" s="2549" t="s">
        <v>1172</v>
      </c>
      <c r="AS103" s="2549" t="s">
        <v>1172</v>
      </c>
      <c r="AT103" s="2549" t="s">
        <v>1172</v>
      </c>
      <c r="AU103" s="2549" t="s">
        <v>1172</v>
      </c>
      <c r="AV103" s="2549" t="s">
        <v>1172</v>
      </c>
      <c r="AW103" s="2549" t="s">
        <v>1172</v>
      </c>
      <c r="AX103" s="2549" t="s">
        <v>1172</v>
      </c>
      <c r="AY103" s="2549" t="s">
        <v>1172</v>
      </c>
      <c r="AZ103" s="2549" t="s">
        <v>1172</v>
      </c>
      <c r="BA103" s="2549" t="s">
        <v>1172</v>
      </c>
      <c r="BB103" s="2549" t="s">
        <v>1172</v>
      </c>
      <c r="BC103" s="2549" t="s">
        <v>1172</v>
      </c>
      <c r="BD103" s="2549" t="s">
        <v>1172</v>
      </c>
      <c r="BE103" s="2549" t="s">
        <v>1172</v>
      </c>
      <c r="BF103" s="2549" t="s">
        <v>1172</v>
      </c>
      <c r="BG103" s="2549" t="s">
        <v>1172</v>
      </c>
      <c r="BH103" s="2549" t="s">
        <v>1172</v>
      </c>
      <c r="BI103" s="2549" t="s">
        <v>1172</v>
      </c>
      <c r="BJ103" s="2431"/>
      <c r="BK103" s="2431"/>
      <c r="BL103" s="2431"/>
      <c r="BM103" s="2431"/>
      <c r="BN103" s="2431"/>
      <c r="BO103" s="2431"/>
      <c r="BP103" s="2431"/>
      <c r="BQ103" s="2431"/>
      <c r="BR103" s="2431"/>
      <c r="BS103" s="2431"/>
      <c r="BT103" s="2431"/>
      <c r="BU103" s="2431"/>
      <c r="BV103" s="2431"/>
      <c r="BW103" s="2431"/>
      <c r="BX103" s="2431"/>
      <c r="BY103" s="2431"/>
      <c r="BZ103" s="2431"/>
      <c r="CA103" s="2431"/>
      <c r="CB103" s="2431"/>
      <c r="CC103" s="2431"/>
      <c r="CD103" s="2431"/>
      <c r="CE103" s="2431"/>
      <c r="CF103" s="2431"/>
      <c r="CG103" s="2431"/>
      <c r="CH103" s="2431"/>
      <c r="CI103" s="2431"/>
      <c r="CJ103" s="2432"/>
      <c r="CK103" s="2431"/>
    </row>
    <row r="104" spans="1:89" ht="22.5">
      <c r="A104" s="2438"/>
      <c r="R104" s="2453"/>
      <c r="S104" s="2454"/>
      <c r="T104" s="2458" t="s">
        <v>1138</v>
      </c>
      <c r="U104" s="2494"/>
      <c r="V104" s="2525"/>
      <c r="W104" s="2516"/>
      <c r="X104" s="2454"/>
      <c r="Y104" s="2458" t="s">
        <v>1122</v>
      </c>
      <c r="Z104" s="2494"/>
      <c r="AA104" s="2431">
        <v>0.17220005778034875</v>
      </c>
      <c r="AB104" s="2431">
        <v>0.41316493107269575</v>
      </c>
      <c r="AC104" s="2431">
        <v>1.067399917322029</v>
      </c>
      <c r="AD104" s="2431">
        <v>2.1656018420747034</v>
      </c>
      <c r="AE104" s="2431">
        <v>3.8329939899026884</v>
      </c>
      <c r="AF104" s="2431">
        <v>7.4249392559171223</v>
      </c>
      <c r="AG104" s="2431">
        <v>12.154886466900301</v>
      </c>
      <c r="AH104" s="2431">
        <v>17.73693936723458</v>
      </c>
      <c r="AI104" s="2431">
        <v>28.677016981000811</v>
      </c>
      <c r="AJ104" s="2431">
        <v>41.101415139439275</v>
      </c>
      <c r="AK104" s="2431">
        <v>59.403410353599853</v>
      </c>
      <c r="AL104" s="2431">
        <v>91.430658031111264</v>
      </c>
      <c r="AM104" s="2431">
        <v>127.25508639490816</v>
      </c>
      <c r="AN104" s="2431">
        <v>160.44532512011256</v>
      </c>
      <c r="AO104" s="2431">
        <v>174.40202412874353</v>
      </c>
      <c r="AP104" s="2431">
        <v>205.20804201944864</v>
      </c>
      <c r="AQ104" s="2431">
        <v>225.52495438747974</v>
      </c>
      <c r="AR104" s="2431">
        <v>238.62425667225315</v>
      </c>
      <c r="AS104" s="2431">
        <v>252.85538311351462</v>
      </c>
      <c r="AT104" s="2431">
        <v>246.59792103034761</v>
      </c>
      <c r="AU104" s="2431">
        <v>239.8856075773482</v>
      </c>
      <c r="AV104" s="2431">
        <v>235.9756304637134</v>
      </c>
      <c r="AW104" s="2431">
        <v>222.44268454808531</v>
      </c>
      <c r="AX104" s="2431">
        <v>203.26298546730408</v>
      </c>
      <c r="AY104" s="2431">
        <v>191.96676205493154</v>
      </c>
      <c r="AZ104" s="2431">
        <v>170.59559607257617</v>
      </c>
      <c r="BA104" s="2431">
        <v>144.87442749272242</v>
      </c>
      <c r="BB104" s="2431">
        <v>123.12220774535534</v>
      </c>
      <c r="BC104" s="2431">
        <v>99.794655946846689</v>
      </c>
      <c r="BD104" s="2431">
        <v>79.583908564942888</v>
      </c>
      <c r="BE104" s="2431">
        <v>60.489834057239335</v>
      </c>
      <c r="BF104" s="2431">
        <v>48.469510872274299</v>
      </c>
      <c r="BG104" s="2431">
        <v>42.142215062371797</v>
      </c>
      <c r="BH104" s="2431">
        <v>34.839670279724778</v>
      </c>
      <c r="BI104" s="2431">
        <v>30.598934371955671</v>
      </c>
      <c r="BJ104" s="2431"/>
      <c r="BK104" s="2431"/>
      <c r="BL104" s="2431"/>
      <c r="BM104" s="2431"/>
      <c r="BN104" s="2431"/>
      <c r="BO104" s="2431"/>
      <c r="BP104" s="2431"/>
      <c r="BQ104" s="2431"/>
      <c r="BR104" s="2431"/>
      <c r="BS104" s="2431"/>
      <c r="BT104" s="2431"/>
      <c r="BU104" s="2431"/>
      <c r="BV104" s="2431"/>
      <c r="BW104" s="2431"/>
      <c r="BX104" s="2431"/>
      <c r="BY104" s="2431"/>
      <c r="BZ104" s="2431"/>
      <c r="CA104" s="2431"/>
      <c r="CB104" s="2431"/>
      <c r="CC104" s="2431"/>
      <c r="CD104" s="2431"/>
      <c r="CE104" s="2431"/>
      <c r="CF104" s="2431"/>
      <c r="CG104" s="2431"/>
      <c r="CH104" s="2431"/>
      <c r="CI104" s="2431"/>
      <c r="CJ104" s="2432"/>
      <c r="CK104" s="2431"/>
    </row>
    <row r="105" spans="1:89" ht="22.5">
      <c r="A105" s="2438"/>
      <c r="R105" s="2453"/>
      <c r="S105" s="2454"/>
      <c r="T105" s="2457" t="s">
        <v>1142</v>
      </c>
      <c r="U105" s="2492"/>
      <c r="V105" s="2525"/>
      <c r="W105" s="2516"/>
      <c r="X105" s="2454"/>
      <c r="Y105" s="2457" t="s">
        <v>1097</v>
      </c>
      <c r="Z105" s="2492"/>
      <c r="AA105" s="2431">
        <v>6677.8343076034344</v>
      </c>
      <c r="AB105" s="2431">
        <v>6908.7258140319</v>
      </c>
      <c r="AC105" s="2431">
        <v>6980.843410585514</v>
      </c>
      <c r="AD105" s="2431">
        <v>6613.0035859374957</v>
      </c>
      <c r="AE105" s="2431">
        <v>7086.0044228854358</v>
      </c>
      <c r="AF105" s="2431">
        <v>6825.3958950833539</v>
      </c>
      <c r="AG105" s="2431">
        <v>6724.3687415072445</v>
      </c>
      <c r="AH105" s="2431">
        <v>6516.790925900008</v>
      </c>
      <c r="AI105" s="2431">
        <v>6155.9765133889632</v>
      </c>
      <c r="AJ105" s="2431">
        <v>6411.9715589211528</v>
      </c>
      <c r="AK105" s="2431">
        <v>6183.4348876909862</v>
      </c>
      <c r="AL105" s="2431">
        <v>6120.5248575332953</v>
      </c>
      <c r="AM105" s="2431">
        <v>6533.9459417758262</v>
      </c>
      <c r="AN105" s="2431">
        <v>6895.309512869585</v>
      </c>
      <c r="AO105" s="2431">
        <v>6700.2724532459333</v>
      </c>
      <c r="AP105" s="2431">
        <v>6838.3733877100967</v>
      </c>
      <c r="AQ105" s="2431">
        <v>6572.4846743555927</v>
      </c>
      <c r="AR105" s="2431">
        <v>7277.1430611979513</v>
      </c>
      <c r="AS105" s="2431">
        <v>7173.1565524956886</v>
      </c>
      <c r="AT105" s="2431">
        <v>6817.5407822375564</v>
      </c>
      <c r="AU105" s="2431">
        <v>7148.455966464584</v>
      </c>
      <c r="AV105" s="2431">
        <v>8334.1862753923797</v>
      </c>
      <c r="AW105" s="2431">
        <v>9234.3243292458701</v>
      </c>
      <c r="AX105" s="2431">
        <v>9395.8849352079797</v>
      </c>
      <c r="AY105" s="2431">
        <v>8992.6732574418947</v>
      </c>
      <c r="AZ105" s="2431">
        <v>8782.031173330397</v>
      </c>
      <c r="BA105" s="2431">
        <v>8537.5086139091927</v>
      </c>
      <c r="BB105" s="2431">
        <v>8203.2575811924162</v>
      </c>
      <c r="BC105" s="2431">
        <v>7586.775292104101</v>
      </c>
      <c r="BD105" s="2431">
        <v>7356.3222064077372</v>
      </c>
      <c r="BE105" s="2431">
        <v>7000.1722212643663</v>
      </c>
      <c r="BF105" s="2431">
        <v>6911.0161628658489</v>
      </c>
      <c r="BG105" s="2431">
        <v>7041.0163649609494</v>
      </c>
      <c r="BH105" s="2431">
        <v>6800.4012761021513</v>
      </c>
      <c r="BI105" s="2431">
        <v>6725.9155624809764</v>
      </c>
      <c r="BJ105" s="2431"/>
      <c r="BK105" s="2431"/>
      <c r="BL105" s="2431"/>
      <c r="BM105" s="2431"/>
      <c r="BN105" s="2431"/>
      <c r="BO105" s="2431"/>
      <c r="BP105" s="2431"/>
      <c r="BQ105" s="2431"/>
      <c r="BR105" s="2431"/>
      <c r="BS105" s="2431"/>
      <c r="BT105" s="2431"/>
      <c r="BU105" s="2431"/>
      <c r="BV105" s="2431"/>
      <c r="BW105" s="2431"/>
      <c r="BX105" s="2431"/>
      <c r="BY105" s="2431"/>
      <c r="BZ105" s="2431"/>
      <c r="CA105" s="2431"/>
      <c r="CB105" s="2431"/>
      <c r="CC105" s="2431"/>
      <c r="CD105" s="2431"/>
      <c r="CE105" s="2431"/>
      <c r="CF105" s="2431"/>
      <c r="CG105" s="2431"/>
      <c r="CH105" s="2431"/>
      <c r="CI105" s="2431"/>
      <c r="CJ105" s="2431"/>
      <c r="CK105" s="2431"/>
    </row>
    <row r="106" spans="1:89" ht="23.25" thickBot="1">
      <c r="A106" s="2438"/>
      <c r="R106" s="2455"/>
      <c r="S106" s="2456"/>
      <c r="T106" s="2459" t="s">
        <v>1143</v>
      </c>
      <c r="U106" s="2500"/>
      <c r="V106" s="2525"/>
      <c r="W106" s="2517"/>
      <c r="X106" s="2456"/>
      <c r="Y106" s="2459" t="s">
        <v>1098</v>
      </c>
      <c r="Z106" s="2500"/>
      <c r="AA106" s="2548" t="s">
        <v>1172</v>
      </c>
      <c r="AB106" s="2548" t="s">
        <v>1172</v>
      </c>
      <c r="AC106" s="2548" t="s">
        <v>1172</v>
      </c>
      <c r="AD106" s="2548" t="s">
        <v>1172</v>
      </c>
      <c r="AE106" s="2548" t="s">
        <v>1172</v>
      </c>
      <c r="AF106" s="2548" t="s">
        <v>1172</v>
      </c>
      <c r="AG106" s="2548" t="s">
        <v>1172</v>
      </c>
      <c r="AH106" s="2548" t="s">
        <v>1172</v>
      </c>
      <c r="AI106" s="2548" t="s">
        <v>1172</v>
      </c>
      <c r="AJ106" s="2548" t="s">
        <v>1172</v>
      </c>
      <c r="AK106" s="2548" t="s">
        <v>1172</v>
      </c>
      <c r="AL106" s="2548" t="s">
        <v>1172</v>
      </c>
      <c r="AM106" s="2548" t="s">
        <v>1172</v>
      </c>
      <c r="AN106" s="2548" t="s">
        <v>1172</v>
      </c>
      <c r="AO106" s="2548" t="s">
        <v>1172</v>
      </c>
      <c r="AP106" s="2548" t="s">
        <v>1172</v>
      </c>
      <c r="AQ106" s="2548" t="s">
        <v>1172</v>
      </c>
      <c r="AR106" s="2548" t="s">
        <v>1172</v>
      </c>
      <c r="AS106" s="2548" t="s">
        <v>1172</v>
      </c>
      <c r="AT106" s="2548" t="s">
        <v>1172</v>
      </c>
      <c r="AU106" s="2548" t="s">
        <v>1172</v>
      </c>
      <c r="AV106" s="2548" t="s">
        <v>1172</v>
      </c>
      <c r="AW106" s="2548" t="s">
        <v>1172</v>
      </c>
      <c r="AX106" s="2548" t="s">
        <v>1172</v>
      </c>
      <c r="AY106" s="2548" t="s">
        <v>1172</v>
      </c>
      <c r="AZ106" s="2548" t="s">
        <v>1172</v>
      </c>
      <c r="BA106" s="2548" t="s">
        <v>1172</v>
      </c>
      <c r="BB106" s="2548" t="s">
        <v>1172</v>
      </c>
      <c r="BC106" s="2548" t="s">
        <v>1172</v>
      </c>
      <c r="BD106" s="2548" t="s">
        <v>1172</v>
      </c>
      <c r="BE106" s="2548" t="s">
        <v>1172</v>
      </c>
      <c r="BF106" s="2548" t="s">
        <v>1172</v>
      </c>
      <c r="BG106" s="2548" t="s">
        <v>1172</v>
      </c>
      <c r="BH106" s="2548" t="s">
        <v>1172</v>
      </c>
      <c r="BI106" s="2548" t="s">
        <v>1172</v>
      </c>
      <c r="BJ106" s="2435"/>
      <c r="BK106" s="2435"/>
      <c r="BL106" s="2435"/>
      <c r="BM106" s="2435"/>
      <c r="BN106" s="2435"/>
      <c r="BO106" s="2435"/>
      <c r="BP106" s="2435"/>
      <c r="BQ106" s="2435"/>
      <c r="BR106" s="2435"/>
      <c r="BS106" s="2435"/>
      <c r="BT106" s="2435"/>
      <c r="BU106" s="2435"/>
      <c r="BV106" s="2435"/>
      <c r="BW106" s="2435"/>
      <c r="BX106" s="2435"/>
      <c r="BY106" s="2435"/>
      <c r="BZ106" s="2435"/>
      <c r="CA106" s="2435"/>
      <c r="CB106" s="2435"/>
      <c r="CC106" s="2435"/>
      <c r="CD106" s="2435"/>
      <c r="CE106" s="2435"/>
      <c r="CF106" s="2435"/>
      <c r="CG106" s="2435"/>
      <c r="CH106" s="2435"/>
      <c r="CI106" s="2435"/>
      <c r="CJ106" s="2435"/>
      <c r="CK106" s="2435"/>
    </row>
    <row r="107" spans="1:89" ht="22.5">
      <c r="A107" s="2438"/>
    </row>
    <row r="108" spans="1:89" ht="22.5">
      <c r="A108" s="2438"/>
      <c r="R108" s="2" t="s">
        <v>639</v>
      </c>
      <c r="W108" s="29" t="s">
        <v>638</v>
      </c>
    </row>
    <row r="109" spans="1:89" ht="225">
      <c r="A109" s="2438"/>
      <c r="R109" s="2550" t="s">
        <v>1163</v>
      </c>
      <c r="W109" s="1709" t="s">
        <v>649</v>
      </c>
    </row>
    <row r="110" spans="1:89" ht="22.5">
      <c r="A110" s="2438"/>
    </row>
  </sheetData>
  <phoneticPr fontId="10"/>
  <conditionalFormatting sqref="AA5:BI106">
    <cfRule type="cellIs" dxfId="0" priority="1" operator="equal">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CB72"/>
  <sheetViews>
    <sheetView zoomScaleNormal="100" zoomScaleSheetLayoutView="30" workbookViewId="0">
      <pane xSplit="22" ySplit="4" topLeftCell="W5" activePane="bottomRight" state="frozen"/>
      <selection activeCell="BC66" sqref="BC66"/>
      <selection pane="topRight" activeCell="BC66" sqref="BC66"/>
      <selection pane="bottomLeft" activeCell="BC66" sqref="BC66"/>
      <selection pane="bottomRight"/>
    </sheetView>
  </sheetViews>
  <sheetFormatPr defaultColWidth="9.625" defaultRowHeight="15"/>
  <cols>
    <col min="1" max="1" width="1.625" style="1131" customWidth="1"/>
    <col min="2" max="19" width="1.625" style="1131" hidden="1" customWidth="1"/>
    <col min="20" max="20" width="0.25" style="1131" customWidth="1"/>
    <col min="21" max="21" width="1.625" style="1131" customWidth="1"/>
    <col min="22" max="22" width="30.125" style="1131" customWidth="1"/>
    <col min="23" max="23" width="1.625" style="1131" customWidth="1"/>
    <col min="24" max="24" width="1.625" style="163" customWidth="1"/>
    <col min="25" max="25" width="31.625" style="163" customWidth="1"/>
    <col min="26" max="26" width="7.5" style="1131" hidden="1" customWidth="1"/>
    <col min="27" max="61" width="7.25" style="22" customWidth="1"/>
    <col min="62" max="62" width="3.25" style="1131" customWidth="1"/>
    <col min="63" max="63" width="9.375" style="1166" customWidth="1"/>
    <col min="64" max="65" width="9.125" style="1166" customWidth="1"/>
    <col min="66" max="71" width="9.625" style="1166" customWidth="1"/>
    <col min="72" max="72" width="9.125" style="1166" customWidth="1"/>
    <col min="73" max="73" width="9" style="1166" customWidth="1"/>
    <col min="74" max="16384" width="9.625" style="1166"/>
  </cols>
  <sheetData>
    <row r="1" spans="1:73" ht="36.75" customHeight="1">
      <c r="A1" s="300"/>
      <c r="B1" s="163"/>
      <c r="C1" s="163"/>
      <c r="D1" s="163"/>
      <c r="E1" s="163"/>
      <c r="F1" s="163"/>
      <c r="G1" s="163"/>
      <c r="H1" s="163"/>
      <c r="I1" s="163"/>
      <c r="J1" s="163"/>
      <c r="K1" s="163"/>
      <c r="L1" s="163"/>
      <c r="M1" s="163"/>
      <c r="N1" s="163"/>
      <c r="O1" s="163"/>
      <c r="P1" s="163"/>
      <c r="Q1" s="163"/>
      <c r="R1" s="163"/>
      <c r="S1" s="163"/>
      <c r="T1" s="163"/>
      <c r="U1" s="2607" t="s">
        <v>473</v>
      </c>
      <c r="V1" s="2607"/>
      <c r="W1" s="2607"/>
      <c r="X1" s="2638" t="s">
        <v>933</v>
      </c>
      <c r="Y1" s="2638"/>
    </row>
    <row r="2" spans="1:73">
      <c r="A2" s="163"/>
      <c r="B2" s="163"/>
      <c r="C2" s="163"/>
      <c r="D2" s="163"/>
      <c r="E2" s="163"/>
      <c r="F2" s="163"/>
      <c r="G2" s="163"/>
      <c r="H2" s="163"/>
      <c r="I2" s="163"/>
      <c r="J2" s="163"/>
      <c r="K2" s="163"/>
      <c r="L2" s="163"/>
      <c r="M2" s="163"/>
      <c r="N2" s="163"/>
      <c r="O2" s="163"/>
      <c r="P2" s="163"/>
      <c r="Q2" s="163"/>
      <c r="R2" s="163"/>
      <c r="S2" s="163"/>
      <c r="T2" s="163"/>
      <c r="U2" s="301" t="str">
        <f>'0.Contents'!$B2</f>
        <v>＜報告値＞</v>
      </c>
      <c r="V2" s="163"/>
      <c r="W2" s="163"/>
      <c r="X2" s="1556" t="str">
        <f>'0.Contents'!$D$2</f>
        <v>&lt;Reported Value&gt;</v>
      </c>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row>
    <row r="3" spans="1:73" ht="17.25" thickBot="1">
      <c r="A3" s="163"/>
      <c r="B3" s="163"/>
      <c r="C3" s="163"/>
      <c r="D3" s="163"/>
      <c r="E3" s="163"/>
      <c r="F3" s="163"/>
      <c r="G3" s="163"/>
      <c r="H3" s="163"/>
      <c r="I3" s="163"/>
      <c r="J3" s="163"/>
      <c r="K3" s="163"/>
      <c r="L3" s="163"/>
      <c r="M3" s="163"/>
      <c r="N3" s="163"/>
      <c r="O3" s="163"/>
      <c r="P3" s="163"/>
      <c r="Q3" s="163"/>
      <c r="R3" s="163"/>
      <c r="S3" s="163"/>
      <c r="T3" s="163"/>
      <c r="U3" s="163" t="s">
        <v>474</v>
      </c>
      <c r="V3" s="163"/>
      <c r="W3" s="163"/>
      <c r="X3" s="29" t="s">
        <v>934</v>
      </c>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K3" s="1131"/>
    </row>
    <row r="4" spans="1:73" ht="15.75" thickBot="1">
      <c r="A4" s="163"/>
      <c r="B4" s="163"/>
      <c r="C4" s="163"/>
      <c r="D4" s="163"/>
      <c r="E4" s="163"/>
      <c r="F4" s="163"/>
      <c r="G4" s="163"/>
      <c r="H4" s="163"/>
      <c r="I4" s="163"/>
      <c r="J4" s="163"/>
      <c r="K4" s="163"/>
      <c r="L4" s="163"/>
      <c r="M4" s="163"/>
      <c r="N4" s="163"/>
      <c r="O4" s="163"/>
      <c r="P4" s="163"/>
      <c r="Q4" s="163"/>
      <c r="R4" s="163"/>
      <c r="S4" s="163"/>
      <c r="T4" s="163"/>
      <c r="U4" s="34"/>
      <c r="V4" s="864"/>
      <c r="W4" s="163"/>
      <c r="X4" s="361"/>
      <c r="Y4" s="872"/>
      <c r="Z4" s="1167"/>
      <c r="AA4" s="304">
        <v>1990</v>
      </c>
      <c r="AB4" s="304">
        <f>AA4+1</f>
        <v>1991</v>
      </c>
      <c r="AC4" s="304">
        <f t="shared" ref="AC4:BI4" si="0">AB4+1</f>
        <v>1992</v>
      </c>
      <c r="AD4" s="304">
        <f t="shared" si="0"/>
        <v>1993</v>
      </c>
      <c r="AE4" s="304">
        <f t="shared" si="0"/>
        <v>1994</v>
      </c>
      <c r="AF4" s="304">
        <f t="shared" si="0"/>
        <v>1995</v>
      </c>
      <c r="AG4" s="304">
        <f t="shared" si="0"/>
        <v>1996</v>
      </c>
      <c r="AH4" s="304">
        <f t="shared" si="0"/>
        <v>1997</v>
      </c>
      <c r="AI4" s="304">
        <f t="shared" si="0"/>
        <v>1998</v>
      </c>
      <c r="AJ4" s="304">
        <f t="shared" si="0"/>
        <v>1999</v>
      </c>
      <c r="AK4" s="304">
        <f t="shared" si="0"/>
        <v>2000</v>
      </c>
      <c r="AL4" s="304">
        <f t="shared" si="0"/>
        <v>2001</v>
      </c>
      <c r="AM4" s="304">
        <f t="shared" si="0"/>
        <v>2002</v>
      </c>
      <c r="AN4" s="304">
        <f t="shared" si="0"/>
        <v>2003</v>
      </c>
      <c r="AO4" s="304">
        <f t="shared" si="0"/>
        <v>2004</v>
      </c>
      <c r="AP4" s="304">
        <f t="shared" si="0"/>
        <v>2005</v>
      </c>
      <c r="AQ4" s="304">
        <f t="shared" si="0"/>
        <v>2006</v>
      </c>
      <c r="AR4" s="304">
        <f t="shared" si="0"/>
        <v>2007</v>
      </c>
      <c r="AS4" s="304">
        <f t="shared" si="0"/>
        <v>2008</v>
      </c>
      <c r="AT4" s="304">
        <f t="shared" si="0"/>
        <v>2009</v>
      </c>
      <c r="AU4" s="304">
        <f t="shared" si="0"/>
        <v>2010</v>
      </c>
      <c r="AV4" s="304">
        <f t="shared" si="0"/>
        <v>2011</v>
      </c>
      <c r="AW4" s="304">
        <f t="shared" si="0"/>
        <v>2012</v>
      </c>
      <c r="AX4" s="304">
        <f t="shared" si="0"/>
        <v>2013</v>
      </c>
      <c r="AY4" s="304">
        <f t="shared" si="0"/>
        <v>2014</v>
      </c>
      <c r="AZ4" s="304">
        <f t="shared" si="0"/>
        <v>2015</v>
      </c>
      <c r="BA4" s="304">
        <f t="shared" si="0"/>
        <v>2016</v>
      </c>
      <c r="BB4" s="304">
        <f t="shared" si="0"/>
        <v>2017</v>
      </c>
      <c r="BC4" s="304">
        <f t="shared" si="0"/>
        <v>2018</v>
      </c>
      <c r="BD4" s="304">
        <f t="shared" si="0"/>
        <v>2019</v>
      </c>
      <c r="BE4" s="304">
        <f t="shared" si="0"/>
        <v>2020</v>
      </c>
      <c r="BF4" s="305">
        <f t="shared" si="0"/>
        <v>2021</v>
      </c>
      <c r="BG4" s="305">
        <f t="shared" si="0"/>
        <v>2022</v>
      </c>
      <c r="BH4" s="305">
        <f t="shared" si="0"/>
        <v>2023</v>
      </c>
      <c r="BI4" s="306">
        <f t="shared" si="0"/>
        <v>2024</v>
      </c>
      <c r="BJ4" s="1124"/>
      <c r="BK4" s="1131"/>
    </row>
    <row r="5" spans="1:73">
      <c r="A5" s="163"/>
      <c r="B5" s="163"/>
      <c r="C5" s="163"/>
      <c r="D5" s="163"/>
      <c r="E5" s="163"/>
      <c r="F5" s="163"/>
      <c r="G5" s="163"/>
      <c r="H5" s="163"/>
      <c r="I5" s="163"/>
      <c r="J5" s="163"/>
      <c r="K5" s="163"/>
      <c r="L5" s="163"/>
      <c r="M5" s="163"/>
      <c r="N5" s="163"/>
      <c r="O5" s="163"/>
      <c r="P5" s="163"/>
      <c r="Q5" s="163"/>
      <c r="R5" s="163"/>
      <c r="S5" s="163"/>
      <c r="T5" s="163"/>
      <c r="U5" s="1261" t="s">
        <v>723</v>
      </c>
      <c r="V5" s="1239"/>
      <c r="W5" s="163"/>
      <c r="X5" s="1710" t="s">
        <v>691</v>
      </c>
      <c r="Y5" s="1239"/>
      <c r="Z5" s="1168"/>
      <c r="AA5" s="277">
        <v>1416.55810243319</v>
      </c>
      <c r="AB5" s="277">
        <v>1409.7895120643821</v>
      </c>
      <c r="AC5" s="277">
        <v>1397.9444610029816</v>
      </c>
      <c r="AD5" s="277">
        <v>1419.1868714674442</v>
      </c>
      <c r="AE5" s="277">
        <v>1413.2652807845807</v>
      </c>
      <c r="AF5" s="277">
        <v>1450.6354439453853</v>
      </c>
      <c r="AG5" s="277">
        <v>1456.8306060950326</v>
      </c>
      <c r="AH5" s="277">
        <v>1368.3116740574756</v>
      </c>
      <c r="AI5" s="277">
        <v>1319.1337395857797</v>
      </c>
      <c r="AJ5" s="277">
        <v>1312.5129489221074</v>
      </c>
      <c r="AK5" s="277">
        <v>1313.5128168894807</v>
      </c>
      <c r="AL5" s="277">
        <v>1258.1079927503988</v>
      </c>
      <c r="AM5" s="277">
        <v>1274.6414582582788</v>
      </c>
      <c r="AN5" s="277">
        <v>1272.6458468802734</v>
      </c>
      <c r="AO5" s="277">
        <v>1403.5085092057568</v>
      </c>
      <c r="AP5" s="277">
        <v>1487.1475035801507</v>
      </c>
      <c r="AQ5" s="277">
        <v>1536.3533381083614</v>
      </c>
      <c r="AR5" s="277">
        <v>1548.8530457194613</v>
      </c>
      <c r="AS5" s="277">
        <v>1487.9350221865241</v>
      </c>
      <c r="AT5" s="277">
        <v>1378.7029350876637</v>
      </c>
      <c r="AU5" s="277">
        <v>1457.6718612686373</v>
      </c>
      <c r="AV5" s="277">
        <v>1127.7347507403597</v>
      </c>
      <c r="AW5" s="277">
        <v>1145.0878925517191</v>
      </c>
      <c r="AX5" s="277">
        <v>1076.9923425086326</v>
      </c>
      <c r="AY5" s="277">
        <v>1047.9894843495463</v>
      </c>
      <c r="AZ5" s="277">
        <v>1108.9412005186875</v>
      </c>
      <c r="BA5" s="277">
        <v>1209.0801729096127</v>
      </c>
      <c r="BB5" s="277">
        <v>1274.7686346013052</v>
      </c>
      <c r="BC5" s="277">
        <v>1169.3373463735554</v>
      </c>
      <c r="BD5" s="277">
        <v>1065.7091716402888</v>
      </c>
      <c r="BE5" s="277">
        <v>950.42478318148176</v>
      </c>
      <c r="BF5" s="307">
        <v>943.87297774079025</v>
      </c>
      <c r="BG5" s="1244">
        <v>903.78300941997895</v>
      </c>
      <c r="BH5" s="1244">
        <v>877.86537809796255</v>
      </c>
      <c r="BI5" s="308">
        <v>859.40886807106108</v>
      </c>
      <c r="BJ5" s="639"/>
      <c r="BK5" s="1131"/>
      <c r="BN5" s="1169"/>
    </row>
    <row r="6" spans="1:73">
      <c r="A6" s="163"/>
      <c r="B6" s="163"/>
      <c r="C6" s="163"/>
      <c r="D6" s="163"/>
      <c r="E6" s="163"/>
      <c r="F6" s="163"/>
      <c r="G6" s="163"/>
      <c r="H6" s="163"/>
      <c r="I6" s="163"/>
      <c r="J6" s="163"/>
      <c r="K6" s="163"/>
      <c r="L6" s="163"/>
      <c r="M6" s="163"/>
      <c r="N6" s="163"/>
      <c r="O6" s="163"/>
      <c r="P6" s="163"/>
      <c r="Q6" s="163"/>
      <c r="R6" s="163"/>
      <c r="S6" s="163"/>
      <c r="T6" s="163"/>
      <c r="U6" s="1262" t="s">
        <v>724</v>
      </c>
      <c r="V6" s="1263"/>
      <c r="W6" s="163"/>
      <c r="X6" s="274" t="s">
        <v>714</v>
      </c>
      <c r="Y6" s="934"/>
      <c r="Z6" s="1168"/>
      <c r="AA6" s="277">
        <v>5908.8212010352718</v>
      </c>
      <c r="AB6" s="277">
        <v>5541.168105706276</v>
      </c>
      <c r="AC6" s="277">
        <v>4602.1003639624105</v>
      </c>
      <c r="AD6" s="277">
        <v>3972.7681859237218</v>
      </c>
      <c r="AE6" s="277">
        <v>3706.0039358280383</v>
      </c>
      <c r="AF6" s="277">
        <v>3318.9832965470164</v>
      </c>
      <c r="AG6" s="277">
        <v>2941.1079665860166</v>
      </c>
      <c r="AH6" s="277">
        <v>2777.1136750078581</v>
      </c>
      <c r="AI6" s="277">
        <v>2591.5171451271844</v>
      </c>
      <c r="AJ6" s="277">
        <v>2524.7874858128835</v>
      </c>
      <c r="AK6" s="277">
        <v>2380.178805858377</v>
      </c>
      <c r="AL6" s="277">
        <v>2116.9393651711148</v>
      </c>
      <c r="AM6" s="277">
        <v>1498.0063145097233</v>
      </c>
      <c r="AN6" s="277">
        <v>1431.8173959949208</v>
      </c>
      <c r="AO6" s="277">
        <v>1417.4288240129993</v>
      </c>
      <c r="AP6" s="277">
        <v>1430.335783426071</v>
      </c>
      <c r="AQ6" s="277">
        <v>1455.4584867965086</v>
      </c>
      <c r="AR6" s="277">
        <v>1473.5854089625525</v>
      </c>
      <c r="AS6" s="277">
        <v>1436.5298417083586</v>
      </c>
      <c r="AT6" s="277">
        <v>1389.4012500386134</v>
      </c>
      <c r="AU6" s="277">
        <v>1334.4956238206246</v>
      </c>
      <c r="AV6" s="277">
        <v>1310.7211923550994</v>
      </c>
      <c r="AW6" s="277">
        <v>1276.4374057232544</v>
      </c>
      <c r="AX6" s="277">
        <v>1217.1402004367235</v>
      </c>
      <c r="AY6" s="277">
        <v>1188.525356023124</v>
      </c>
      <c r="AZ6" s="277">
        <v>1160.6194273010935</v>
      </c>
      <c r="BA6" s="277">
        <v>1177.8554323614137</v>
      </c>
      <c r="BB6" s="277">
        <v>1201.1682025596519</v>
      </c>
      <c r="BC6" s="277">
        <v>1098.350549471975</v>
      </c>
      <c r="BD6" s="277">
        <v>1041.4436728454973</v>
      </c>
      <c r="BE6" s="277">
        <v>991.81905796721423</v>
      </c>
      <c r="BF6" s="307">
        <v>991.62407688806297</v>
      </c>
      <c r="BG6" s="1244">
        <v>945.5098666615088</v>
      </c>
      <c r="BH6" s="1244">
        <v>917.09947968491974</v>
      </c>
      <c r="BI6" s="308">
        <v>881.27643956744168</v>
      </c>
      <c r="BJ6" s="639"/>
      <c r="BK6" s="1131"/>
      <c r="BN6" s="1169"/>
    </row>
    <row r="7" spans="1:73" s="326" customFormat="1" ht="15" customHeight="1">
      <c r="A7" s="29"/>
      <c r="B7" s="29"/>
      <c r="C7" s="29"/>
      <c r="D7" s="29"/>
      <c r="E7" s="29"/>
      <c r="F7" s="29"/>
      <c r="G7" s="29"/>
      <c r="H7" s="29"/>
      <c r="I7" s="29"/>
      <c r="J7" s="29"/>
      <c r="K7" s="29"/>
      <c r="L7" s="29"/>
      <c r="M7" s="29"/>
      <c r="N7" s="29"/>
      <c r="O7" s="29"/>
      <c r="P7" s="29"/>
      <c r="Q7" s="29"/>
      <c r="R7" s="29"/>
      <c r="S7" s="29"/>
      <c r="T7" s="29"/>
      <c r="U7" s="276"/>
      <c r="V7" s="1247" t="s">
        <v>994</v>
      </c>
      <c r="W7" s="29"/>
      <c r="X7" s="276"/>
      <c r="Y7" s="1711" t="s">
        <v>992</v>
      </c>
      <c r="Z7" s="1168"/>
      <c r="AA7" s="279">
        <v>5482.0829068366993</v>
      </c>
      <c r="AB7" s="279">
        <v>5079.8250992218882</v>
      </c>
      <c r="AC7" s="279">
        <v>4141.1034816325782</v>
      </c>
      <c r="AD7" s="279">
        <v>3497.4315984361674</v>
      </c>
      <c r="AE7" s="279">
        <v>3223.9669688284653</v>
      </c>
      <c r="AF7" s="279">
        <v>2822.2071800557192</v>
      </c>
      <c r="AG7" s="279">
        <v>2447.2993189526683</v>
      </c>
      <c r="AH7" s="279">
        <v>2265.4009800573681</v>
      </c>
      <c r="AI7" s="279">
        <v>2088.6194322881638</v>
      </c>
      <c r="AJ7" s="279">
        <v>2020.2607765327082</v>
      </c>
      <c r="AK7" s="279">
        <v>1847.368804476439</v>
      </c>
      <c r="AL7" s="279">
        <v>1589.7169547367143</v>
      </c>
      <c r="AM7" s="279">
        <v>927.7103434734754</v>
      </c>
      <c r="AN7" s="279">
        <v>846.34032507850634</v>
      </c>
      <c r="AO7" s="279">
        <v>811.55281897120551</v>
      </c>
      <c r="AP7" s="279">
        <v>788.11871282478</v>
      </c>
      <c r="AQ7" s="279">
        <v>771.17023892621489</v>
      </c>
      <c r="AR7" s="279">
        <v>725.07721792666166</v>
      </c>
      <c r="AS7" s="279">
        <v>698.63475772518939</v>
      </c>
      <c r="AT7" s="279">
        <v>685.5504658606817</v>
      </c>
      <c r="AU7" s="279">
        <v>671.6435321785425</v>
      </c>
      <c r="AV7" s="279">
        <v>655.19181279721795</v>
      </c>
      <c r="AW7" s="279">
        <v>646.1762408071146</v>
      </c>
      <c r="AX7" s="279">
        <v>632.5233854243703</v>
      </c>
      <c r="AY7" s="279">
        <v>637.87110215118116</v>
      </c>
      <c r="AZ7" s="279">
        <v>614.65703782866626</v>
      </c>
      <c r="BA7" s="310">
        <v>605.00934907868714</v>
      </c>
      <c r="BB7" s="279">
        <v>621.03291337723203</v>
      </c>
      <c r="BC7" s="311">
        <v>558.57731589411742</v>
      </c>
      <c r="BD7" s="279">
        <v>535.2149424988902</v>
      </c>
      <c r="BE7" s="279">
        <v>525.2411497942561</v>
      </c>
      <c r="BF7" s="311">
        <v>525.81618645764297</v>
      </c>
      <c r="BG7" s="310">
        <v>510.34335396395664</v>
      </c>
      <c r="BH7" s="310">
        <v>507.58946169205996</v>
      </c>
      <c r="BI7" s="312">
        <v>486.36646001671716</v>
      </c>
      <c r="BJ7" s="1170"/>
      <c r="BK7" s="1170"/>
      <c r="BL7" s="1172"/>
    </row>
    <row r="8" spans="1:73" s="326" customFormat="1" ht="15" customHeight="1">
      <c r="A8" s="29"/>
      <c r="B8" s="29"/>
      <c r="C8" s="29"/>
      <c r="D8" s="29"/>
      <c r="E8" s="29"/>
      <c r="F8" s="29"/>
      <c r="G8" s="29"/>
      <c r="H8" s="29"/>
      <c r="I8" s="29"/>
      <c r="J8" s="29"/>
      <c r="K8" s="29"/>
      <c r="L8" s="29"/>
      <c r="M8" s="29"/>
      <c r="N8" s="29"/>
      <c r="O8" s="29"/>
      <c r="P8" s="29"/>
      <c r="Q8" s="29"/>
      <c r="R8" s="29"/>
      <c r="S8" s="29"/>
      <c r="T8" s="29"/>
      <c r="U8" s="281"/>
      <c r="V8" s="1248" t="s">
        <v>995</v>
      </c>
      <c r="W8" s="29"/>
      <c r="X8" s="281"/>
      <c r="Y8" s="1712" t="s">
        <v>993</v>
      </c>
      <c r="Z8" s="1168"/>
      <c r="AA8" s="284">
        <v>426.73829419857225</v>
      </c>
      <c r="AB8" s="284">
        <v>461.34300648438739</v>
      </c>
      <c r="AC8" s="284">
        <v>460.99688232983237</v>
      </c>
      <c r="AD8" s="284">
        <v>475.33658748755408</v>
      </c>
      <c r="AE8" s="284">
        <v>482.03696699957266</v>
      </c>
      <c r="AF8" s="284">
        <v>496.77611649129739</v>
      </c>
      <c r="AG8" s="284">
        <v>493.8086476333487</v>
      </c>
      <c r="AH8" s="284">
        <v>511.71269495049017</v>
      </c>
      <c r="AI8" s="284">
        <v>502.89771283902076</v>
      </c>
      <c r="AJ8" s="284">
        <v>504.52670928017523</v>
      </c>
      <c r="AK8" s="284">
        <v>532.81000138193815</v>
      </c>
      <c r="AL8" s="284">
        <v>527.22241043440056</v>
      </c>
      <c r="AM8" s="284">
        <v>570.29597103624803</v>
      </c>
      <c r="AN8" s="284">
        <v>585.47707091641439</v>
      </c>
      <c r="AO8" s="284">
        <v>605.87600504179363</v>
      </c>
      <c r="AP8" s="284">
        <v>642.21707060129097</v>
      </c>
      <c r="AQ8" s="284">
        <v>684.28824787029384</v>
      </c>
      <c r="AR8" s="284">
        <v>748.50819103589095</v>
      </c>
      <c r="AS8" s="284">
        <v>737.89508398316923</v>
      </c>
      <c r="AT8" s="284">
        <v>703.85078417793181</v>
      </c>
      <c r="AU8" s="284">
        <v>662.85209164208209</v>
      </c>
      <c r="AV8" s="284">
        <v>655.52937955788138</v>
      </c>
      <c r="AW8" s="284">
        <v>630.26116491613971</v>
      </c>
      <c r="AX8" s="284">
        <v>584.61681501235319</v>
      </c>
      <c r="AY8" s="284">
        <v>550.65425387194296</v>
      </c>
      <c r="AZ8" s="284">
        <v>545.96238947242728</v>
      </c>
      <c r="BA8" s="316">
        <v>572.84608328272657</v>
      </c>
      <c r="BB8" s="284">
        <v>580.1352891824198</v>
      </c>
      <c r="BC8" s="317">
        <v>539.77323357785758</v>
      </c>
      <c r="BD8" s="284">
        <v>506.22873034660699</v>
      </c>
      <c r="BE8" s="284">
        <v>466.57790817295825</v>
      </c>
      <c r="BF8" s="317">
        <v>465.80789043041995</v>
      </c>
      <c r="BG8" s="316">
        <v>435.16651269755226</v>
      </c>
      <c r="BH8" s="316">
        <v>409.51001799285984</v>
      </c>
      <c r="BI8" s="318">
        <v>394.90997955072453</v>
      </c>
      <c r="BJ8" s="1170"/>
      <c r="BK8" s="1170"/>
      <c r="BL8" s="1172"/>
    </row>
    <row r="9" spans="1:73">
      <c r="A9" s="163"/>
      <c r="B9" s="163"/>
      <c r="C9" s="163"/>
      <c r="D9" s="163"/>
      <c r="E9" s="163"/>
      <c r="F9" s="163"/>
      <c r="G9" s="163"/>
      <c r="H9" s="163"/>
      <c r="I9" s="163"/>
      <c r="J9" s="163"/>
      <c r="K9" s="163"/>
      <c r="L9" s="163"/>
      <c r="M9" s="163"/>
      <c r="N9" s="163"/>
      <c r="O9" s="163"/>
      <c r="P9" s="163"/>
      <c r="Q9" s="163"/>
      <c r="R9" s="163"/>
      <c r="S9" s="163"/>
      <c r="T9" s="163"/>
      <c r="U9" s="1240" t="s">
        <v>725</v>
      </c>
      <c r="V9" s="938"/>
      <c r="W9" s="163"/>
      <c r="X9" s="274" t="s">
        <v>322</v>
      </c>
      <c r="Y9" s="938"/>
      <c r="Z9" s="1168"/>
      <c r="AA9" s="277">
        <v>67.797731632736003</v>
      </c>
      <c r="AB9" s="277">
        <v>65.248243353215997</v>
      </c>
      <c r="AC9" s="277">
        <v>61.478530222144002</v>
      </c>
      <c r="AD9" s="277">
        <v>58.407957913088012</v>
      </c>
      <c r="AE9" s="277">
        <v>62.453988504991997</v>
      </c>
      <c r="AF9" s="277">
        <v>65.444100856063997</v>
      </c>
      <c r="AG9" s="277">
        <v>62.197089710335995</v>
      </c>
      <c r="AH9" s="277">
        <v>61.619331534432</v>
      </c>
      <c r="AI9" s="277">
        <v>58.927204139776009</v>
      </c>
      <c r="AJ9" s="277">
        <v>58.218198536511998</v>
      </c>
      <c r="AK9" s="277">
        <v>60.691840732319989</v>
      </c>
      <c r="AL9" s="277">
        <v>58.004849676704005</v>
      </c>
      <c r="AM9" s="277">
        <v>59.218043575488004</v>
      </c>
      <c r="AN9" s="277">
        <v>56.205930750143999</v>
      </c>
      <c r="AO9" s="277">
        <v>60.115658345343995</v>
      </c>
      <c r="AP9" s="277">
        <v>60.247105414271999</v>
      </c>
      <c r="AQ9" s="277">
        <v>61.13497814905601</v>
      </c>
      <c r="AR9" s="277">
        <v>56.999928091680012</v>
      </c>
      <c r="AS9" s="277">
        <v>55.580512595999991</v>
      </c>
      <c r="AT9" s="277">
        <v>57.409282114464006</v>
      </c>
      <c r="AU9" s="277">
        <v>60.396787449599998</v>
      </c>
      <c r="AV9" s="277">
        <v>60.112645066879992</v>
      </c>
      <c r="AW9" s="277">
        <v>51.675896708799996</v>
      </c>
      <c r="AX9" s="277">
        <v>51.921001798399999</v>
      </c>
      <c r="AY9" s="277">
        <v>48.054982361568001</v>
      </c>
      <c r="AZ9" s="277">
        <v>54.291191961440006</v>
      </c>
      <c r="BA9" s="277">
        <v>48.449983608320004</v>
      </c>
      <c r="BB9" s="277">
        <v>47.808405373215066</v>
      </c>
      <c r="BC9" s="277">
        <v>45.359672954399997</v>
      </c>
      <c r="BD9" s="277">
        <v>46.060420563359997</v>
      </c>
      <c r="BE9" s="277">
        <v>42.673267667519994</v>
      </c>
      <c r="BF9" s="307">
        <v>48.847030721440021</v>
      </c>
      <c r="BG9" s="1244">
        <v>43.479282902720001</v>
      </c>
      <c r="BH9" s="1244">
        <v>35.409804243520007</v>
      </c>
      <c r="BI9" s="308">
        <v>27.725870597599997</v>
      </c>
      <c r="BJ9" s="639"/>
      <c r="BK9" s="1131"/>
      <c r="BN9" s="1169"/>
      <c r="BS9" s="1173"/>
      <c r="BT9" s="1173"/>
      <c r="BU9" s="1173"/>
    </row>
    <row r="10" spans="1:73" s="326" customFormat="1" ht="15" customHeight="1">
      <c r="A10" s="29"/>
      <c r="B10" s="29"/>
      <c r="C10" s="29"/>
      <c r="D10" s="29"/>
      <c r="E10" s="29"/>
      <c r="F10" s="29"/>
      <c r="G10" s="29"/>
      <c r="H10" s="29"/>
      <c r="I10" s="29"/>
      <c r="J10" s="29"/>
      <c r="K10" s="29"/>
      <c r="L10" s="29"/>
      <c r="M10" s="29"/>
      <c r="N10" s="29"/>
      <c r="O10" s="29"/>
      <c r="P10" s="29"/>
      <c r="Q10" s="29"/>
      <c r="R10" s="29"/>
      <c r="S10" s="29"/>
      <c r="T10" s="29"/>
      <c r="U10" s="276"/>
      <c r="V10" s="1241" t="s">
        <v>726</v>
      </c>
      <c r="W10" s="29"/>
      <c r="X10" s="276"/>
      <c r="Y10" s="1711" t="s">
        <v>317</v>
      </c>
      <c r="Z10" s="1168"/>
      <c r="AA10" s="283">
        <v>41.985849505376002</v>
      </c>
      <c r="AB10" s="283">
        <v>40.795688416895999</v>
      </c>
      <c r="AC10" s="283">
        <v>37.793562286144009</v>
      </c>
      <c r="AD10" s="283">
        <v>36.139749621248001</v>
      </c>
      <c r="AE10" s="283">
        <v>39.184483009951997</v>
      </c>
      <c r="AF10" s="283">
        <v>41.544159582463998</v>
      </c>
      <c r="AG10" s="283">
        <v>37.906594078975992</v>
      </c>
      <c r="AH10" s="283">
        <v>37.184823184991998</v>
      </c>
      <c r="AI10" s="283">
        <v>37.398038868735995</v>
      </c>
      <c r="AJ10" s="283">
        <v>36.772853707072002</v>
      </c>
      <c r="AK10" s="283">
        <v>38.242422103199992</v>
      </c>
      <c r="AL10" s="283">
        <v>36.880304959904002</v>
      </c>
      <c r="AM10" s="283">
        <v>37.032533216448002</v>
      </c>
      <c r="AN10" s="283">
        <v>34.202957095103997</v>
      </c>
      <c r="AO10" s="283">
        <v>37.439074900864</v>
      </c>
      <c r="AP10" s="283">
        <v>37.732814808192003</v>
      </c>
      <c r="AQ10" s="283">
        <v>38.256852765376003</v>
      </c>
      <c r="AR10" s="283">
        <v>33.932382573600002</v>
      </c>
      <c r="AS10" s="283">
        <v>35.548057980959996</v>
      </c>
      <c r="AT10" s="283">
        <v>40.130428031904003</v>
      </c>
      <c r="AU10" s="283">
        <v>40.576025091839995</v>
      </c>
      <c r="AV10" s="283">
        <v>39.998026678399995</v>
      </c>
      <c r="AW10" s="283">
        <v>31.5219737392</v>
      </c>
      <c r="AX10" s="283">
        <v>31.584798882560001</v>
      </c>
      <c r="AY10" s="283">
        <v>28.250540249568001</v>
      </c>
      <c r="AZ10" s="283">
        <v>35.601890088800005</v>
      </c>
      <c r="BA10" s="1252">
        <v>29.973598430720006</v>
      </c>
      <c r="BB10" s="283">
        <v>28.286013595935064</v>
      </c>
      <c r="BC10" s="2352">
        <v>25.435759779359998</v>
      </c>
      <c r="BD10" s="283">
        <v>27.873658139039996</v>
      </c>
      <c r="BE10" s="283">
        <v>26.701363483199994</v>
      </c>
      <c r="BF10" s="2352">
        <v>30.258568846240014</v>
      </c>
      <c r="BG10" s="1252">
        <v>26.303042897599997</v>
      </c>
      <c r="BH10" s="1252">
        <v>19.242201616960003</v>
      </c>
      <c r="BI10" s="1253">
        <v>12.795707479519999</v>
      </c>
      <c r="BJ10" s="1170"/>
      <c r="BK10" s="1170"/>
      <c r="BL10" s="1172"/>
    </row>
    <row r="11" spans="1:73" s="326" customFormat="1" ht="15" customHeight="1">
      <c r="A11" s="29"/>
      <c r="B11" s="29"/>
      <c r="C11" s="29"/>
      <c r="D11" s="29"/>
      <c r="E11" s="29"/>
      <c r="F11" s="29"/>
      <c r="G11" s="29"/>
      <c r="H11" s="29"/>
      <c r="I11" s="29"/>
      <c r="J11" s="29"/>
      <c r="K11" s="29"/>
      <c r="L11" s="29"/>
      <c r="M11" s="29"/>
      <c r="N11" s="29"/>
      <c r="O11" s="29"/>
      <c r="P11" s="29"/>
      <c r="Q11" s="29"/>
      <c r="R11" s="29"/>
      <c r="S11" s="29"/>
      <c r="T11" s="29"/>
      <c r="U11" s="281"/>
      <c r="V11" s="1242" t="s">
        <v>727</v>
      </c>
      <c r="W11" s="29"/>
      <c r="X11" s="281"/>
      <c r="Y11" s="1712" t="s">
        <v>715</v>
      </c>
      <c r="Z11" s="1168"/>
      <c r="AA11" s="284">
        <v>25.811882127359997</v>
      </c>
      <c r="AB11" s="284">
        <v>24.452554936320002</v>
      </c>
      <c r="AC11" s="284">
        <v>23.684967936</v>
      </c>
      <c r="AD11" s="284">
        <v>22.268208291840004</v>
      </c>
      <c r="AE11" s="284">
        <v>23.269505495040001</v>
      </c>
      <c r="AF11" s="284">
        <v>23.899941273600003</v>
      </c>
      <c r="AG11" s="284">
        <v>24.290495631360002</v>
      </c>
      <c r="AH11" s="284">
        <v>24.434508349440001</v>
      </c>
      <c r="AI11" s="284">
        <v>21.529165271040004</v>
      </c>
      <c r="AJ11" s="284">
        <v>21.44534482944</v>
      </c>
      <c r="AK11" s="284">
        <v>22.44941862912</v>
      </c>
      <c r="AL11" s="284">
        <v>21.124544716800003</v>
      </c>
      <c r="AM11" s="284">
        <v>22.185510359040002</v>
      </c>
      <c r="AN11" s="284">
        <v>22.002973655040002</v>
      </c>
      <c r="AO11" s="284">
        <v>22.676583444480002</v>
      </c>
      <c r="AP11" s="284">
        <v>22.514290606079999</v>
      </c>
      <c r="AQ11" s="284">
        <v>22.878125383680004</v>
      </c>
      <c r="AR11" s="284">
        <v>23.067545518080003</v>
      </c>
      <c r="AS11" s="284">
        <v>20.032454615040002</v>
      </c>
      <c r="AT11" s="284">
        <v>17.278854082560002</v>
      </c>
      <c r="AU11" s="284">
        <v>19.82076235776</v>
      </c>
      <c r="AV11" s="284">
        <v>20.114618388479997</v>
      </c>
      <c r="AW11" s="284">
        <v>20.1539229696</v>
      </c>
      <c r="AX11" s="284">
        <v>20.336202915839998</v>
      </c>
      <c r="AY11" s="284">
        <v>19.804442112</v>
      </c>
      <c r="AZ11" s="284">
        <v>18.689301872640002</v>
      </c>
      <c r="BA11" s="316">
        <v>18.476385177600001</v>
      </c>
      <c r="BB11" s="284">
        <v>19.522391777280003</v>
      </c>
      <c r="BC11" s="317">
        <v>19.923913175040003</v>
      </c>
      <c r="BD11" s="284">
        <v>18.186762424320001</v>
      </c>
      <c r="BE11" s="284">
        <v>15.97190418432</v>
      </c>
      <c r="BF11" s="317">
        <v>18.588461875200004</v>
      </c>
      <c r="BG11" s="316">
        <v>17.17624000512</v>
      </c>
      <c r="BH11" s="316">
        <v>16.167602626560004</v>
      </c>
      <c r="BI11" s="318">
        <v>14.930163118079998</v>
      </c>
      <c r="BJ11" s="320"/>
      <c r="BK11" s="1170"/>
      <c r="BL11" s="1172"/>
    </row>
    <row r="12" spans="1:73">
      <c r="A12" s="29"/>
      <c r="B12" s="163"/>
      <c r="C12" s="163"/>
      <c r="D12" s="163"/>
      <c r="E12" s="163"/>
      <c r="F12" s="163"/>
      <c r="G12" s="163"/>
      <c r="H12" s="163"/>
      <c r="I12" s="163"/>
      <c r="J12" s="163"/>
      <c r="K12" s="163"/>
      <c r="L12" s="163"/>
      <c r="M12" s="163"/>
      <c r="N12" s="163"/>
      <c r="O12" s="163"/>
      <c r="P12" s="163"/>
      <c r="Q12" s="163"/>
      <c r="R12" s="163"/>
      <c r="S12" s="163"/>
      <c r="T12" s="163"/>
      <c r="U12" s="1240" t="s">
        <v>732</v>
      </c>
      <c r="V12" s="938"/>
      <c r="W12" s="163"/>
      <c r="X12" s="274" t="s">
        <v>182</v>
      </c>
      <c r="Y12" s="938"/>
      <c r="Z12" s="1168"/>
      <c r="AA12" s="277">
        <v>28002.443564406996</v>
      </c>
      <c r="AB12" s="277">
        <v>27824.998421324319</v>
      </c>
      <c r="AC12" s="277">
        <v>28825.396245136606</v>
      </c>
      <c r="AD12" s="277">
        <v>28746.314404720993</v>
      </c>
      <c r="AE12" s="277">
        <v>29344.849560619987</v>
      </c>
      <c r="AF12" s="277">
        <v>28764.366757898533</v>
      </c>
      <c r="AG12" s="277">
        <v>28109.0184506925</v>
      </c>
      <c r="AH12" s="277">
        <v>28273.910604237848</v>
      </c>
      <c r="AI12" s="277">
        <v>27132.881146260846</v>
      </c>
      <c r="AJ12" s="277">
        <v>27243.869423540589</v>
      </c>
      <c r="AK12" s="277">
        <v>27100.452041364297</v>
      </c>
      <c r="AL12" s="277">
        <v>26579.166532743362</v>
      </c>
      <c r="AM12" s="277">
        <v>26715.822898286726</v>
      </c>
      <c r="AN12" s="277">
        <v>26181.297276837533</v>
      </c>
      <c r="AO12" s="277">
        <v>26158.167142921717</v>
      </c>
      <c r="AP12" s="277">
        <v>26476.7000612185</v>
      </c>
      <c r="AQ12" s="277">
        <v>26246.278881679482</v>
      </c>
      <c r="AR12" s="277">
        <v>25976.30110450849</v>
      </c>
      <c r="AS12" s="277">
        <v>25649.079772828751</v>
      </c>
      <c r="AT12" s="277">
        <v>25697.076157255586</v>
      </c>
      <c r="AU12" s="277">
        <v>25610.164259910798</v>
      </c>
      <c r="AV12" s="277">
        <v>24957.472670504052</v>
      </c>
      <c r="AW12" s="277">
        <v>24568.131761704815</v>
      </c>
      <c r="AX12" s="277">
        <v>24912.654177499131</v>
      </c>
      <c r="AY12" s="277">
        <v>24691.80107904239</v>
      </c>
      <c r="AZ12" s="277">
        <v>24514.170723238924</v>
      </c>
      <c r="BA12" s="277">
        <v>24635.03094382057</v>
      </c>
      <c r="BB12" s="277">
        <v>24620.195172526885</v>
      </c>
      <c r="BC12" s="277">
        <v>24520.664118156827</v>
      </c>
      <c r="BD12" s="277">
        <v>24585.820538551503</v>
      </c>
      <c r="BE12" s="277">
        <v>24581.89310534926</v>
      </c>
      <c r="BF12" s="307">
        <v>24802.824970908172</v>
      </c>
      <c r="BG12" s="1244">
        <v>24465.079058645508</v>
      </c>
      <c r="BH12" s="1244">
        <v>24222.68737975636</v>
      </c>
      <c r="BI12" s="308">
        <v>22802.596211803524</v>
      </c>
      <c r="BJ12" s="639"/>
      <c r="BK12" s="1131"/>
      <c r="BN12" s="1169"/>
    </row>
    <row r="13" spans="1:73" s="326" customFormat="1" ht="15" customHeight="1">
      <c r="A13" s="29"/>
      <c r="B13" s="29"/>
      <c r="C13" s="29"/>
      <c r="D13" s="29"/>
      <c r="E13" s="29"/>
      <c r="F13" s="29"/>
      <c r="G13" s="29"/>
      <c r="H13" s="29"/>
      <c r="I13" s="29"/>
      <c r="J13" s="29"/>
      <c r="K13" s="29"/>
      <c r="L13" s="29"/>
      <c r="M13" s="29"/>
      <c r="N13" s="29"/>
      <c r="O13" s="29"/>
      <c r="P13" s="29"/>
      <c r="Q13" s="29"/>
      <c r="R13" s="29"/>
      <c r="S13" s="29"/>
      <c r="T13" s="29"/>
      <c r="U13" s="276"/>
      <c r="V13" s="1241" t="s">
        <v>728</v>
      </c>
      <c r="W13" s="29"/>
      <c r="X13" s="276"/>
      <c r="Y13" s="1711" t="s">
        <v>716</v>
      </c>
      <c r="Z13" s="1168"/>
      <c r="AA13" s="279">
        <v>10553.652466618023</v>
      </c>
      <c r="AB13" s="279">
        <v>10763.28943203911</v>
      </c>
      <c r="AC13" s="279">
        <v>10835.457673705234</v>
      </c>
      <c r="AD13" s="279">
        <v>10720.156918063341</v>
      </c>
      <c r="AE13" s="279">
        <v>10555.23939621022</v>
      </c>
      <c r="AF13" s="279">
        <v>10436.664940913421</v>
      </c>
      <c r="AG13" s="279">
        <v>10324.046506900433</v>
      </c>
      <c r="AH13" s="279">
        <v>10278.179590889938</v>
      </c>
      <c r="AI13" s="279">
        <v>10211.457769714494</v>
      </c>
      <c r="AJ13" s="279">
        <v>10161.963564695219</v>
      </c>
      <c r="AK13" s="279">
        <v>10042.300845934904</v>
      </c>
      <c r="AL13" s="279">
        <v>10071.627945677348</v>
      </c>
      <c r="AM13" s="279">
        <v>9977.175680822158</v>
      </c>
      <c r="AN13" s="279">
        <v>9843.0371397691761</v>
      </c>
      <c r="AO13" s="279">
        <v>9615.3386644052825</v>
      </c>
      <c r="AP13" s="279">
        <v>9569.3862201363572</v>
      </c>
      <c r="AQ13" s="279">
        <v>9513.8669471981557</v>
      </c>
      <c r="AR13" s="279">
        <v>9532.4984905284928</v>
      </c>
      <c r="AS13" s="279">
        <v>9442.5837632458588</v>
      </c>
      <c r="AT13" s="279">
        <v>9339.3368348073818</v>
      </c>
      <c r="AU13" s="279">
        <v>9050.5954984472592</v>
      </c>
      <c r="AV13" s="279">
        <v>9017.7350451708935</v>
      </c>
      <c r="AW13" s="279">
        <v>8814.2209275622572</v>
      </c>
      <c r="AX13" s="279">
        <v>8592.1892074626921</v>
      </c>
      <c r="AY13" s="279">
        <v>8394.06961500549</v>
      </c>
      <c r="AZ13" s="279">
        <v>8401.3277019293346</v>
      </c>
      <c r="BA13" s="310">
        <v>8356.9460089841505</v>
      </c>
      <c r="BB13" s="279">
        <v>8387.6793379897936</v>
      </c>
      <c r="BC13" s="311">
        <v>8370.5130704385701</v>
      </c>
      <c r="BD13" s="279">
        <v>8507.4073712996033</v>
      </c>
      <c r="BE13" s="279">
        <v>8603.8867782752059</v>
      </c>
      <c r="BF13" s="310">
        <v>8718.3893216912402</v>
      </c>
      <c r="BG13" s="310">
        <v>8756.1534296524278</v>
      </c>
      <c r="BH13" s="310">
        <v>8646.0554096440774</v>
      </c>
      <c r="BI13" s="312">
        <v>8458.6524662312568</v>
      </c>
      <c r="BJ13" s="320"/>
      <c r="BK13" s="1170"/>
    </row>
    <row r="14" spans="1:73" s="326" customFormat="1" ht="15" customHeight="1">
      <c r="A14" s="29"/>
      <c r="B14" s="29"/>
      <c r="C14" s="29"/>
      <c r="D14" s="29"/>
      <c r="E14" s="29"/>
      <c r="F14" s="29"/>
      <c r="G14" s="29"/>
      <c r="H14" s="29"/>
      <c r="I14" s="29"/>
      <c r="J14" s="29"/>
      <c r="K14" s="29"/>
      <c r="L14" s="29"/>
      <c r="M14" s="29"/>
      <c r="N14" s="29"/>
      <c r="O14" s="29"/>
      <c r="P14" s="29"/>
      <c r="Q14" s="29"/>
      <c r="R14" s="29"/>
      <c r="S14" s="29"/>
      <c r="T14" s="29"/>
      <c r="U14" s="276"/>
      <c r="V14" s="1243" t="s">
        <v>729</v>
      </c>
      <c r="W14" s="29"/>
      <c r="X14" s="276"/>
      <c r="Y14" s="1713" t="s">
        <v>701</v>
      </c>
      <c r="Z14" s="1168"/>
      <c r="AA14" s="280">
        <v>3786.0902614134038</v>
      </c>
      <c r="AB14" s="280">
        <v>3805.2340862315323</v>
      </c>
      <c r="AC14" s="280">
        <v>3801.7159431662531</v>
      </c>
      <c r="AD14" s="280">
        <v>3721.5885848000657</v>
      </c>
      <c r="AE14" s="280">
        <v>3619.8715948148292</v>
      </c>
      <c r="AF14" s="280">
        <v>3595.471783316345</v>
      </c>
      <c r="AG14" s="280">
        <v>3568.6372708827803</v>
      </c>
      <c r="AH14" s="280">
        <v>3531.7083224610988</v>
      </c>
      <c r="AI14" s="280">
        <v>3476.272967873484</v>
      </c>
      <c r="AJ14" s="280">
        <v>3445.0931565429091</v>
      </c>
      <c r="AK14" s="280">
        <v>3365.4434961651282</v>
      </c>
      <c r="AL14" s="280">
        <v>3341.3870584821188</v>
      </c>
      <c r="AM14" s="280">
        <v>3327.2880008379962</v>
      </c>
      <c r="AN14" s="280">
        <v>3275.2681391856859</v>
      </c>
      <c r="AO14" s="280">
        <v>3193.6957262977644</v>
      </c>
      <c r="AP14" s="280">
        <v>3176.03644393271</v>
      </c>
      <c r="AQ14" s="280">
        <v>3100.3245483197525</v>
      </c>
      <c r="AR14" s="280">
        <v>3039.3115632004874</v>
      </c>
      <c r="AS14" s="280">
        <v>2986.1172366096953</v>
      </c>
      <c r="AT14" s="280">
        <v>2942.0191124309181</v>
      </c>
      <c r="AU14" s="280">
        <v>2876.7186518659655</v>
      </c>
      <c r="AV14" s="280">
        <v>2872.8889877460747</v>
      </c>
      <c r="AW14" s="280">
        <v>2826.5786767281475</v>
      </c>
      <c r="AX14" s="280">
        <v>2757.3650639440521</v>
      </c>
      <c r="AY14" s="280">
        <v>2709.6528361384189</v>
      </c>
      <c r="AZ14" s="280">
        <v>2706.8495651298317</v>
      </c>
      <c r="BA14" s="313">
        <v>2664.6061626048277</v>
      </c>
      <c r="BB14" s="280">
        <v>2680.0736569376395</v>
      </c>
      <c r="BC14" s="314">
        <v>2682.1571024044429</v>
      </c>
      <c r="BD14" s="280">
        <v>2705.3886469586355</v>
      </c>
      <c r="BE14" s="280">
        <v>2687.2217463947418</v>
      </c>
      <c r="BF14" s="313">
        <v>2693.7538874532765</v>
      </c>
      <c r="BG14" s="313">
        <v>2612.1862530159619</v>
      </c>
      <c r="BH14" s="313">
        <v>2526.9988174258306</v>
      </c>
      <c r="BI14" s="315">
        <v>2476.7383575267977</v>
      </c>
      <c r="BJ14" s="1170"/>
      <c r="BK14" s="1170"/>
    </row>
    <row r="15" spans="1:73" s="326" customFormat="1" ht="15" customHeight="1">
      <c r="A15" s="29"/>
      <c r="B15" s="29"/>
      <c r="C15" s="29"/>
      <c r="D15" s="29"/>
      <c r="E15" s="29"/>
      <c r="F15" s="29"/>
      <c r="G15" s="29"/>
      <c r="H15" s="29"/>
      <c r="I15" s="29"/>
      <c r="J15" s="29"/>
      <c r="K15" s="29"/>
      <c r="L15" s="29"/>
      <c r="M15" s="29"/>
      <c r="N15" s="29"/>
      <c r="O15" s="29"/>
      <c r="P15" s="29"/>
      <c r="Q15" s="29"/>
      <c r="R15" s="29"/>
      <c r="S15" s="29"/>
      <c r="T15" s="29"/>
      <c r="U15" s="276"/>
      <c r="V15" s="1243" t="s">
        <v>730</v>
      </c>
      <c r="W15" s="29"/>
      <c r="X15" s="276"/>
      <c r="Y15" s="1713" t="s">
        <v>717</v>
      </c>
      <c r="Z15" s="1168"/>
      <c r="AA15" s="280">
        <v>13584.764366957101</v>
      </c>
      <c r="AB15" s="280">
        <v>13188.587258901342</v>
      </c>
      <c r="AC15" s="280">
        <v>14111.684726430112</v>
      </c>
      <c r="AD15" s="280">
        <v>14238.115895682149</v>
      </c>
      <c r="AE15" s="280">
        <v>15094.759159785022</v>
      </c>
      <c r="AF15" s="280">
        <v>14663.15386732317</v>
      </c>
      <c r="AG15" s="280">
        <v>14150.097459898669</v>
      </c>
      <c r="AH15" s="280">
        <v>14399.07864910752</v>
      </c>
      <c r="AI15" s="280">
        <v>13386.596638809238</v>
      </c>
      <c r="AJ15" s="280">
        <v>13578.903738651679</v>
      </c>
      <c r="AK15" s="280">
        <v>13636.491436431661</v>
      </c>
      <c r="AL15" s="280">
        <v>13111.955591121026</v>
      </c>
      <c r="AM15" s="280">
        <v>13358.420116990372</v>
      </c>
      <c r="AN15" s="280">
        <v>13014.371685929143</v>
      </c>
      <c r="AO15" s="280">
        <v>13302.630324241221</v>
      </c>
      <c r="AP15" s="280">
        <v>13682.059637568993</v>
      </c>
      <c r="AQ15" s="280">
        <v>13585.968361751316</v>
      </c>
      <c r="AR15" s="280">
        <v>13358.668977988698</v>
      </c>
      <c r="AS15" s="280">
        <v>13178.136712733207</v>
      </c>
      <c r="AT15" s="280">
        <v>13378.785519196026</v>
      </c>
      <c r="AU15" s="280">
        <v>13648.583329375993</v>
      </c>
      <c r="AV15" s="280">
        <v>13031.693767459192</v>
      </c>
      <c r="AW15" s="280">
        <v>12892.195718380552</v>
      </c>
      <c r="AX15" s="280">
        <v>13527.109300428441</v>
      </c>
      <c r="AY15" s="280">
        <v>13553.577878798871</v>
      </c>
      <c r="AZ15" s="280">
        <v>13373.510706831774</v>
      </c>
      <c r="BA15" s="313">
        <v>13583.066907688251</v>
      </c>
      <c r="BB15" s="280">
        <v>13523.123268899248</v>
      </c>
      <c r="BC15" s="314">
        <v>13439.425915667691</v>
      </c>
      <c r="BD15" s="280">
        <v>13342.228313960222</v>
      </c>
      <c r="BE15" s="280">
        <v>13260.434749399219</v>
      </c>
      <c r="BF15" s="314">
        <v>13358.791706518565</v>
      </c>
      <c r="BG15" s="313">
        <v>13068.311150215764</v>
      </c>
      <c r="BH15" s="313">
        <v>13021.217517062421</v>
      </c>
      <c r="BI15" s="315">
        <v>11841.145303469779</v>
      </c>
      <c r="BJ15" s="1170"/>
      <c r="BK15" s="1170"/>
    </row>
    <row r="16" spans="1:73" s="326" customFormat="1" ht="15" customHeight="1">
      <c r="A16" s="29"/>
      <c r="B16" s="29"/>
      <c r="C16" s="29"/>
      <c r="D16" s="29"/>
      <c r="E16" s="29"/>
      <c r="F16" s="29"/>
      <c r="G16" s="29"/>
      <c r="H16" s="29"/>
      <c r="I16" s="29"/>
      <c r="J16" s="29"/>
      <c r="K16" s="29"/>
      <c r="L16" s="29"/>
      <c r="M16" s="29"/>
      <c r="N16" s="29"/>
      <c r="O16" s="29"/>
      <c r="P16" s="29"/>
      <c r="Q16" s="29"/>
      <c r="R16" s="29"/>
      <c r="S16" s="29"/>
      <c r="T16" s="29"/>
      <c r="U16" s="281"/>
      <c r="V16" s="1242" t="s">
        <v>731</v>
      </c>
      <c r="W16" s="29"/>
      <c r="X16" s="281"/>
      <c r="Y16" s="1712" t="s">
        <v>705</v>
      </c>
      <c r="Z16" s="1168"/>
      <c r="AA16" s="284">
        <v>77.936469418468775</v>
      </c>
      <c r="AB16" s="284">
        <v>67.887644152335511</v>
      </c>
      <c r="AC16" s="284">
        <v>76.537901835007162</v>
      </c>
      <c r="AD16" s="284">
        <v>66.453006175434481</v>
      </c>
      <c r="AE16" s="284">
        <v>74.9794098099173</v>
      </c>
      <c r="AF16" s="284">
        <v>69.076166345591602</v>
      </c>
      <c r="AG16" s="284">
        <v>66.237213010619683</v>
      </c>
      <c r="AH16" s="284">
        <v>64.944041779289975</v>
      </c>
      <c r="AI16" s="284">
        <v>58.553769863631018</v>
      </c>
      <c r="AJ16" s="284">
        <v>57.908963650782937</v>
      </c>
      <c r="AK16" s="284">
        <v>56.216262832604087</v>
      </c>
      <c r="AL16" s="284">
        <v>54.195937462870234</v>
      </c>
      <c r="AM16" s="284">
        <v>52.939099636199451</v>
      </c>
      <c r="AN16" s="284">
        <v>48.620311953530845</v>
      </c>
      <c r="AO16" s="284">
        <v>46.50242797745382</v>
      </c>
      <c r="AP16" s="284">
        <v>49.217759580439989</v>
      </c>
      <c r="AQ16" s="284">
        <v>46.11902441025736</v>
      </c>
      <c r="AR16" s="284">
        <v>45.822072790812598</v>
      </c>
      <c r="AS16" s="284">
        <v>42.242060239993478</v>
      </c>
      <c r="AT16" s="284">
        <v>36.934690821261476</v>
      </c>
      <c r="AU16" s="284">
        <v>34.266780221578216</v>
      </c>
      <c r="AV16" s="284">
        <v>35.154870127892444</v>
      </c>
      <c r="AW16" s="284">
        <v>35.136439033858579</v>
      </c>
      <c r="AX16" s="284">
        <v>35.99060566394634</v>
      </c>
      <c r="AY16" s="284">
        <v>34.500749099608178</v>
      </c>
      <c r="AZ16" s="284">
        <v>32.482749347982299</v>
      </c>
      <c r="BA16" s="316">
        <v>30.411864543339604</v>
      </c>
      <c r="BB16" s="284">
        <v>29.318908700205291</v>
      </c>
      <c r="BC16" s="317">
        <v>28.568029646121047</v>
      </c>
      <c r="BD16" s="284">
        <v>30.796206333043656</v>
      </c>
      <c r="BE16" s="284">
        <v>30.349831280090861</v>
      </c>
      <c r="BF16" s="317">
        <v>31.890055245092853</v>
      </c>
      <c r="BG16" s="316">
        <v>28.428225761351115</v>
      </c>
      <c r="BH16" s="316">
        <v>28.415635624027082</v>
      </c>
      <c r="BI16" s="318">
        <v>26.060084575692642</v>
      </c>
      <c r="BJ16" s="1170"/>
      <c r="BK16" s="1170"/>
    </row>
    <row r="17" spans="1:73" ht="13.35" customHeight="1">
      <c r="U17" s="1240" t="s">
        <v>733</v>
      </c>
      <c r="V17" s="1134"/>
      <c r="X17" s="274" t="s">
        <v>180</v>
      </c>
      <c r="Y17" s="938"/>
      <c r="Z17" s="1168"/>
      <c r="AA17" s="277">
        <v>14640.551453222444</v>
      </c>
      <c r="AB17" s="277">
        <v>14473.159294489251</v>
      </c>
      <c r="AC17" s="277">
        <v>14353.845822818819</v>
      </c>
      <c r="AD17" s="277">
        <v>14043.905603717931</v>
      </c>
      <c r="AE17" s="277">
        <v>13754.186583629993</v>
      </c>
      <c r="AF17" s="277">
        <v>13344.975667226114</v>
      </c>
      <c r="AG17" s="277">
        <v>12949.044995664501</v>
      </c>
      <c r="AH17" s="277">
        <v>12509.584578403514</v>
      </c>
      <c r="AI17" s="277">
        <v>11988.465293222724</v>
      </c>
      <c r="AJ17" s="277">
        <v>11517.430940868133</v>
      </c>
      <c r="AK17" s="277">
        <v>11080.827131035519</v>
      </c>
      <c r="AL17" s="277">
        <v>10579.288245746913</v>
      </c>
      <c r="AM17" s="277">
        <v>10112.094411081302</v>
      </c>
      <c r="AN17" s="277">
        <v>9682.7241915465584</v>
      </c>
      <c r="AO17" s="277">
        <v>9222.4263323571067</v>
      </c>
      <c r="AP17" s="277">
        <v>8779.9208489206067</v>
      </c>
      <c r="AQ17" s="277">
        <v>8286.0762397266208</v>
      </c>
      <c r="AR17" s="277">
        <v>7826.6103743868234</v>
      </c>
      <c r="AS17" s="277">
        <v>7366.9926464903683</v>
      </c>
      <c r="AT17" s="277">
        <v>6873.992916312538</v>
      </c>
      <c r="AU17" s="277">
        <v>6435.7067275409681</v>
      </c>
      <c r="AV17" s="277">
        <v>6101.0940006872406</v>
      </c>
      <c r="AW17" s="277">
        <v>5790.8202118719491</v>
      </c>
      <c r="AX17" s="277">
        <v>5507.7040999374767</v>
      </c>
      <c r="AY17" s="277">
        <v>5234.1277454400124</v>
      </c>
      <c r="AZ17" s="277">
        <v>4972.5519486012508</v>
      </c>
      <c r="BA17" s="277">
        <v>4716.6179973238122</v>
      </c>
      <c r="BB17" s="277">
        <v>4462.9423799784227</v>
      </c>
      <c r="BC17" s="277">
        <v>4266.2729414494206</v>
      </c>
      <c r="BD17" s="277">
        <v>4090.7415375021474</v>
      </c>
      <c r="BE17" s="277">
        <v>3898.162673631336</v>
      </c>
      <c r="BF17" s="307">
        <v>3751.8291218914865</v>
      </c>
      <c r="BG17" s="1244">
        <v>3579.8270173889805</v>
      </c>
      <c r="BH17" s="1244">
        <v>3456.4922366309115</v>
      </c>
      <c r="BI17" s="308">
        <v>3340.7718320362851</v>
      </c>
      <c r="BJ17" s="639"/>
      <c r="BK17" s="1131"/>
      <c r="BN17" s="1169"/>
    </row>
    <row r="18" spans="1:73" s="326" customFormat="1" ht="16.7" customHeight="1">
      <c r="A18" s="1123"/>
      <c r="B18" s="1123"/>
      <c r="C18" s="1123"/>
      <c r="D18" s="1123"/>
      <c r="E18" s="1123"/>
      <c r="F18" s="1123"/>
      <c r="G18" s="1123"/>
      <c r="H18" s="1123"/>
      <c r="I18" s="1123"/>
      <c r="J18" s="1123"/>
      <c r="K18" s="1123"/>
      <c r="L18" s="1123"/>
      <c r="M18" s="1123"/>
      <c r="N18" s="1123"/>
      <c r="O18" s="1123"/>
      <c r="P18" s="1123"/>
      <c r="Q18" s="1123"/>
      <c r="R18" s="1123"/>
      <c r="S18" s="1123"/>
      <c r="T18" s="1123"/>
      <c r="U18" s="1135"/>
      <c r="V18" s="935" t="s">
        <v>718</v>
      </c>
      <c r="W18" s="1123"/>
      <c r="X18" s="276"/>
      <c r="Y18" s="1714" t="s">
        <v>719</v>
      </c>
      <c r="Z18" s="1168"/>
      <c r="AA18" s="279">
        <v>11188.699896571767</v>
      </c>
      <c r="AB18" s="279">
        <v>11049.098332046333</v>
      </c>
      <c r="AC18" s="279">
        <v>10955.732932990573</v>
      </c>
      <c r="AD18" s="279">
        <v>10703.155238159972</v>
      </c>
      <c r="AE18" s="279">
        <v>10478.845441541764</v>
      </c>
      <c r="AF18" s="279">
        <v>10104.959135374387</v>
      </c>
      <c r="AG18" s="279">
        <v>9751.7057272745642</v>
      </c>
      <c r="AH18" s="279">
        <v>9356.1703532994525</v>
      </c>
      <c r="AI18" s="279">
        <v>8898.5113782530207</v>
      </c>
      <c r="AJ18" s="279">
        <v>8460.1259060130033</v>
      </c>
      <c r="AK18" s="279">
        <v>8051.1077321932016</v>
      </c>
      <c r="AL18" s="279">
        <v>7644.8850756788843</v>
      </c>
      <c r="AM18" s="279">
        <v>7241.124973178632</v>
      </c>
      <c r="AN18" s="279">
        <v>6836.4160350756247</v>
      </c>
      <c r="AO18" s="279">
        <v>6421.7839127131656</v>
      </c>
      <c r="AP18" s="279">
        <v>6009.0450297924308</v>
      </c>
      <c r="AQ18" s="279">
        <v>5585.3065339964814</v>
      </c>
      <c r="AR18" s="279">
        <v>5192.9542587806554</v>
      </c>
      <c r="AS18" s="279">
        <v>4755.8876091305956</v>
      </c>
      <c r="AT18" s="279">
        <v>4374.799644372767</v>
      </c>
      <c r="AU18" s="279">
        <v>4002.7421907191365</v>
      </c>
      <c r="AV18" s="279">
        <v>3703.4227766745507</v>
      </c>
      <c r="AW18" s="279">
        <v>3449.9598812328991</v>
      </c>
      <c r="AX18" s="279">
        <v>3208.8098274289691</v>
      </c>
      <c r="AY18" s="279">
        <v>2958.8341269993698</v>
      </c>
      <c r="AZ18" s="279">
        <v>2736.5160182645159</v>
      </c>
      <c r="BA18" s="310">
        <v>2521.0247579465195</v>
      </c>
      <c r="BB18" s="279">
        <v>2346.6029391865063</v>
      </c>
      <c r="BC18" s="311">
        <v>2176.2802946616857</v>
      </c>
      <c r="BD18" s="279">
        <v>2027.0778880123191</v>
      </c>
      <c r="BE18" s="279">
        <v>1888.31167731496</v>
      </c>
      <c r="BF18" s="311">
        <v>1759.887827362413</v>
      </c>
      <c r="BG18" s="310">
        <v>1634.343856858226</v>
      </c>
      <c r="BH18" s="310">
        <v>1534.9098194996745</v>
      </c>
      <c r="BI18" s="312">
        <v>1447.1419727809202</v>
      </c>
      <c r="BJ18" s="321"/>
      <c r="BK18" s="1174"/>
    </row>
    <row r="19" spans="1:73" s="326" customFormat="1" ht="15" customHeight="1">
      <c r="A19" s="1123"/>
      <c r="B19" s="1123"/>
      <c r="C19" s="1123"/>
      <c r="D19" s="1123"/>
      <c r="E19" s="1123"/>
      <c r="F19" s="1123"/>
      <c r="G19" s="1123"/>
      <c r="H19" s="1123"/>
      <c r="I19" s="1123"/>
      <c r="J19" s="1123"/>
      <c r="K19" s="1123"/>
      <c r="L19" s="1123"/>
      <c r="M19" s="1123"/>
      <c r="N19" s="1123"/>
      <c r="O19" s="1123"/>
      <c r="P19" s="1123"/>
      <c r="Q19" s="1123"/>
      <c r="R19" s="1123"/>
      <c r="S19" s="1123"/>
      <c r="T19" s="1123"/>
      <c r="U19" s="1135"/>
      <c r="V19" s="936" t="s">
        <v>708</v>
      </c>
      <c r="W19" s="1123"/>
      <c r="X19" s="276"/>
      <c r="Y19" s="1715" t="s">
        <v>709</v>
      </c>
      <c r="Z19" s="1168"/>
      <c r="AA19" s="280">
        <v>60.471456098349925</v>
      </c>
      <c r="AB19" s="280">
        <v>59.787919485866539</v>
      </c>
      <c r="AC19" s="280">
        <v>59.917379543310133</v>
      </c>
      <c r="AD19" s="280">
        <v>60.062843449619393</v>
      </c>
      <c r="AE19" s="280">
        <v>59.755911788135244</v>
      </c>
      <c r="AF19" s="280">
        <v>59.891958351896804</v>
      </c>
      <c r="AG19" s="280">
        <v>60.042155318399999</v>
      </c>
      <c r="AH19" s="280">
        <v>60.3265988064</v>
      </c>
      <c r="AI19" s="280">
        <v>60.017911685280005</v>
      </c>
      <c r="AJ19" s="280">
        <v>60.254123260320007</v>
      </c>
      <c r="AK19" s="280">
        <v>60.564982987680011</v>
      </c>
      <c r="AL19" s="280">
        <v>61.118205112800013</v>
      </c>
      <c r="AM19" s="280">
        <v>77.530655484960008</v>
      </c>
      <c r="AN19" s="280">
        <v>91.147246660959993</v>
      </c>
      <c r="AO19" s="280">
        <v>94.102368156799997</v>
      </c>
      <c r="AP19" s="280">
        <v>106.88330629651199</v>
      </c>
      <c r="AQ19" s="280">
        <v>110.3389171000064</v>
      </c>
      <c r="AR19" s="280">
        <v>106.57965153473282</v>
      </c>
      <c r="AS19" s="280">
        <v>119.78478657221758</v>
      </c>
      <c r="AT19" s="280">
        <v>118.78708705589298</v>
      </c>
      <c r="AU19" s="280">
        <v>103.74785085438322</v>
      </c>
      <c r="AV19" s="280">
        <v>114.6462944563329</v>
      </c>
      <c r="AW19" s="280">
        <v>113.45491728255999</v>
      </c>
      <c r="AX19" s="280">
        <v>112.23647671014402</v>
      </c>
      <c r="AY19" s="280">
        <v>111.87744762510593</v>
      </c>
      <c r="AZ19" s="280">
        <v>114.01015745344</v>
      </c>
      <c r="BA19" s="313">
        <v>115.49715818979236</v>
      </c>
      <c r="BB19" s="280">
        <v>100.42088837145599</v>
      </c>
      <c r="BC19" s="314">
        <v>99.561636040012814</v>
      </c>
      <c r="BD19" s="280">
        <v>92.203026465689589</v>
      </c>
      <c r="BE19" s="280">
        <v>83.218772496959986</v>
      </c>
      <c r="BF19" s="314">
        <v>85.657975142118389</v>
      </c>
      <c r="BG19" s="313">
        <v>77.481844030796793</v>
      </c>
      <c r="BH19" s="313">
        <v>73.143177213439998</v>
      </c>
      <c r="BI19" s="315">
        <v>71.984927318796807</v>
      </c>
      <c r="BJ19" s="1170"/>
      <c r="BK19" s="1170"/>
    </row>
    <row r="20" spans="1:73" s="326" customFormat="1" ht="30">
      <c r="A20" s="1123"/>
      <c r="B20" s="1123"/>
      <c r="C20" s="1123"/>
      <c r="D20" s="1123"/>
      <c r="E20" s="1123"/>
      <c r="F20" s="1123"/>
      <c r="G20" s="1123"/>
      <c r="H20" s="1123"/>
      <c r="I20" s="1123"/>
      <c r="J20" s="1123"/>
      <c r="K20" s="1123"/>
      <c r="L20" s="1123"/>
      <c r="M20" s="1123"/>
      <c r="N20" s="1123"/>
      <c r="O20" s="1123"/>
      <c r="P20" s="1123"/>
      <c r="Q20" s="1123"/>
      <c r="R20" s="1123"/>
      <c r="S20" s="1123"/>
      <c r="T20" s="1123"/>
      <c r="U20" s="1135"/>
      <c r="V20" s="939" t="s">
        <v>710</v>
      </c>
      <c r="W20" s="1123"/>
      <c r="X20" s="276"/>
      <c r="Y20" s="939" t="s">
        <v>819</v>
      </c>
      <c r="Z20" s="1168"/>
      <c r="AA20" s="280">
        <v>31.175316848103428</v>
      </c>
      <c r="AB20" s="280">
        <v>30.669880391114781</v>
      </c>
      <c r="AC20" s="280">
        <v>31.108759386552581</v>
      </c>
      <c r="AD20" s="280">
        <v>31.001923587145154</v>
      </c>
      <c r="AE20" s="280">
        <v>32.542501306428434</v>
      </c>
      <c r="AF20" s="280">
        <v>32.962934288199719</v>
      </c>
      <c r="AG20" s="280">
        <v>33.4578195497322</v>
      </c>
      <c r="AH20" s="280">
        <v>27.950644356952985</v>
      </c>
      <c r="AI20" s="280">
        <v>26.64622951271414</v>
      </c>
      <c r="AJ20" s="280">
        <v>26.462810127323817</v>
      </c>
      <c r="AK20" s="280">
        <v>23.027943258244903</v>
      </c>
      <c r="AL20" s="280">
        <v>18.609669482844822</v>
      </c>
      <c r="AM20" s="280">
        <v>27.049195911319806</v>
      </c>
      <c r="AN20" s="280">
        <v>23.311062219995463</v>
      </c>
      <c r="AO20" s="280">
        <v>21.134041249937656</v>
      </c>
      <c r="AP20" s="280">
        <v>19.656528989727516</v>
      </c>
      <c r="AQ20" s="280">
        <v>18.188636117410702</v>
      </c>
      <c r="AR20" s="280">
        <v>16.834531986745393</v>
      </c>
      <c r="AS20" s="280">
        <v>15.936902230580667</v>
      </c>
      <c r="AT20" s="280">
        <v>14.177626252306812</v>
      </c>
      <c r="AU20" s="280">
        <v>12.950956730576319</v>
      </c>
      <c r="AV20" s="280">
        <v>11.972691941047266</v>
      </c>
      <c r="AW20" s="280">
        <v>12.612657437072778</v>
      </c>
      <c r="AX20" s="280">
        <v>13.31066231248886</v>
      </c>
      <c r="AY20" s="280">
        <v>11.504072773697215</v>
      </c>
      <c r="AZ20" s="280">
        <v>11.450912287643265</v>
      </c>
      <c r="BA20" s="313">
        <v>10.429325145139837</v>
      </c>
      <c r="BB20" s="280">
        <v>11.489766784867136</v>
      </c>
      <c r="BC20" s="314">
        <v>11.894069722335802</v>
      </c>
      <c r="BD20" s="280">
        <v>11.117697862573118</v>
      </c>
      <c r="BE20" s="280">
        <v>9.9570149207988017</v>
      </c>
      <c r="BF20" s="314">
        <v>9.4586972683802184</v>
      </c>
      <c r="BG20" s="313">
        <v>9.7381404394089941</v>
      </c>
      <c r="BH20" s="313">
        <v>9.7651030662364207</v>
      </c>
      <c r="BI20" s="315">
        <v>9.3649342099956527</v>
      </c>
      <c r="BJ20" s="1174"/>
      <c r="BK20" s="1174"/>
      <c r="BM20" s="1175"/>
    </row>
    <row r="21" spans="1:73" s="326" customFormat="1" ht="15" customHeight="1">
      <c r="A21" s="1123"/>
      <c r="B21" s="1123"/>
      <c r="C21" s="1123"/>
      <c r="D21" s="1123"/>
      <c r="E21" s="1123"/>
      <c r="F21" s="1123"/>
      <c r="G21" s="1123"/>
      <c r="H21" s="1123"/>
      <c r="I21" s="1123"/>
      <c r="J21" s="1123"/>
      <c r="K21" s="1123"/>
      <c r="L21" s="1123"/>
      <c r="M21" s="1123"/>
      <c r="N21" s="1123"/>
      <c r="O21" s="1123"/>
      <c r="P21" s="1123"/>
      <c r="Q21" s="1123"/>
      <c r="R21" s="1123"/>
      <c r="S21" s="1123"/>
      <c r="T21" s="1123"/>
      <c r="U21" s="1135"/>
      <c r="V21" s="909" t="s">
        <v>711</v>
      </c>
      <c r="W21" s="1123"/>
      <c r="X21" s="276"/>
      <c r="Y21" s="1716" t="s">
        <v>712</v>
      </c>
      <c r="Z21" s="1176"/>
      <c r="AA21" s="280">
        <v>3294.5313338039509</v>
      </c>
      <c r="AB21" s="280">
        <v>3267.3173977946508</v>
      </c>
      <c r="AC21" s="280">
        <v>3240.8554015833233</v>
      </c>
      <c r="AD21" s="280">
        <v>3183.2857310157428</v>
      </c>
      <c r="AE21" s="280">
        <v>3116.5138496773488</v>
      </c>
      <c r="AF21" s="280">
        <v>3080.0309491273401</v>
      </c>
      <c r="AG21" s="280">
        <v>3036.6197448434896</v>
      </c>
      <c r="AH21" s="280">
        <v>2997.6502779814255</v>
      </c>
      <c r="AI21" s="280">
        <v>2939.561042243809</v>
      </c>
      <c r="AJ21" s="280">
        <v>2902.4917370045196</v>
      </c>
      <c r="AK21" s="280">
        <v>2862.8787462090727</v>
      </c>
      <c r="AL21" s="280">
        <v>2789.2636402918038</v>
      </c>
      <c r="AM21" s="280">
        <v>2709.9086493264181</v>
      </c>
      <c r="AN21" s="280">
        <v>2650.6183482006741</v>
      </c>
      <c r="AO21" s="280">
        <v>2599.493273287062</v>
      </c>
      <c r="AP21" s="280">
        <v>2553.1314923819577</v>
      </c>
      <c r="AQ21" s="280">
        <v>2475.776233136532</v>
      </c>
      <c r="AR21" s="280">
        <v>2407.2729326148669</v>
      </c>
      <c r="AS21" s="280">
        <v>2351.6995665603936</v>
      </c>
      <c r="AT21" s="280">
        <v>2237.1315640080611</v>
      </c>
      <c r="AU21" s="280">
        <v>2188.0791731934141</v>
      </c>
      <c r="AV21" s="280">
        <v>2137.0637890202456</v>
      </c>
      <c r="AW21" s="280">
        <v>2078.1529181660117</v>
      </c>
      <c r="AX21" s="280">
        <v>2028.6347720299505</v>
      </c>
      <c r="AY21" s="280">
        <v>1992.8942572945662</v>
      </c>
      <c r="AZ21" s="280">
        <v>1959.4058730568731</v>
      </c>
      <c r="BA21" s="313">
        <v>1919.8882062942121</v>
      </c>
      <c r="BB21" s="280">
        <v>1845.9708121657279</v>
      </c>
      <c r="BC21" s="314">
        <v>1823.9522854043205</v>
      </c>
      <c r="BD21" s="280">
        <v>1793.0753718720853</v>
      </c>
      <c r="BE21" s="280">
        <v>1752.5196495753407</v>
      </c>
      <c r="BF21" s="314">
        <v>1732.7845924465139</v>
      </c>
      <c r="BG21" s="313">
        <v>1695.3022178338781</v>
      </c>
      <c r="BH21" s="313">
        <v>1662.6096806975145</v>
      </c>
      <c r="BI21" s="315">
        <v>1638.8707279314031</v>
      </c>
      <c r="BJ21" s="1170"/>
      <c r="BK21" s="1170"/>
    </row>
    <row r="22" spans="1:73" s="326" customFormat="1" ht="15" customHeight="1" thickBot="1">
      <c r="A22" s="1123"/>
      <c r="B22" s="1123"/>
      <c r="C22" s="1123"/>
      <c r="D22" s="1123"/>
      <c r="E22" s="1123"/>
      <c r="F22" s="1123"/>
      <c r="G22" s="1123"/>
      <c r="H22" s="1123"/>
      <c r="I22" s="1123"/>
      <c r="J22" s="1123"/>
      <c r="K22" s="1123"/>
      <c r="L22" s="1123"/>
      <c r="M22" s="1123"/>
      <c r="N22" s="1123"/>
      <c r="O22" s="1123"/>
      <c r="P22" s="1123"/>
      <c r="Q22" s="1123"/>
      <c r="R22" s="1123"/>
      <c r="S22" s="1123"/>
      <c r="T22" s="1123"/>
      <c r="U22" s="1136"/>
      <c r="V22" s="940" t="s">
        <v>128</v>
      </c>
      <c r="W22" s="1123"/>
      <c r="X22" s="286"/>
      <c r="Y22" s="1717" t="s">
        <v>181</v>
      </c>
      <c r="Z22" s="1176"/>
      <c r="AA22" s="323">
        <v>65.673449900274875</v>
      </c>
      <c r="AB22" s="323">
        <v>66.285764771283453</v>
      </c>
      <c r="AC22" s="323">
        <v>66.231349315057386</v>
      </c>
      <c r="AD22" s="323">
        <v>66.399867505449734</v>
      </c>
      <c r="AE22" s="323">
        <v>66.52887931631706</v>
      </c>
      <c r="AF22" s="323">
        <v>67.130690084289526</v>
      </c>
      <c r="AG22" s="323">
        <v>67.21954867831559</v>
      </c>
      <c r="AH22" s="323">
        <v>67.486703959281158</v>
      </c>
      <c r="AI22" s="323">
        <v>63.728731527900095</v>
      </c>
      <c r="AJ22" s="323">
        <v>68.096364462967287</v>
      </c>
      <c r="AK22" s="323">
        <v>83.247726387319787</v>
      </c>
      <c r="AL22" s="323">
        <v>65.411655180579871</v>
      </c>
      <c r="AM22" s="323">
        <v>56.480937179971896</v>
      </c>
      <c r="AN22" s="323">
        <v>81.231499389303551</v>
      </c>
      <c r="AO22" s="323">
        <v>85.912736950141166</v>
      </c>
      <c r="AP22" s="323">
        <v>91.204491459978613</v>
      </c>
      <c r="AQ22" s="323">
        <v>96.465919376189447</v>
      </c>
      <c r="AR22" s="323">
        <v>102.96899946982268</v>
      </c>
      <c r="AS22" s="323">
        <v>123.68378199658164</v>
      </c>
      <c r="AT22" s="323">
        <v>129.09699462351043</v>
      </c>
      <c r="AU22" s="323">
        <v>128.1865560434581</v>
      </c>
      <c r="AV22" s="323">
        <v>133.98844859506423</v>
      </c>
      <c r="AW22" s="323">
        <v>136.63983775340475</v>
      </c>
      <c r="AX22" s="323">
        <v>144.71236145592385</v>
      </c>
      <c r="AY22" s="323">
        <v>159.01784074727362</v>
      </c>
      <c r="AZ22" s="323">
        <v>151.16898753877874</v>
      </c>
      <c r="BA22" s="323">
        <v>149.77854974814849</v>
      </c>
      <c r="BB22" s="234">
        <v>158.45797346986492</v>
      </c>
      <c r="BC22" s="324">
        <v>154.5846556210665</v>
      </c>
      <c r="BD22" s="234">
        <v>167.26755328947996</v>
      </c>
      <c r="BE22" s="234">
        <v>164.15555932327581</v>
      </c>
      <c r="BF22" s="324">
        <v>164.04002967206154</v>
      </c>
      <c r="BG22" s="323">
        <v>162.9609582266707</v>
      </c>
      <c r="BH22" s="323">
        <v>176.0644561540463</v>
      </c>
      <c r="BI22" s="325">
        <v>173.40926979516976</v>
      </c>
      <c r="BJ22" s="1170"/>
      <c r="BK22" s="1170"/>
    </row>
    <row r="23" spans="1:73" ht="16.5" thickTop="1" thickBot="1">
      <c r="A23" s="1123"/>
      <c r="U23" s="327" t="s">
        <v>24</v>
      </c>
      <c r="V23" s="1177"/>
      <c r="X23" s="327" t="s">
        <v>258</v>
      </c>
      <c r="Y23" s="1718"/>
      <c r="Z23" s="1168"/>
      <c r="AA23" s="328">
        <f t="shared" ref="AA23:BH23" si="1">SUM(AA12,AA17,AA5,AA6,AA9)</f>
        <v>50036.172052730639</v>
      </c>
      <c r="AB23" s="328">
        <f t="shared" si="1"/>
        <v>49314.363576937438</v>
      </c>
      <c r="AC23" s="328">
        <f t="shared" si="1"/>
        <v>49240.765423142962</v>
      </c>
      <c r="AD23" s="328">
        <f t="shared" si="1"/>
        <v>48240.583023743173</v>
      </c>
      <c r="AE23" s="328">
        <f t="shared" si="1"/>
        <v>48280.759349367589</v>
      </c>
      <c r="AF23" s="328">
        <f t="shared" si="1"/>
        <v>46944.405266473113</v>
      </c>
      <c r="AG23" s="328">
        <f t="shared" si="1"/>
        <v>45518.199108748391</v>
      </c>
      <c r="AH23" s="328">
        <f t="shared" si="1"/>
        <v>44990.539863241131</v>
      </c>
      <c r="AI23" s="328">
        <f t="shared" si="1"/>
        <v>43090.924528336305</v>
      </c>
      <c r="AJ23" s="328">
        <f t="shared" si="1"/>
        <v>42656.818997680224</v>
      </c>
      <c r="AK23" s="328">
        <f t="shared" si="1"/>
        <v>41935.662635879991</v>
      </c>
      <c r="AL23" s="328">
        <f t="shared" si="1"/>
        <v>40591.506986088491</v>
      </c>
      <c r="AM23" s="328">
        <f t="shared" si="1"/>
        <v>39659.783125711518</v>
      </c>
      <c r="AN23" s="328">
        <f t="shared" si="1"/>
        <v>38624.690642009424</v>
      </c>
      <c r="AO23" s="328">
        <f t="shared" si="1"/>
        <v>38261.646466842918</v>
      </c>
      <c r="AP23" s="328">
        <f t="shared" si="1"/>
        <v>38234.351302559597</v>
      </c>
      <c r="AQ23" s="328">
        <f t="shared" si="1"/>
        <v>37585.301924460029</v>
      </c>
      <c r="AR23" s="328">
        <f t="shared" si="1"/>
        <v>36882.349861669012</v>
      </c>
      <c r="AS23" s="328">
        <f t="shared" si="1"/>
        <v>35996.117795810009</v>
      </c>
      <c r="AT23" s="328">
        <f t="shared" si="1"/>
        <v>35396.582540808871</v>
      </c>
      <c r="AU23" s="328">
        <f t="shared" si="1"/>
        <v>34898.435259990627</v>
      </c>
      <c r="AV23" s="328">
        <f t="shared" si="1"/>
        <v>33557.135259353636</v>
      </c>
      <c r="AW23" s="328">
        <f t="shared" si="1"/>
        <v>32832.153168560544</v>
      </c>
      <c r="AX23" s="328">
        <f t="shared" si="1"/>
        <v>32766.411822180362</v>
      </c>
      <c r="AY23" s="328">
        <f t="shared" si="1"/>
        <v>32210.498647216642</v>
      </c>
      <c r="AZ23" s="328">
        <f t="shared" si="1"/>
        <v>31810.574491621395</v>
      </c>
      <c r="BA23" s="328">
        <f t="shared" si="1"/>
        <v>31787.034530023731</v>
      </c>
      <c r="BB23" s="328">
        <f t="shared" si="1"/>
        <v>31606.882795039484</v>
      </c>
      <c r="BC23" s="328">
        <f t="shared" si="1"/>
        <v>31099.984628406179</v>
      </c>
      <c r="BD23" s="328">
        <f t="shared" si="1"/>
        <v>30829.775341102799</v>
      </c>
      <c r="BE23" s="328">
        <f t="shared" si="1"/>
        <v>30464.972887796815</v>
      </c>
      <c r="BF23" s="329">
        <f t="shared" si="1"/>
        <v>30538.998178149952</v>
      </c>
      <c r="BG23" s="1245">
        <f t="shared" si="1"/>
        <v>29937.678235018695</v>
      </c>
      <c r="BH23" s="1245">
        <f t="shared" si="1"/>
        <v>29509.554278413674</v>
      </c>
      <c r="BI23" s="330">
        <f t="shared" ref="BI23" si="2">SUM(BI12,BI17,BI5,BI6,BI9)</f>
        <v>27911.779222075911</v>
      </c>
      <c r="BJ23" s="639"/>
      <c r="BK23" s="1131"/>
      <c r="BS23" s="326"/>
      <c r="BT23" s="1178"/>
      <c r="BU23" s="1178"/>
    </row>
    <row r="24" spans="1:73">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K24" s="1131"/>
      <c r="BS24" s="326"/>
      <c r="BT24" s="1178"/>
      <c r="BU24" s="1178"/>
    </row>
    <row r="25" spans="1:73">
      <c r="V25" s="22" t="s">
        <v>62</v>
      </c>
      <c r="X25" s="29" t="s">
        <v>852</v>
      </c>
      <c r="BS25" s="326"/>
      <c r="BT25" s="1178"/>
      <c r="BU25" s="1178"/>
    </row>
    <row r="26" spans="1:73">
      <c r="V26" s="1179"/>
      <c r="X26" s="1719"/>
      <c r="Y26" s="1720"/>
      <c r="Z26" s="1180"/>
      <c r="AA26" s="86">
        <v>1990</v>
      </c>
      <c r="AB26" s="86">
        <f t="shared" ref="AB26:AP26" si="3">AA26+1</f>
        <v>1991</v>
      </c>
      <c r="AC26" s="86">
        <f t="shared" si="3"/>
        <v>1992</v>
      </c>
      <c r="AD26" s="86">
        <f t="shared" si="3"/>
        <v>1993</v>
      </c>
      <c r="AE26" s="86">
        <f t="shared" si="3"/>
        <v>1994</v>
      </c>
      <c r="AF26" s="86">
        <f t="shared" si="3"/>
        <v>1995</v>
      </c>
      <c r="AG26" s="86">
        <f t="shared" si="3"/>
        <v>1996</v>
      </c>
      <c r="AH26" s="86">
        <f t="shared" si="3"/>
        <v>1997</v>
      </c>
      <c r="AI26" s="86">
        <f t="shared" si="3"/>
        <v>1998</v>
      </c>
      <c r="AJ26" s="86">
        <f t="shared" si="3"/>
        <v>1999</v>
      </c>
      <c r="AK26" s="86">
        <f t="shared" si="3"/>
        <v>2000</v>
      </c>
      <c r="AL26" s="86">
        <f t="shared" si="3"/>
        <v>2001</v>
      </c>
      <c r="AM26" s="86">
        <f t="shared" si="3"/>
        <v>2002</v>
      </c>
      <c r="AN26" s="86">
        <f t="shared" si="3"/>
        <v>2003</v>
      </c>
      <c r="AO26" s="86">
        <f t="shared" si="3"/>
        <v>2004</v>
      </c>
      <c r="AP26" s="86">
        <f t="shared" si="3"/>
        <v>2005</v>
      </c>
      <c r="AQ26" s="86">
        <f t="shared" ref="AQ26:AZ26" si="4">AP26+1</f>
        <v>2006</v>
      </c>
      <c r="AR26" s="86">
        <f t="shared" si="4"/>
        <v>2007</v>
      </c>
      <c r="AS26" s="86">
        <f t="shared" si="4"/>
        <v>2008</v>
      </c>
      <c r="AT26" s="86">
        <f t="shared" si="4"/>
        <v>2009</v>
      </c>
      <c r="AU26" s="86">
        <f t="shared" si="4"/>
        <v>2010</v>
      </c>
      <c r="AV26" s="86">
        <f t="shared" si="4"/>
        <v>2011</v>
      </c>
      <c r="AW26" s="86">
        <f t="shared" si="4"/>
        <v>2012</v>
      </c>
      <c r="AX26" s="86">
        <f t="shared" si="4"/>
        <v>2013</v>
      </c>
      <c r="AY26" s="86">
        <f t="shared" si="4"/>
        <v>2014</v>
      </c>
      <c r="AZ26" s="86">
        <f t="shared" si="4"/>
        <v>2015</v>
      </c>
      <c r="BA26" s="86">
        <f t="shared" ref="BA26:BI26" si="5">AZ26+1</f>
        <v>2016</v>
      </c>
      <c r="BB26" s="86">
        <f t="shared" si="5"/>
        <v>2017</v>
      </c>
      <c r="BC26" s="86">
        <f t="shared" si="5"/>
        <v>2018</v>
      </c>
      <c r="BD26" s="86">
        <f t="shared" si="5"/>
        <v>2019</v>
      </c>
      <c r="BE26" s="86">
        <f t="shared" si="5"/>
        <v>2020</v>
      </c>
      <c r="BF26" s="86">
        <f t="shared" si="5"/>
        <v>2021</v>
      </c>
      <c r="BG26" s="86">
        <f t="shared" si="5"/>
        <v>2022</v>
      </c>
      <c r="BH26" s="86">
        <f t="shared" si="5"/>
        <v>2023</v>
      </c>
      <c r="BI26" s="86">
        <f t="shared" si="5"/>
        <v>2024</v>
      </c>
      <c r="BJ26" s="1124"/>
      <c r="BS26" s="326"/>
      <c r="BT26" s="1178"/>
      <c r="BU26" s="1178"/>
    </row>
    <row r="27" spans="1:73">
      <c r="V27" s="155" t="s">
        <v>720</v>
      </c>
      <c r="X27" s="155" t="s">
        <v>190</v>
      </c>
      <c r="Y27" s="292"/>
      <c r="Z27" s="1181"/>
      <c r="AA27" s="293">
        <f t="shared" ref="AA27:BH27" si="6">AA5/AA$23</f>
        <v>2.8310680939787915E-2</v>
      </c>
      <c r="AB27" s="293">
        <f t="shared" si="6"/>
        <v>2.8587807077037695E-2</v>
      </c>
      <c r="AC27" s="293">
        <f t="shared" si="6"/>
        <v>2.8389982344708908E-2</v>
      </c>
      <c r="AD27" s="293">
        <f t="shared" si="6"/>
        <v>2.9418941117874658E-2</v>
      </c>
      <c r="AE27" s="293">
        <f t="shared" si="6"/>
        <v>2.9271811376411015E-2</v>
      </c>
      <c r="AF27" s="293">
        <f t="shared" si="6"/>
        <v>3.090113583740306E-2</v>
      </c>
      <c r="AG27" s="293">
        <f t="shared" si="6"/>
        <v>3.2005453524523039E-2</v>
      </c>
      <c r="AH27" s="293">
        <f t="shared" si="6"/>
        <v>3.0413319738255347E-2</v>
      </c>
      <c r="AI27" s="293">
        <f t="shared" si="6"/>
        <v>3.0612797335511477E-2</v>
      </c>
      <c r="AJ27" s="293">
        <f t="shared" si="6"/>
        <v>3.0769123900061205E-2</v>
      </c>
      <c r="AK27" s="293">
        <f t="shared" si="6"/>
        <v>3.1322095188872592E-2</v>
      </c>
      <c r="AL27" s="293">
        <f t="shared" si="6"/>
        <v>3.0994365229691453E-2</v>
      </c>
      <c r="AM27" s="293">
        <f t="shared" si="6"/>
        <v>3.2139395574050079E-2</v>
      </c>
      <c r="AN27" s="293">
        <f t="shared" si="6"/>
        <v>3.2949023687353599E-2</v>
      </c>
      <c r="AO27" s="293">
        <f t="shared" si="6"/>
        <v>3.6681863924021681E-2</v>
      </c>
      <c r="AP27" s="293">
        <f t="shared" si="6"/>
        <v>3.8895586113438095E-2</v>
      </c>
      <c r="AQ27" s="293">
        <f t="shared" si="6"/>
        <v>4.0876439976354761E-2</v>
      </c>
      <c r="AR27" s="293">
        <f t="shared" si="6"/>
        <v>4.1994424203679846E-2</v>
      </c>
      <c r="AS27" s="293">
        <f t="shared" si="6"/>
        <v>4.1335986025685285E-2</v>
      </c>
      <c r="AT27" s="293">
        <f t="shared" si="6"/>
        <v>3.8950170782677998E-2</v>
      </c>
      <c r="AU27" s="293">
        <f t="shared" si="6"/>
        <v>4.1768974752280308E-2</v>
      </c>
      <c r="AV27" s="293">
        <f t="shared" si="6"/>
        <v>3.3606407162721605E-2</v>
      </c>
      <c r="AW27" s="293">
        <f t="shared" si="6"/>
        <v>3.4877027000721775E-2</v>
      </c>
      <c r="AX27" s="293">
        <f t="shared" si="6"/>
        <v>3.2868791015426078E-2</v>
      </c>
      <c r="AY27" s="293">
        <f t="shared" si="6"/>
        <v>3.2535649193996707E-2</v>
      </c>
      <c r="AZ27" s="293">
        <f t="shared" si="6"/>
        <v>3.4860772502262487E-2</v>
      </c>
      <c r="BA27" s="293">
        <f t="shared" si="6"/>
        <v>3.803689745791175E-2</v>
      </c>
      <c r="BB27" s="293">
        <f t="shared" si="6"/>
        <v>4.0331994865414965E-2</v>
      </c>
      <c r="BC27" s="293">
        <f t="shared" si="6"/>
        <v>3.7599290171529645E-2</v>
      </c>
      <c r="BD27" s="293">
        <f t="shared" si="6"/>
        <v>3.4567529599201022E-2</v>
      </c>
      <c r="BE27" s="293">
        <f t="shared" si="6"/>
        <v>3.1197296209056799E-2</v>
      </c>
      <c r="BF27" s="293">
        <f t="shared" si="6"/>
        <v>3.0907136253608761E-2</v>
      </c>
      <c r="BG27" s="293">
        <f t="shared" si="6"/>
        <v>3.0188814320370579E-2</v>
      </c>
      <c r="BH27" s="293">
        <f t="shared" si="6"/>
        <v>2.9748513644617249E-2</v>
      </c>
      <c r="BI27" s="293">
        <f t="shared" ref="BI27" si="7">BI5/BI$23</f>
        <v>3.0790185793363529E-2</v>
      </c>
      <c r="BJ27" s="1182"/>
    </row>
    <row r="28" spans="1:73">
      <c r="S28" s="1123"/>
      <c r="V28" s="292" t="s">
        <v>721</v>
      </c>
      <c r="X28" s="155" t="s">
        <v>722</v>
      </c>
      <c r="Y28" s="292"/>
      <c r="Z28" s="1181"/>
      <c r="AA28" s="293">
        <f t="shared" ref="AA28:BE28" si="8">AA6/AA$23</f>
        <v>0.11809099214880503</v>
      </c>
      <c r="AB28" s="293">
        <f t="shared" si="8"/>
        <v>0.1123641816255271</v>
      </c>
      <c r="AC28" s="293">
        <f t="shared" si="8"/>
        <v>9.3461186567978125E-2</v>
      </c>
      <c r="AD28" s="293">
        <f t="shared" si="8"/>
        <v>8.2353237396994031E-2</v>
      </c>
      <c r="AE28" s="293">
        <f t="shared" si="8"/>
        <v>7.6759437626297028E-2</v>
      </c>
      <c r="AF28" s="293">
        <f t="shared" si="8"/>
        <v>7.070029490643856E-2</v>
      </c>
      <c r="AG28" s="293">
        <f t="shared" si="8"/>
        <v>6.4613891238521098E-2</v>
      </c>
      <c r="AH28" s="293">
        <f t="shared" si="8"/>
        <v>6.172661371589494E-2</v>
      </c>
      <c r="AI28" s="293">
        <f t="shared" si="8"/>
        <v>6.0140671695800355E-2</v>
      </c>
      <c r="AJ28" s="293">
        <f t="shared" si="8"/>
        <v>5.9188367654657681E-2</v>
      </c>
      <c r="AK28" s="293">
        <f t="shared" si="8"/>
        <v>5.6757868035258022E-2</v>
      </c>
      <c r="AL28" s="293">
        <f t="shared" si="8"/>
        <v>5.2152273279645216E-2</v>
      </c>
      <c r="AM28" s="293">
        <f t="shared" si="8"/>
        <v>3.7771419721621291E-2</v>
      </c>
      <c r="AN28" s="293">
        <f t="shared" si="8"/>
        <v>3.7070002948777832E-2</v>
      </c>
      <c r="AO28" s="293">
        <f t="shared" si="8"/>
        <v>3.7045682946271689E-2</v>
      </c>
      <c r="AP28" s="293">
        <f t="shared" si="8"/>
        <v>3.7409704485566027E-2</v>
      </c>
      <c r="AQ28" s="293">
        <f t="shared" si="8"/>
        <v>3.8724139817254338E-2</v>
      </c>
      <c r="AR28" s="293">
        <f t="shared" si="8"/>
        <v>3.9953674711328963E-2</v>
      </c>
      <c r="AS28" s="293">
        <f t="shared" si="8"/>
        <v>3.9907910343475218E-2</v>
      </c>
      <c r="AT28" s="293">
        <f t="shared" si="8"/>
        <v>3.9252412247333952E-2</v>
      </c>
      <c r="AU28" s="293">
        <f t="shared" si="8"/>
        <v>3.8239411419988774E-2</v>
      </c>
      <c r="AV28" s="293">
        <f t="shared" si="8"/>
        <v>3.9059388777525406E-2</v>
      </c>
      <c r="AW28" s="293">
        <f t="shared" si="8"/>
        <v>3.887766358697263E-2</v>
      </c>
      <c r="AX28" s="293">
        <f t="shared" si="8"/>
        <v>3.7145971522362799E-2</v>
      </c>
      <c r="AY28" s="293">
        <f t="shared" si="8"/>
        <v>3.6898694709460091E-2</v>
      </c>
      <c r="AZ28" s="293">
        <f t="shared" si="8"/>
        <v>3.6485333756131617E-2</v>
      </c>
      <c r="BA28" s="293">
        <f t="shared" si="8"/>
        <v>3.7054586870911052E-2</v>
      </c>
      <c r="BB28" s="293">
        <f t="shared" si="8"/>
        <v>3.8003374465898555E-2</v>
      </c>
      <c r="BC28" s="293">
        <f t="shared" si="8"/>
        <v>3.5316755380925845E-2</v>
      </c>
      <c r="BD28" s="293">
        <f t="shared" si="8"/>
        <v>3.3780449624523416E-2</v>
      </c>
      <c r="BE28" s="293">
        <f t="shared" si="8"/>
        <v>3.2556045975163227E-2</v>
      </c>
      <c r="BF28" s="293">
        <f t="shared" ref="BF28:BH28" si="9">BF6/BF$23</f>
        <v>3.2470746784272392E-2</v>
      </c>
      <c r="BG28" s="293">
        <f>BG6/BG$23</f>
        <v>3.1582605011618005E-2</v>
      </c>
      <c r="BH28" s="293">
        <f t="shared" si="9"/>
        <v>3.1078052587049095E-2</v>
      </c>
      <c r="BI28" s="293">
        <f t="shared" ref="BI28" si="10">BI6/BI$23</f>
        <v>3.1573638948477527E-2</v>
      </c>
      <c r="BJ28" s="1182"/>
    </row>
    <row r="29" spans="1:73">
      <c r="V29" s="155" t="s">
        <v>693</v>
      </c>
      <c r="W29" s="1132"/>
      <c r="X29" s="155" t="s">
        <v>713</v>
      </c>
      <c r="Y29" s="292"/>
      <c r="Z29" s="1181"/>
      <c r="AA29" s="293">
        <f t="shared" ref="AA29:BE29" si="11">AA9/AA$23</f>
        <v>1.3549743885540911E-3</v>
      </c>
      <c r="AB29" s="293">
        <f t="shared" si="11"/>
        <v>1.3231082917945283E-3</v>
      </c>
      <c r="AC29" s="293">
        <f t="shared" si="11"/>
        <v>1.2485291342211617E-3</v>
      </c>
      <c r="AD29" s="293">
        <f t="shared" si="11"/>
        <v>1.2107639305341861E-3</v>
      </c>
      <c r="AE29" s="293">
        <f t="shared" si="11"/>
        <v>1.2935585385694655E-3</v>
      </c>
      <c r="AF29" s="293">
        <f t="shared" si="11"/>
        <v>1.394076684635369E-3</v>
      </c>
      <c r="AG29" s="293">
        <f t="shared" si="11"/>
        <v>1.3664224624032192E-3</v>
      </c>
      <c r="AH29" s="293">
        <f t="shared" si="11"/>
        <v>1.3696064044071892E-3</v>
      </c>
      <c r="AI29" s="293">
        <f t="shared" si="11"/>
        <v>1.3675084669168764E-3</v>
      </c>
      <c r="AJ29" s="293">
        <f t="shared" si="11"/>
        <v>1.3648040314416796E-3</v>
      </c>
      <c r="AK29" s="293">
        <f t="shared" si="11"/>
        <v>1.4472608018453554E-3</v>
      </c>
      <c r="AL29" s="293">
        <f t="shared" si="11"/>
        <v>1.4289898055911895E-3</v>
      </c>
      <c r="AM29" s="293">
        <f t="shared" si="11"/>
        <v>1.4931509682688312E-3</v>
      </c>
      <c r="AN29" s="293">
        <f t="shared" si="11"/>
        <v>1.455181383097284E-3</v>
      </c>
      <c r="AO29" s="293">
        <f t="shared" si="11"/>
        <v>1.5711728034871553E-3</v>
      </c>
      <c r="AP29" s="293">
        <f t="shared" si="11"/>
        <v>1.5757323810078284E-3</v>
      </c>
      <c r="AQ29" s="293">
        <f t="shared" si="11"/>
        <v>1.6265661048014664E-3</v>
      </c>
      <c r="AR29" s="293">
        <f t="shared" si="11"/>
        <v>1.5454527248253979E-3</v>
      </c>
      <c r="AS29" s="293">
        <f t="shared" si="11"/>
        <v>1.5440696386005723E-3</v>
      </c>
      <c r="AT29" s="293">
        <f t="shared" si="11"/>
        <v>1.621887707613485E-3</v>
      </c>
      <c r="AU29" s="293">
        <f t="shared" si="11"/>
        <v>1.7306445690085711E-3</v>
      </c>
      <c r="AV29" s="293">
        <f t="shared" si="11"/>
        <v>1.7913521104315462E-3</v>
      </c>
      <c r="AW29" s="293">
        <f t="shared" si="11"/>
        <v>1.5739417528754668E-3</v>
      </c>
      <c r="AX29" s="293">
        <f t="shared" si="11"/>
        <v>1.5845800290910535E-3</v>
      </c>
      <c r="AY29" s="293">
        <f t="shared" si="11"/>
        <v>1.491904328706209E-3</v>
      </c>
      <c r="AZ29" s="293">
        <f t="shared" si="11"/>
        <v>1.7067026556134594E-3</v>
      </c>
      <c r="BA29" s="293">
        <f t="shared" si="11"/>
        <v>1.5242058381557317E-3</v>
      </c>
      <c r="BB29" s="293">
        <f t="shared" si="11"/>
        <v>1.51259476245213E-3</v>
      </c>
      <c r="BC29" s="293">
        <f t="shared" si="11"/>
        <v>1.4585111052746074E-3</v>
      </c>
      <c r="BD29" s="293">
        <f t="shared" si="11"/>
        <v>1.4940238796340313E-3</v>
      </c>
      <c r="BE29" s="293">
        <f t="shared" si="11"/>
        <v>1.4007321728033899E-3</v>
      </c>
      <c r="BF29" s="293">
        <f t="shared" ref="BF29:BH29" si="12">BF9/BF$23</f>
        <v>1.5994968281699924E-3</v>
      </c>
      <c r="BG29" s="293">
        <f>BG9/BG$23</f>
        <v>1.4523264817463842E-3</v>
      </c>
      <c r="BH29" s="293">
        <f t="shared" si="12"/>
        <v>1.1999437168531679E-3</v>
      </c>
      <c r="BI29" s="293">
        <f t="shared" ref="BI29" si="13">BI9/BI$23</f>
        <v>9.9333942050068677E-4</v>
      </c>
      <c r="BJ29" s="1127"/>
    </row>
    <row r="30" spans="1:73">
      <c r="V30" s="154" t="s">
        <v>698</v>
      </c>
      <c r="X30" s="154" t="s">
        <v>699</v>
      </c>
      <c r="Y30" s="1721"/>
      <c r="Z30" s="1181"/>
      <c r="AA30" s="294">
        <f t="shared" ref="AA30:BE30" si="14">AA12/AA$23</f>
        <v>0.55964400184124019</v>
      </c>
      <c r="AB30" s="294">
        <f t="shared" si="14"/>
        <v>0.56423719993695864</v>
      </c>
      <c r="AC30" s="294">
        <f t="shared" si="14"/>
        <v>0.58539699774018517</v>
      </c>
      <c r="AD30" s="294">
        <f t="shared" si="14"/>
        <v>0.59589483797433707</v>
      </c>
      <c r="AE30" s="294">
        <f t="shared" si="14"/>
        <v>0.60779594099330092</v>
      </c>
      <c r="AF30" s="294">
        <f t="shared" si="14"/>
        <v>0.61273258431162936</v>
      </c>
      <c r="AG30" s="294">
        <f t="shared" si="14"/>
        <v>0.61753362393658662</v>
      </c>
      <c r="AH30" s="294">
        <f t="shared" si="14"/>
        <v>0.62844123876225444</v>
      </c>
      <c r="AI30" s="294">
        <f t="shared" si="14"/>
        <v>0.62966579258280808</v>
      </c>
      <c r="AJ30" s="294">
        <f t="shared" si="14"/>
        <v>0.63867559897099158</v>
      </c>
      <c r="AK30" s="294">
        <f t="shared" si="14"/>
        <v>0.64623879385602589</v>
      </c>
      <c r="AL30" s="294">
        <f t="shared" si="14"/>
        <v>0.65479624941869163</v>
      </c>
      <c r="AM30" s="294">
        <f t="shared" si="14"/>
        <v>0.67362503757532666</v>
      </c>
      <c r="AN30" s="294">
        <f t="shared" si="14"/>
        <v>0.67783836819554832</v>
      </c>
      <c r="AO30" s="294">
        <f t="shared" si="14"/>
        <v>0.683665486418366</v>
      </c>
      <c r="AP30" s="294">
        <f t="shared" si="14"/>
        <v>0.69248461551500207</v>
      </c>
      <c r="AQ30" s="294">
        <f t="shared" si="14"/>
        <v>0.69831230661469668</v>
      </c>
      <c r="AR30" s="294">
        <f t="shared" si="14"/>
        <v>0.70430168364909607</v>
      </c>
      <c r="AS30" s="294">
        <f t="shared" si="14"/>
        <v>0.71255127895526371</v>
      </c>
      <c r="AT30" s="294">
        <f t="shared" si="14"/>
        <v>0.72597619071358988</v>
      </c>
      <c r="AU30" s="294">
        <f t="shared" si="14"/>
        <v>0.73384849690586607</v>
      </c>
      <c r="AV30" s="294">
        <f t="shared" si="14"/>
        <v>0.74373072902721826</v>
      </c>
      <c r="AW30" s="294">
        <f t="shared" si="14"/>
        <v>0.74829486922687727</v>
      </c>
      <c r="AX30" s="294">
        <f t="shared" si="14"/>
        <v>0.76031072040165115</v>
      </c>
      <c r="AY30" s="294">
        <f t="shared" si="14"/>
        <v>0.7665761821782926</v>
      </c>
      <c r="AZ30" s="294">
        <f t="shared" si="14"/>
        <v>0.77062961342291147</v>
      </c>
      <c r="BA30" s="294">
        <f t="shared" si="14"/>
        <v>0.77500249104873575</v>
      </c>
      <c r="BB30" s="294">
        <f t="shared" si="14"/>
        <v>0.77895043722536539</v>
      </c>
      <c r="BC30" s="294">
        <f t="shared" si="14"/>
        <v>0.78844618128074839</v>
      </c>
      <c r="BD30" s="294">
        <f t="shared" si="14"/>
        <v>0.79746998693737658</v>
      </c>
      <c r="BE30" s="294">
        <f t="shared" si="14"/>
        <v>0.80689036540045278</v>
      </c>
      <c r="BF30" s="294">
        <f t="shared" ref="BF30:BH30" si="15">BF12/BF$23</f>
        <v>0.81216891353869303</v>
      </c>
      <c r="BG30" s="294">
        <f>BG12/BG$23</f>
        <v>0.81720028074950113</v>
      </c>
      <c r="BH30" s="294">
        <f t="shared" si="15"/>
        <v>0.82084219745315934</v>
      </c>
      <c r="BI30" s="294">
        <f t="shared" ref="BI30" si="16">BI12/BI$23</f>
        <v>0.8169524425647704</v>
      </c>
      <c r="BJ30" s="1182"/>
      <c r="BS30" s="326"/>
      <c r="BT30" s="1178"/>
      <c r="BU30" s="1178"/>
    </row>
    <row r="31" spans="1:73" ht="15.75" thickBot="1">
      <c r="V31" s="204" t="s">
        <v>706</v>
      </c>
      <c r="W31" s="1132"/>
      <c r="X31" s="204" t="s">
        <v>707</v>
      </c>
      <c r="Y31" s="1722"/>
      <c r="Z31" s="1181"/>
      <c r="AA31" s="331">
        <f t="shared" ref="AA31:BE31" si="17">AA17/AA$23</f>
        <v>0.29259935068161275</v>
      </c>
      <c r="AB31" s="331">
        <f t="shared" si="17"/>
        <v>0.29348770306868222</v>
      </c>
      <c r="AC31" s="331">
        <f t="shared" si="17"/>
        <v>0.29150330421290666</v>
      </c>
      <c r="AD31" s="331">
        <f t="shared" si="17"/>
        <v>0.29112221958026019</v>
      </c>
      <c r="AE31" s="331">
        <f t="shared" si="17"/>
        <v>0.28487925146542159</v>
      </c>
      <c r="AF31" s="331">
        <f t="shared" si="17"/>
        <v>0.28427190825989368</v>
      </c>
      <c r="AG31" s="331">
        <f t="shared" si="17"/>
        <v>0.28448060883796594</v>
      </c>
      <c r="AH31" s="331">
        <f t="shared" si="17"/>
        <v>0.27804922137918797</v>
      </c>
      <c r="AI31" s="331">
        <f t="shared" si="17"/>
        <v>0.2782132299189633</v>
      </c>
      <c r="AJ31" s="331">
        <f t="shared" si="17"/>
        <v>0.27000210544284786</v>
      </c>
      <c r="AK31" s="331">
        <f t="shared" si="17"/>
        <v>0.2642339821179982</v>
      </c>
      <c r="AL31" s="331">
        <f t="shared" si="17"/>
        <v>0.2606281222663806</v>
      </c>
      <c r="AM31" s="331">
        <f t="shared" si="17"/>
        <v>0.25497099616073315</v>
      </c>
      <c r="AN31" s="331">
        <f t="shared" si="17"/>
        <v>0.25068742378522313</v>
      </c>
      <c r="AO31" s="331">
        <f t="shared" si="17"/>
        <v>0.24103579390785365</v>
      </c>
      <c r="AP31" s="331">
        <f t="shared" si="17"/>
        <v>0.22963436150498609</v>
      </c>
      <c r="AQ31" s="331">
        <f t="shared" si="17"/>
        <v>0.22046054748689273</v>
      </c>
      <c r="AR31" s="331">
        <f t="shared" si="17"/>
        <v>0.21220476471106961</v>
      </c>
      <c r="AS31" s="331">
        <f t="shared" si="17"/>
        <v>0.20466075503697498</v>
      </c>
      <c r="AT31" s="331">
        <f t="shared" si="17"/>
        <v>0.19419933854878454</v>
      </c>
      <c r="AU31" s="331">
        <f t="shared" si="17"/>
        <v>0.18441247235285632</v>
      </c>
      <c r="AV31" s="331">
        <f t="shared" si="17"/>
        <v>0.18181212292210303</v>
      </c>
      <c r="AW31" s="331">
        <f t="shared" si="17"/>
        <v>0.17637649843255271</v>
      </c>
      <c r="AX31" s="331">
        <f t="shared" si="17"/>
        <v>0.16808993703146893</v>
      </c>
      <c r="AY31" s="331">
        <f t="shared" si="17"/>
        <v>0.16249756958954442</v>
      </c>
      <c r="AZ31" s="331">
        <f t="shared" si="17"/>
        <v>0.15631757766308099</v>
      </c>
      <c r="BA31" s="331">
        <f t="shared" si="17"/>
        <v>0.14838181878428566</v>
      </c>
      <c r="BB31" s="331">
        <f t="shared" si="17"/>
        <v>0.14120159868086882</v>
      </c>
      <c r="BC31" s="331">
        <f t="shared" si="17"/>
        <v>0.13717926206152148</v>
      </c>
      <c r="BD31" s="331">
        <f t="shared" si="17"/>
        <v>0.13268800995926489</v>
      </c>
      <c r="BE31" s="331">
        <f t="shared" si="17"/>
        <v>0.12795556024252369</v>
      </c>
      <c r="BF31" s="331">
        <f t="shared" ref="BF31:BH31" si="18">BF17/BF$23</f>
        <v>0.12285370659525582</v>
      </c>
      <c r="BG31" s="331">
        <f>BG17/BG$23</f>
        <v>0.1195759734367639</v>
      </c>
      <c r="BH31" s="331">
        <f t="shared" si="18"/>
        <v>0.11713129259832114</v>
      </c>
      <c r="BI31" s="331">
        <f t="shared" ref="BI31" si="19">BI17/BI$23</f>
        <v>0.11969039327288783</v>
      </c>
      <c r="BJ31" s="1182"/>
    </row>
    <row r="32" spans="1:73" ht="15.75" thickTop="1">
      <c r="V32" s="154" t="s">
        <v>24</v>
      </c>
      <c r="W32" s="1132"/>
      <c r="X32" s="146" t="s">
        <v>259</v>
      </c>
      <c r="Y32" s="1723"/>
      <c r="Z32" s="1181"/>
      <c r="AA32" s="332">
        <f>SUM(AA27:AA31)</f>
        <v>1</v>
      </c>
      <c r="AB32" s="332">
        <f t="shared" ref="AB32:BE32" si="20">SUM(AB27:AB31)</f>
        <v>1.0000000000000002</v>
      </c>
      <c r="AC32" s="332">
        <f t="shared" si="20"/>
        <v>1</v>
      </c>
      <c r="AD32" s="332">
        <f t="shared" si="20"/>
        <v>1</v>
      </c>
      <c r="AE32" s="332">
        <f t="shared" si="20"/>
        <v>1</v>
      </c>
      <c r="AF32" s="332">
        <f t="shared" si="20"/>
        <v>1</v>
      </c>
      <c r="AG32" s="332">
        <f t="shared" si="20"/>
        <v>1</v>
      </c>
      <c r="AH32" s="332">
        <f t="shared" si="20"/>
        <v>0.99999999999999989</v>
      </c>
      <c r="AI32" s="332">
        <f t="shared" si="20"/>
        <v>1</v>
      </c>
      <c r="AJ32" s="332">
        <f t="shared" si="20"/>
        <v>1</v>
      </c>
      <c r="AK32" s="332">
        <f t="shared" si="20"/>
        <v>1</v>
      </c>
      <c r="AL32" s="332">
        <f t="shared" si="20"/>
        <v>1</v>
      </c>
      <c r="AM32" s="332">
        <f t="shared" si="20"/>
        <v>1</v>
      </c>
      <c r="AN32" s="332">
        <f t="shared" si="20"/>
        <v>1.0000000000000002</v>
      </c>
      <c r="AO32" s="332">
        <f t="shared" si="20"/>
        <v>1.0000000000000002</v>
      </c>
      <c r="AP32" s="332">
        <f t="shared" si="20"/>
        <v>1.0000000000000002</v>
      </c>
      <c r="AQ32" s="332">
        <f t="shared" si="20"/>
        <v>0.99999999999999989</v>
      </c>
      <c r="AR32" s="332">
        <f t="shared" si="20"/>
        <v>0.99999999999999989</v>
      </c>
      <c r="AS32" s="332">
        <f t="shared" si="20"/>
        <v>0.99999999999999978</v>
      </c>
      <c r="AT32" s="332">
        <f t="shared" si="20"/>
        <v>0.99999999999999989</v>
      </c>
      <c r="AU32" s="332">
        <f t="shared" si="20"/>
        <v>1</v>
      </c>
      <c r="AV32" s="332">
        <f t="shared" si="20"/>
        <v>0.99999999999999989</v>
      </c>
      <c r="AW32" s="332">
        <f t="shared" si="20"/>
        <v>0.99999999999999978</v>
      </c>
      <c r="AX32" s="332">
        <f t="shared" si="20"/>
        <v>1</v>
      </c>
      <c r="AY32" s="332">
        <f t="shared" si="20"/>
        <v>1</v>
      </c>
      <c r="AZ32" s="332">
        <f t="shared" si="20"/>
        <v>1</v>
      </c>
      <c r="BA32" s="332">
        <f t="shared" si="20"/>
        <v>1</v>
      </c>
      <c r="BB32" s="332">
        <f t="shared" si="20"/>
        <v>0.99999999999999978</v>
      </c>
      <c r="BC32" s="332">
        <f t="shared" si="20"/>
        <v>1</v>
      </c>
      <c r="BD32" s="332">
        <f t="shared" si="20"/>
        <v>0.99999999999999989</v>
      </c>
      <c r="BE32" s="332">
        <f t="shared" si="20"/>
        <v>0.99999999999999978</v>
      </c>
      <c r="BF32" s="332">
        <f t="shared" ref="BF32:BG32" si="21">SUM(BF27:BF31)</f>
        <v>1</v>
      </c>
      <c r="BG32" s="332">
        <f t="shared" si="21"/>
        <v>1</v>
      </c>
      <c r="BH32" s="332">
        <f t="shared" ref="BH32:BI32" si="22">SUM(BH27:BH31)</f>
        <v>1</v>
      </c>
      <c r="BI32" s="332">
        <f t="shared" si="22"/>
        <v>1</v>
      </c>
      <c r="BJ32" s="1182"/>
    </row>
    <row r="33" spans="20:80">
      <c r="V33" s="1166"/>
    </row>
    <row r="34" spans="20:80" ht="16.5">
      <c r="V34" s="163" t="s">
        <v>35</v>
      </c>
      <c r="X34" s="29" t="s">
        <v>853</v>
      </c>
      <c r="Z34" s="1183"/>
      <c r="AA34" s="333"/>
      <c r="AB34" s="333"/>
      <c r="AC34" s="333"/>
      <c r="AD34" s="333"/>
      <c r="AE34" s="333"/>
      <c r="AF34" s="333"/>
      <c r="AG34" s="333"/>
      <c r="AH34" s="333"/>
      <c r="AI34" s="333"/>
      <c r="AJ34" s="333"/>
      <c r="AK34" s="333"/>
      <c r="AL34" s="333"/>
      <c r="AM34" s="333"/>
      <c r="AN34" s="333"/>
      <c r="AO34" s="333"/>
      <c r="AP34" s="333"/>
    </row>
    <row r="35" spans="20:80">
      <c r="V35" s="1179"/>
      <c r="X35" s="1719"/>
      <c r="Y35" s="1720"/>
      <c r="Z35" s="1180"/>
      <c r="AA35" s="86">
        <v>1990</v>
      </c>
      <c r="AB35" s="86">
        <f t="shared" ref="AB35:AP35" si="23">AA35+1</f>
        <v>1991</v>
      </c>
      <c r="AC35" s="86">
        <f t="shared" si="23"/>
        <v>1992</v>
      </c>
      <c r="AD35" s="86">
        <f t="shared" si="23"/>
        <v>1993</v>
      </c>
      <c r="AE35" s="86">
        <f t="shared" si="23"/>
        <v>1994</v>
      </c>
      <c r="AF35" s="86">
        <f t="shared" si="23"/>
        <v>1995</v>
      </c>
      <c r="AG35" s="86">
        <f t="shared" si="23"/>
        <v>1996</v>
      </c>
      <c r="AH35" s="86">
        <f t="shared" si="23"/>
        <v>1997</v>
      </c>
      <c r="AI35" s="86">
        <f t="shared" si="23"/>
        <v>1998</v>
      </c>
      <c r="AJ35" s="86">
        <f t="shared" si="23"/>
        <v>1999</v>
      </c>
      <c r="AK35" s="86">
        <f t="shared" si="23"/>
        <v>2000</v>
      </c>
      <c r="AL35" s="86">
        <f t="shared" si="23"/>
        <v>2001</v>
      </c>
      <c r="AM35" s="86">
        <f t="shared" si="23"/>
        <v>2002</v>
      </c>
      <c r="AN35" s="86">
        <f t="shared" si="23"/>
        <v>2003</v>
      </c>
      <c r="AO35" s="86">
        <f t="shared" si="23"/>
        <v>2004</v>
      </c>
      <c r="AP35" s="86">
        <f t="shared" si="23"/>
        <v>2005</v>
      </c>
      <c r="AQ35" s="86">
        <f t="shared" ref="AQ35:AZ35" si="24">AP35+1</f>
        <v>2006</v>
      </c>
      <c r="AR35" s="86">
        <f t="shared" si="24"/>
        <v>2007</v>
      </c>
      <c r="AS35" s="86">
        <f t="shared" si="24"/>
        <v>2008</v>
      </c>
      <c r="AT35" s="86">
        <f t="shared" si="24"/>
        <v>2009</v>
      </c>
      <c r="AU35" s="86">
        <f t="shared" si="24"/>
        <v>2010</v>
      </c>
      <c r="AV35" s="86">
        <f t="shared" si="24"/>
        <v>2011</v>
      </c>
      <c r="AW35" s="86">
        <f t="shared" si="24"/>
        <v>2012</v>
      </c>
      <c r="AX35" s="86">
        <f t="shared" si="24"/>
        <v>2013</v>
      </c>
      <c r="AY35" s="86">
        <f t="shared" si="24"/>
        <v>2014</v>
      </c>
      <c r="AZ35" s="86">
        <f t="shared" si="24"/>
        <v>2015</v>
      </c>
      <c r="BA35" s="86">
        <f t="shared" ref="BA35:BI35" si="25">AZ35+1</f>
        <v>2016</v>
      </c>
      <c r="BB35" s="86">
        <f t="shared" si="25"/>
        <v>2017</v>
      </c>
      <c r="BC35" s="86">
        <f t="shared" si="25"/>
        <v>2018</v>
      </c>
      <c r="BD35" s="86">
        <f t="shared" si="25"/>
        <v>2019</v>
      </c>
      <c r="BE35" s="86">
        <f t="shared" si="25"/>
        <v>2020</v>
      </c>
      <c r="BF35" s="86">
        <f t="shared" si="25"/>
        <v>2021</v>
      </c>
      <c r="BG35" s="86">
        <f t="shared" si="25"/>
        <v>2022</v>
      </c>
      <c r="BH35" s="86">
        <f t="shared" si="25"/>
        <v>2023</v>
      </c>
      <c r="BI35" s="86">
        <f t="shared" si="25"/>
        <v>2024</v>
      </c>
      <c r="BJ35" s="1124"/>
    </row>
    <row r="36" spans="20:80">
      <c r="V36" s="147" t="s">
        <v>720</v>
      </c>
      <c r="X36" s="147" t="s">
        <v>190</v>
      </c>
      <c r="Y36" s="2340"/>
      <c r="Z36" s="1184"/>
      <c r="AA36" s="166"/>
      <c r="AB36" s="183">
        <f>AB$5/AA$5-1</f>
        <v>-4.7781946657758922E-3</v>
      </c>
      <c r="AC36" s="183">
        <f t="shared" ref="AC36:BI36" si="26">AC$5/AB$5-1</f>
        <v>-8.4019997028177418E-3</v>
      </c>
      <c r="AD36" s="183">
        <f t="shared" si="26"/>
        <v>1.5195460947870387E-2</v>
      </c>
      <c r="AE36" s="183">
        <f t="shared" si="26"/>
        <v>-4.1725235780546432E-3</v>
      </c>
      <c r="AF36" s="183">
        <f t="shared" si="26"/>
        <v>2.6442426392912166E-2</v>
      </c>
      <c r="AG36" s="183">
        <f t="shared" si="26"/>
        <v>4.2706540609527277E-3</v>
      </c>
      <c r="AH36" s="183">
        <f t="shared" si="26"/>
        <v>-6.0761307229004524E-2</v>
      </c>
      <c r="AI36" s="183">
        <f t="shared" si="26"/>
        <v>-3.5940594094229783E-2</v>
      </c>
      <c r="AJ36" s="183">
        <f t="shared" si="26"/>
        <v>-5.0190442901955068E-3</v>
      </c>
      <c r="AK36" s="183">
        <f t="shared" si="26"/>
        <v>7.6179664984987738E-4</v>
      </c>
      <c r="AL36" s="183">
        <f t="shared" si="26"/>
        <v>-4.2180649801564662E-2</v>
      </c>
      <c r="AM36" s="183">
        <f t="shared" si="26"/>
        <v>1.3141531254193595E-2</v>
      </c>
      <c r="AN36" s="183">
        <f t="shared" si="26"/>
        <v>-1.5656256628685528E-3</v>
      </c>
      <c r="AO36" s="183">
        <f t="shared" si="26"/>
        <v>0.10282724188058778</v>
      </c>
      <c r="AP36" s="183">
        <f t="shared" si="26"/>
        <v>5.9592794646984304E-2</v>
      </c>
      <c r="AQ36" s="183">
        <f t="shared" si="26"/>
        <v>3.3087393422476907E-2</v>
      </c>
      <c r="AR36" s="183">
        <f t="shared" si="26"/>
        <v>8.1359588976388508E-3</v>
      </c>
      <c r="AS36" s="183">
        <f t="shared" si="26"/>
        <v>-3.9331054486605677E-2</v>
      </c>
      <c r="AT36" s="183">
        <f t="shared" si="26"/>
        <v>-7.3411866425688088E-2</v>
      </c>
      <c r="AU36" s="183">
        <f t="shared" si="26"/>
        <v>5.7277694977817983E-2</v>
      </c>
      <c r="AV36" s="183">
        <f t="shared" si="26"/>
        <v>-0.22634525594884403</v>
      </c>
      <c r="AW36" s="183">
        <f t="shared" si="26"/>
        <v>1.5387609364672761E-2</v>
      </c>
      <c r="AX36" s="183">
        <f t="shared" si="26"/>
        <v>-5.9467531257659134E-2</v>
      </c>
      <c r="AY36" s="183">
        <f t="shared" si="26"/>
        <v>-2.6929493381104397E-2</v>
      </c>
      <c r="AZ36" s="183">
        <f t="shared" si="26"/>
        <v>5.8160618097205408E-2</v>
      </c>
      <c r="BA36" s="183">
        <f t="shared" si="26"/>
        <v>9.0301426571658627E-2</v>
      </c>
      <c r="BB36" s="183">
        <f t="shared" si="26"/>
        <v>5.4329285322424425E-2</v>
      </c>
      <c r="BC36" s="183">
        <f t="shared" si="26"/>
        <v>-8.2706214575733017E-2</v>
      </c>
      <c r="BD36" s="183">
        <f t="shared" si="26"/>
        <v>-8.8621282006126623E-2</v>
      </c>
      <c r="BE36" s="183">
        <f t="shared" si="26"/>
        <v>-0.10817621873457917</v>
      </c>
      <c r="BF36" s="183">
        <f t="shared" si="26"/>
        <v>-6.8935549205270119E-3</v>
      </c>
      <c r="BG36" s="183">
        <f>BG$5/BF$5-1</f>
        <v>-4.2473901961648242E-2</v>
      </c>
      <c r="BH36" s="183">
        <f t="shared" si="26"/>
        <v>-2.867682956183204E-2</v>
      </c>
      <c r="BI36" s="183">
        <f t="shared" si="26"/>
        <v>-2.1024305647969088E-2</v>
      </c>
      <c r="BJ36" s="1185"/>
      <c r="BK36" s="1131"/>
      <c r="BL36" s="1131"/>
      <c r="BM36" s="1131"/>
      <c r="BN36" s="1131"/>
      <c r="BO36" s="1131"/>
      <c r="BP36" s="1131"/>
      <c r="BQ36" s="1131"/>
      <c r="BR36" s="1131"/>
      <c r="BS36" s="1131"/>
      <c r="BT36" s="1131"/>
      <c r="BU36" s="1131"/>
      <c r="BV36" s="1131"/>
      <c r="BW36" s="1131"/>
      <c r="BX36" s="1131"/>
      <c r="BY36" s="1131"/>
      <c r="BZ36" s="1131"/>
      <c r="CA36" s="1131"/>
      <c r="CB36" s="1131"/>
    </row>
    <row r="37" spans="20:80">
      <c r="V37" s="1723" t="s">
        <v>721</v>
      </c>
      <c r="X37" s="147" t="s">
        <v>722</v>
      </c>
      <c r="Y37" s="2340"/>
      <c r="Z37" s="1184"/>
      <c r="AA37" s="166"/>
      <c r="AB37" s="183">
        <f>AB$6/AA$6-1</f>
        <v>-6.2221056082147119E-2</v>
      </c>
      <c r="AC37" s="183">
        <f t="shared" ref="AC37:BI37" si="27">AC$6/AB$6-1</f>
        <v>-0.16947107971274444</v>
      </c>
      <c r="AD37" s="183">
        <f t="shared" si="27"/>
        <v>-0.13674890338480872</v>
      </c>
      <c r="AE37" s="183">
        <f t="shared" si="27"/>
        <v>-6.714820437821678E-2</v>
      </c>
      <c r="AF37" s="183">
        <f t="shared" si="27"/>
        <v>-0.10443071458707165</v>
      </c>
      <c r="AG37" s="183">
        <f t="shared" si="27"/>
        <v>-0.11385273627442816</v>
      </c>
      <c r="AH37" s="183">
        <f t="shared" si="27"/>
        <v>-5.5759357847892987E-2</v>
      </c>
      <c r="AI37" s="183">
        <f t="shared" si="27"/>
        <v>-6.6830728446918397E-2</v>
      </c>
      <c r="AJ37" s="183">
        <f t="shared" si="27"/>
        <v>-2.5749264070960343E-2</v>
      </c>
      <c r="AK37" s="183">
        <f t="shared" si="27"/>
        <v>-5.7275584882720554E-2</v>
      </c>
      <c r="AL37" s="183">
        <f t="shared" si="27"/>
        <v>-0.11059649806113148</v>
      </c>
      <c r="AM37" s="183">
        <f t="shared" si="27"/>
        <v>-0.29237164788201775</v>
      </c>
      <c r="AN37" s="183">
        <f t="shared" si="27"/>
        <v>-4.4184672570265593E-2</v>
      </c>
      <c r="AO37" s="183">
        <f t="shared" si="27"/>
        <v>-1.0049166899472883E-2</v>
      </c>
      <c r="AP37" s="183">
        <f t="shared" si="27"/>
        <v>9.1058959676928453E-3</v>
      </c>
      <c r="AQ37" s="183">
        <f t="shared" si="27"/>
        <v>1.7564199722572393E-2</v>
      </c>
      <c r="AR37" s="183">
        <f t="shared" si="27"/>
        <v>1.2454441215937084E-2</v>
      </c>
      <c r="AS37" s="183">
        <f t="shared" si="27"/>
        <v>-2.5146535130448955E-2</v>
      </c>
      <c r="AT37" s="183">
        <f t="shared" si="27"/>
        <v>-3.2807248621928187E-2</v>
      </c>
      <c r="AU37" s="183">
        <f t="shared" si="27"/>
        <v>-3.9517472880107873E-2</v>
      </c>
      <c r="AV37" s="183">
        <f t="shared" si="27"/>
        <v>-1.7815293689356304E-2</v>
      </c>
      <c r="AW37" s="183">
        <f t="shared" si="27"/>
        <v>-2.6156429629587419E-2</v>
      </c>
      <c r="AX37" s="183">
        <f t="shared" si="27"/>
        <v>-4.6455239419227135E-2</v>
      </c>
      <c r="AY37" s="183">
        <f t="shared" si="27"/>
        <v>-2.3509900012613327E-2</v>
      </c>
      <c r="AZ37" s="183">
        <f t="shared" si="27"/>
        <v>-2.3479455933027249E-2</v>
      </c>
      <c r="BA37" s="183">
        <f t="shared" si="27"/>
        <v>1.4850694943475906E-2</v>
      </c>
      <c r="BB37" s="183">
        <f t="shared" si="27"/>
        <v>1.9792556503729797E-2</v>
      </c>
      <c r="BC37" s="183">
        <f t="shared" si="27"/>
        <v>-8.5598047691052503E-2</v>
      </c>
      <c r="BD37" s="183">
        <f t="shared" si="27"/>
        <v>-5.1811215147873568E-2</v>
      </c>
      <c r="BE37" s="183">
        <f t="shared" si="27"/>
        <v>-4.7649830876302368E-2</v>
      </c>
      <c r="BF37" s="183">
        <f t="shared" si="27"/>
        <v>-1.9658936535349447E-4</v>
      </c>
      <c r="BG37" s="183">
        <f>BG$6/BF$6-1</f>
        <v>-4.6503721824979083E-2</v>
      </c>
      <c r="BH37" s="183">
        <f t="shared" si="27"/>
        <v>-3.0047689588796112E-2</v>
      </c>
      <c r="BI37" s="183">
        <f t="shared" si="27"/>
        <v>-3.9061236987927961E-2</v>
      </c>
      <c r="BJ37" s="1185"/>
      <c r="BK37" s="1131"/>
      <c r="BL37" s="1131"/>
      <c r="BM37" s="1131"/>
      <c r="BN37" s="1131"/>
      <c r="BO37" s="1131"/>
      <c r="BP37" s="1131"/>
      <c r="BQ37" s="1131"/>
      <c r="BR37" s="1131"/>
      <c r="BS37" s="1131"/>
      <c r="BT37" s="1131"/>
      <c r="BU37" s="1131"/>
      <c r="BV37" s="1131"/>
      <c r="BW37" s="1131"/>
      <c r="BX37" s="1131"/>
      <c r="BY37" s="1131"/>
      <c r="BZ37" s="1131"/>
      <c r="CA37" s="1131"/>
      <c r="CB37" s="1131"/>
    </row>
    <row r="38" spans="20:80">
      <c r="V38" s="147" t="s">
        <v>693</v>
      </c>
      <c r="X38" s="147" t="s">
        <v>713</v>
      </c>
      <c r="Y38" s="2340"/>
      <c r="Z38" s="1184"/>
      <c r="AA38" s="166"/>
      <c r="AB38" s="183">
        <f>AB$9/AA$9-1</f>
        <v>-3.7604330087778193E-2</v>
      </c>
      <c r="AC38" s="183">
        <f t="shared" ref="AC38:BI38" si="28">AC$9/AB$9-1</f>
        <v>-5.7774936723812842E-2</v>
      </c>
      <c r="AD38" s="183">
        <f t="shared" si="28"/>
        <v>-4.9945441082617115E-2</v>
      </c>
      <c r="AE38" s="183">
        <f t="shared" si="28"/>
        <v>6.9271906371466407E-2</v>
      </c>
      <c r="AF38" s="183">
        <f t="shared" si="28"/>
        <v>4.7877043927034402E-2</v>
      </c>
      <c r="AG38" s="183">
        <f t="shared" si="28"/>
        <v>-4.9615031809656762E-2</v>
      </c>
      <c r="AH38" s="183">
        <f t="shared" si="28"/>
        <v>-9.289151286575148E-3</v>
      </c>
      <c r="AI38" s="183">
        <f t="shared" si="28"/>
        <v>-4.3689655950773676E-2</v>
      </c>
      <c r="AJ38" s="183">
        <f t="shared" si="28"/>
        <v>-1.2031889406838969E-2</v>
      </c>
      <c r="AK38" s="183">
        <f t="shared" si="28"/>
        <v>4.2489157308030157E-2</v>
      </c>
      <c r="AL38" s="183">
        <f t="shared" si="28"/>
        <v>-4.4272690088061339E-2</v>
      </c>
      <c r="AM38" s="183">
        <f t="shared" si="28"/>
        <v>2.0915387343400704E-2</v>
      </c>
      <c r="AN38" s="183">
        <f t="shared" si="28"/>
        <v>-5.0864781128817982E-2</v>
      </c>
      <c r="AO38" s="183">
        <f t="shared" si="28"/>
        <v>6.9560765972903615E-2</v>
      </c>
      <c r="AP38" s="183">
        <f t="shared" si="28"/>
        <v>2.1865695651686057E-3</v>
      </c>
      <c r="AQ38" s="183">
        <f t="shared" si="28"/>
        <v>1.4737184943223625E-2</v>
      </c>
      <c r="AR38" s="183">
        <f t="shared" si="28"/>
        <v>-6.7638039344581791E-2</v>
      </c>
      <c r="AS38" s="183">
        <f t="shared" si="28"/>
        <v>-2.4902057655178056E-2</v>
      </c>
      <c r="AT38" s="183">
        <f t="shared" si="28"/>
        <v>3.2903070393698108E-2</v>
      </c>
      <c r="AU38" s="183">
        <f t="shared" si="28"/>
        <v>5.2038716129204188E-2</v>
      </c>
      <c r="AV38" s="183">
        <f t="shared" si="28"/>
        <v>-4.7045943123567024E-3</v>
      </c>
      <c r="AW38" s="183">
        <f t="shared" si="28"/>
        <v>-0.14034897896596399</v>
      </c>
      <c r="AX38" s="183">
        <f t="shared" si="28"/>
        <v>4.7431221364420129E-3</v>
      </c>
      <c r="AY38" s="183">
        <f t="shared" si="28"/>
        <v>-7.4459646442167293E-2</v>
      </c>
      <c r="AZ38" s="183">
        <f t="shared" si="28"/>
        <v>0.12977238349502374</v>
      </c>
      <c r="BA38" s="183">
        <f t="shared" si="28"/>
        <v>-0.10759035014867024</v>
      </c>
      <c r="BB38" s="183">
        <f t="shared" si="28"/>
        <v>-1.3242073316094283E-2</v>
      </c>
      <c r="BC38" s="183">
        <f t="shared" si="28"/>
        <v>-5.121970498072681E-2</v>
      </c>
      <c r="BD38" s="183">
        <f t="shared" si="28"/>
        <v>1.5448691829512473E-2</v>
      </c>
      <c r="BE38" s="183">
        <f t="shared" si="28"/>
        <v>-7.3537168232771344E-2</v>
      </c>
      <c r="BF38" s="183">
        <f t="shared" si="28"/>
        <v>0.14467518873927432</v>
      </c>
      <c r="BG38" s="183">
        <f>BG$9/BF$9-1</f>
        <v>-0.10988892752418622</v>
      </c>
      <c r="BH38" s="183">
        <f t="shared" si="28"/>
        <v>-0.18559364645581999</v>
      </c>
      <c r="BI38" s="183">
        <f t="shared" si="28"/>
        <v>-0.2170001729768436</v>
      </c>
      <c r="BJ38" s="1185"/>
      <c r="BK38" s="1131"/>
      <c r="BL38" s="1131"/>
      <c r="BM38" s="1131"/>
      <c r="BN38" s="1131"/>
      <c r="BO38" s="1131"/>
      <c r="BP38" s="1131"/>
      <c r="BQ38" s="1131"/>
      <c r="BR38" s="1131"/>
      <c r="BS38" s="1131"/>
      <c r="BT38" s="1131"/>
      <c r="BU38" s="1131"/>
      <c r="BV38" s="1131"/>
      <c r="BW38" s="1131"/>
      <c r="BX38" s="1131"/>
      <c r="BY38" s="1131"/>
      <c r="BZ38" s="1131"/>
      <c r="CA38" s="1131"/>
      <c r="CB38" s="1131"/>
    </row>
    <row r="39" spans="20:80">
      <c r="V39" s="146" t="s">
        <v>698</v>
      </c>
      <c r="X39" s="146" t="s">
        <v>699</v>
      </c>
      <c r="Y39" s="1723"/>
      <c r="Z39" s="1184"/>
      <c r="AA39" s="299"/>
      <c r="AB39" s="2347">
        <f>AB$12/AA$12-1</f>
        <v>-6.3367735274439951E-3</v>
      </c>
      <c r="AC39" s="2347">
        <f t="shared" ref="AC39:BI39" si="29">AC$12/AB$12-1</f>
        <v>3.5953203255012944E-2</v>
      </c>
      <c r="AD39" s="2347">
        <f t="shared" si="29"/>
        <v>-2.7434779991604152E-3</v>
      </c>
      <c r="AE39" s="2347">
        <f t="shared" si="29"/>
        <v>2.082128329469235E-2</v>
      </c>
      <c r="AF39" s="2347">
        <f t="shared" si="29"/>
        <v>-1.9781420297360963E-2</v>
      </c>
      <c r="AG39" s="2347">
        <f t="shared" si="29"/>
        <v>-2.2783338591178204E-2</v>
      </c>
      <c r="AH39" s="2347">
        <f t="shared" si="29"/>
        <v>5.866165474066376E-3</v>
      </c>
      <c r="AI39" s="2347">
        <f t="shared" si="29"/>
        <v>-4.0356266027309906E-2</v>
      </c>
      <c r="AJ39" s="2347">
        <f t="shared" si="29"/>
        <v>4.0905452200765691E-3</v>
      </c>
      <c r="AK39" s="2347">
        <f t="shared" si="29"/>
        <v>-5.2642075157051105E-3</v>
      </c>
      <c r="AL39" s="2347">
        <f t="shared" si="29"/>
        <v>-1.9235306769985971E-2</v>
      </c>
      <c r="AM39" s="2347">
        <f t="shared" si="29"/>
        <v>5.1414842288231011E-3</v>
      </c>
      <c r="AN39" s="2347">
        <f t="shared" si="29"/>
        <v>-2.000782919860844E-2</v>
      </c>
      <c r="AO39" s="2347">
        <f t="shared" si="29"/>
        <v>-8.834601918782381E-4</v>
      </c>
      <c r="AP39" s="2347">
        <f t="shared" si="29"/>
        <v>1.2177187971787129E-2</v>
      </c>
      <c r="AQ39" s="2347">
        <f t="shared" si="29"/>
        <v>-8.7027907181124187E-3</v>
      </c>
      <c r="AR39" s="2347">
        <f t="shared" si="29"/>
        <v>-1.0286325859299006E-2</v>
      </c>
      <c r="AS39" s="2347">
        <f t="shared" si="29"/>
        <v>-1.2596917873844093E-2</v>
      </c>
      <c r="AT39" s="2347">
        <f t="shared" si="29"/>
        <v>1.8712712055144465E-3</v>
      </c>
      <c r="AU39" s="2347">
        <f t="shared" si="29"/>
        <v>-3.3821706723723421E-3</v>
      </c>
      <c r="AV39" s="2347">
        <f t="shared" si="29"/>
        <v>-2.5485646354422076E-2</v>
      </c>
      <c r="AW39" s="2347">
        <f t="shared" si="29"/>
        <v>-1.5600173701056597E-2</v>
      </c>
      <c r="AX39" s="2347">
        <f t="shared" si="29"/>
        <v>1.4023142627854757E-2</v>
      </c>
      <c r="AY39" s="2347">
        <f t="shared" si="29"/>
        <v>-8.865097106201314E-3</v>
      </c>
      <c r="AZ39" s="2347">
        <f t="shared" si="29"/>
        <v>-7.1939003248423505E-3</v>
      </c>
      <c r="BA39" s="2347">
        <f t="shared" si="29"/>
        <v>4.9302186048281182E-3</v>
      </c>
      <c r="BB39" s="2347">
        <f t="shared" si="29"/>
        <v>-6.0222255565733906E-4</v>
      </c>
      <c r="BC39" s="2347">
        <f t="shared" si="29"/>
        <v>-4.042659031441076E-3</v>
      </c>
      <c r="BD39" s="2347">
        <f t="shared" si="29"/>
        <v>2.6572045553379109E-3</v>
      </c>
      <c r="BE39" s="2347">
        <f t="shared" si="29"/>
        <v>-1.5974383267314263E-4</v>
      </c>
      <c r="BF39" s="2347">
        <f t="shared" si="29"/>
        <v>8.9875854805843147E-3</v>
      </c>
      <c r="BG39" s="2347">
        <f>BG$12/BF$12-1</f>
        <v>-1.3617235643875847E-2</v>
      </c>
      <c r="BH39" s="2347">
        <f t="shared" si="29"/>
        <v>-9.9076597426114299E-3</v>
      </c>
      <c r="BI39" s="2347">
        <f t="shared" si="29"/>
        <v>-5.862649117701324E-2</v>
      </c>
      <c r="BJ39" s="1185"/>
    </row>
    <row r="40" spans="20:80" ht="15.75" thickBot="1">
      <c r="V40" s="700" t="s">
        <v>706</v>
      </c>
      <c r="W40" s="2348"/>
      <c r="X40" s="700" t="s">
        <v>707</v>
      </c>
      <c r="Y40" s="2541"/>
      <c r="Z40" s="2349"/>
      <c r="AA40" s="663"/>
      <c r="AB40" s="2346">
        <f>AB$17/AA$17-1</f>
        <v>-1.1433459953200664E-2</v>
      </c>
      <c r="AC40" s="2346">
        <f t="shared" ref="AC40:BI40" si="30">AC$17/AB$17-1</f>
        <v>-8.2437752008893694E-3</v>
      </c>
      <c r="AD40" s="2346">
        <f t="shared" si="30"/>
        <v>-2.159283462611572E-2</v>
      </c>
      <c r="AE40" s="2346">
        <f t="shared" si="30"/>
        <v>-2.0629519185264122E-2</v>
      </c>
      <c r="AF40" s="2346">
        <f t="shared" si="30"/>
        <v>-2.9751735147385272E-2</v>
      </c>
      <c r="AG40" s="2346">
        <f t="shared" si="30"/>
        <v>-2.9668894229157527E-2</v>
      </c>
      <c r="AH40" s="2346">
        <f t="shared" si="30"/>
        <v>-3.3937670106801265E-2</v>
      </c>
      <c r="AI40" s="2346">
        <f t="shared" si="30"/>
        <v>-4.1657601170901226E-2</v>
      </c>
      <c r="AJ40" s="2346">
        <f t="shared" si="30"/>
        <v>-3.9290629854087711E-2</v>
      </c>
      <c r="AK40" s="2346">
        <f t="shared" si="30"/>
        <v>-3.7908090100491121E-2</v>
      </c>
      <c r="AL40" s="2346">
        <f t="shared" si="30"/>
        <v>-4.526186351954542E-2</v>
      </c>
      <c r="AM40" s="2346">
        <f t="shared" si="30"/>
        <v>-4.416117831494315E-2</v>
      </c>
      <c r="AN40" s="2346">
        <f t="shared" si="30"/>
        <v>-4.2461057233031729E-2</v>
      </c>
      <c r="AO40" s="2346">
        <f t="shared" si="30"/>
        <v>-4.7538053349832299E-2</v>
      </c>
      <c r="AP40" s="2346">
        <f t="shared" si="30"/>
        <v>-4.7981460354305949E-2</v>
      </c>
      <c r="AQ40" s="2346">
        <f t="shared" si="30"/>
        <v>-5.6247045695713593E-2</v>
      </c>
      <c r="AR40" s="2346">
        <f t="shared" si="30"/>
        <v>-5.5450354552247783E-2</v>
      </c>
      <c r="AS40" s="2346">
        <f t="shared" si="30"/>
        <v>-5.8725004300787642E-2</v>
      </c>
      <c r="AT40" s="2346">
        <f t="shared" si="30"/>
        <v>-6.6920079038316316E-2</v>
      </c>
      <c r="AU40" s="2346">
        <f t="shared" si="30"/>
        <v>-6.3760058252530616E-2</v>
      </c>
      <c r="AV40" s="2346">
        <f t="shared" si="30"/>
        <v>-5.1993159573568759E-2</v>
      </c>
      <c r="AW40" s="2346">
        <f t="shared" si="30"/>
        <v>-5.085543490730382E-2</v>
      </c>
      <c r="AX40" s="2346">
        <f t="shared" si="30"/>
        <v>-4.8890502826188009E-2</v>
      </c>
      <c r="AY40" s="2346">
        <f t="shared" si="30"/>
        <v>-4.9671578126459281E-2</v>
      </c>
      <c r="AZ40" s="2346">
        <f t="shared" si="30"/>
        <v>-4.9975050201372606E-2</v>
      </c>
      <c r="BA40" s="2346">
        <f t="shared" si="30"/>
        <v>-5.1469336856185377E-2</v>
      </c>
      <c r="BB40" s="2346">
        <f t="shared" si="30"/>
        <v>-5.3783371366798005E-2</v>
      </c>
      <c r="BC40" s="2346">
        <f t="shared" si="30"/>
        <v>-4.406721435869243E-2</v>
      </c>
      <c r="BD40" s="2346">
        <f t="shared" si="30"/>
        <v>-4.1143969538816827E-2</v>
      </c>
      <c r="BE40" s="2346">
        <f t="shared" si="30"/>
        <v>-4.7076761537078737E-2</v>
      </c>
      <c r="BF40" s="2346">
        <f t="shared" si="30"/>
        <v>-3.7539108547138267E-2</v>
      </c>
      <c r="BG40" s="2346">
        <f>BG$17/BF$17-1</f>
        <v>-4.5844866307714782E-2</v>
      </c>
      <c r="BH40" s="2346">
        <f t="shared" si="30"/>
        <v>-3.4452720804377224E-2</v>
      </c>
      <c r="BI40" s="2346">
        <f t="shared" si="30"/>
        <v>-3.3479144945923744E-2</v>
      </c>
      <c r="BJ40" s="1186"/>
    </row>
    <row r="41" spans="20:80" ht="15.75" thickTop="1">
      <c r="T41" s="1123"/>
      <c r="V41" s="146" t="s">
        <v>24</v>
      </c>
      <c r="X41" s="146" t="s">
        <v>258</v>
      </c>
      <c r="Y41" s="1723"/>
      <c r="Z41" s="1184"/>
      <c r="AA41" s="299"/>
      <c r="AB41" s="2347">
        <f>AB$23/AA$23-1</f>
        <v>-1.4425733348117142E-2</v>
      </c>
      <c r="AC41" s="2347">
        <f t="shared" ref="AC41:BI41" si="31">AC$23/AB$23-1</f>
        <v>-1.4924283404702532E-3</v>
      </c>
      <c r="AD41" s="2347">
        <f t="shared" si="31"/>
        <v>-2.0312080667407861E-2</v>
      </c>
      <c r="AE41" s="2347">
        <f t="shared" si="31"/>
        <v>8.3283250545784782E-4</v>
      </c>
      <c r="AF41" s="2347">
        <f t="shared" si="31"/>
        <v>-2.7678812448337808E-2</v>
      </c>
      <c r="AG41" s="2347">
        <f t="shared" si="31"/>
        <v>-3.0380748241011224E-2</v>
      </c>
      <c r="AH41" s="2347">
        <f t="shared" si="31"/>
        <v>-1.1592269813808342E-2</v>
      </c>
      <c r="AI41" s="2347">
        <f t="shared" si="31"/>
        <v>-4.222255035567779E-2</v>
      </c>
      <c r="AJ41" s="2347">
        <f t="shared" si="31"/>
        <v>-1.007417537237143E-2</v>
      </c>
      <c r="AK41" s="2347">
        <f t="shared" si="31"/>
        <v>-1.6906004215632042E-2</v>
      </c>
      <c r="AL41" s="2347">
        <f t="shared" si="31"/>
        <v>-3.2052805781622395E-2</v>
      </c>
      <c r="AM41" s="2347">
        <f t="shared" si="31"/>
        <v>-2.2953665176715266E-2</v>
      </c>
      <c r="AN41" s="2347">
        <f t="shared" si="31"/>
        <v>-2.6099297629064488E-2</v>
      </c>
      <c r="AO41" s="2347">
        <f t="shared" si="31"/>
        <v>-9.3992772273921998E-3</v>
      </c>
      <c r="AP41" s="2347">
        <f t="shared" si="31"/>
        <v>-7.1338185373115426E-4</v>
      </c>
      <c r="AQ41" s="2347">
        <f t="shared" si="31"/>
        <v>-1.6975556168416506E-2</v>
      </c>
      <c r="AR41" s="2347">
        <f t="shared" si="31"/>
        <v>-1.8702844644000183E-2</v>
      </c>
      <c r="AS41" s="2347">
        <f t="shared" si="31"/>
        <v>-2.4028622611707351E-2</v>
      </c>
      <c r="AT41" s="2347">
        <f t="shared" si="31"/>
        <v>-1.6655553201654572E-2</v>
      </c>
      <c r="AU41" s="2347">
        <f t="shared" si="31"/>
        <v>-1.4073315700574462E-2</v>
      </c>
      <c r="AV41" s="2347">
        <f t="shared" si="31"/>
        <v>-3.8434387978842355E-2</v>
      </c>
      <c r="AW41" s="2347">
        <f t="shared" si="31"/>
        <v>-2.1604409470293295E-2</v>
      </c>
      <c r="AX41" s="2347">
        <f t="shared" si="31"/>
        <v>-2.0023464815928094E-3</v>
      </c>
      <c r="AY41" s="2347">
        <f t="shared" si="31"/>
        <v>-1.6965946041959001E-2</v>
      </c>
      <c r="AZ41" s="2347">
        <f t="shared" si="31"/>
        <v>-1.2415956672244932E-2</v>
      </c>
      <c r="BA41" s="2347">
        <f t="shared" si="31"/>
        <v>-7.4000429020426584E-4</v>
      </c>
      <c r="BB41" s="2347">
        <f t="shared" si="31"/>
        <v>-5.6674596308784464E-3</v>
      </c>
      <c r="BC41" s="2347">
        <f t="shared" si="31"/>
        <v>-1.6037588076001641E-2</v>
      </c>
      <c r="BD41" s="2347">
        <f t="shared" si="31"/>
        <v>-8.688405815370559E-3</v>
      </c>
      <c r="BE41" s="2347">
        <f t="shared" si="31"/>
        <v>-1.18327963557886E-2</v>
      </c>
      <c r="BF41" s="2347">
        <f t="shared" si="31"/>
        <v>2.4298492116101578E-3</v>
      </c>
      <c r="BG41" s="2347">
        <f>BG$23/BF$23-1</f>
        <v>-1.9690231474635889E-2</v>
      </c>
      <c r="BH41" s="2347">
        <f t="shared" si="31"/>
        <v>-1.4300506313286387E-2</v>
      </c>
      <c r="BI41" s="2347">
        <f t="shared" si="31"/>
        <v>-5.4144330384093275E-2</v>
      </c>
      <c r="BJ41" s="1186"/>
      <c r="BK41" s="1131"/>
      <c r="BL41" s="1131"/>
      <c r="BM41" s="1131"/>
      <c r="BN41" s="1131"/>
      <c r="BO41" s="1131"/>
      <c r="BP41" s="1131"/>
      <c r="BQ41" s="1131"/>
      <c r="BR41" s="1131"/>
      <c r="BS41" s="1131"/>
      <c r="BT41" s="1131"/>
      <c r="BU41" s="1131"/>
      <c r="BV41" s="1131"/>
      <c r="BW41" s="1131"/>
      <c r="BX41" s="1131"/>
      <c r="BY41" s="1131"/>
      <c r="BZ41" s="1131"/>
      <c r="CA41" s="1131"/>
      <c r="CB41" s="1131"/>
    </row>
    <row r="42" spans="20:80">
      <c r="T42" s="1123"/>
      <c r="V42" s="1166"/>
      <c r="X42" s="29"/>
      <c r="Z42" s="118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BB42" s="333"/>
    </row>
    <row r="43" spans="20:80">
      <c r="T43" s="1123"/>
      <c r="V43" s="163" t="s">
        <v>472</v>
      </c>
      <c r="X43" s="29" t="s">
        <v>877</v>
      </c>
    </row>
    <row r="44" spans="20:80">
      <c r="T44" s="1123"/>
      <c r="V44" s="1179"/>
      <c r="X44" s="1719"/>
      <c r="Y44" s="1720"/>
      <c r="Z44" s="1180"/>
      <c r="AA44" s="86">
        <v>1990</v>
      </c>
      <c r="AB44" s="86">
        <f t="shared" ref="AB44:AZ44" si="32">AA44+1</f>
        <v>1991</v>
      </c>
      <c r="AC44" s="86">
        <f t="shared" si="32"/>
        <v>1992</v>
      </c>
      <c r="AD44" s="86">
        <f t="shared" si="32"/>
        <v>1993</v>
      </c>
      <c r="AE44" s="86">
        <f t="shared" si="32"/>
        <v>1994</v>
      </c>
      <c r="AF44" s="86">
        <f t="shared" si="32"/>
        <v>1995</v>
      </c>
      <c r="AG44" s="86">
        <f t="shared" si="32"/>
        <v>1996</v>
      </c>
      <c r="AH44" s="86">
        <f t="shared" si="32"/>
        <v>1997</v>
      </c>
      <c r="AI44" s="86">
        <f t="shared" si="32"/>
        <v>1998</v>
      </c>
      <c r="AJ44" s="86">
        <f t="shared" si="32"/>
        <v>1999</v>
      </c>
      <c r="AK44" s="86">
        <f t="shared" si="32"/>
        <v>2000</v>
      </c>
      <c r="AL44" s="86">
        <f t="shared" si="32"/>
        <v>2001</v>
      </c>
      <c r="AM44" s="86">
        <f t="shared" si="32"/>
        <v>2002</v>
      </c>
      <c r="AN44" s="86">
        <f t="shared" si="32"/>
        <v>2003</v>
      </c>
      <c r="AO44" s="86">
        <f t="shared" si="32"/>
        <v>2004</v>
      </c>
      <c r="AP44" s="86">
        <f t="shared" si="32"/>
        <v>2005</v>
      </c>
      <c r="AQ44" s="86">
        <f t="shared" si="32"/>
        <v>2006</v>
      </c>
      <c r="AR44" s="86">
        <f t="shared" si="32"/>
        <v>2007</v>
      </c>
      <c r="AS44" s="86">
        <f t="shared" si="32"/>
        <v>2008</v>
      </c>
      <c r="AT44" s="86">
        <f t="shared" si="32"/>
        <v>2009</v>
      </c>
      <c r="AU44" s="86">
        <f t="shared" si="32"/>
        <v>2010</v>
      </c>
      <c r="AV44" s="86">
        <f t="shared" si="32"/>
        <v>2011</v>
      </c>
      <c r="AW44" s="86">
        <f t="shared" si="32"/>
        <v>2012</v>
      </c>
      <c r="AX44" s="86">
        <f t="shared" si="32"/>
        <v>2013</v>
      </c>
      <c r="AY44" s="86">
        <f t="shared" si="32"/>
        <v>2014</v>
      </c>
      <c r="AZ44" s="86">
        <f t="shared" si="32"/>
        <v>2015</v>
      </c>
      <c r="BA44" s="86">
        <f t="shared" ref="BA44:BI44" si="33">AZ44+1</f>
        <v>2016</v>
      </c>
      <c r="BB44" s="86">
        <f t="shared" si="33"/>
        <v>2017</v>
      </c>
      <c r="BC44" s="86">
        <f t="shared" si="33"/>
        <v>2018</v>
      </c>
      <c r="BD44" s="86">
        <f t="shared" si="33"/>
        <v>2019</v>
      </c>
      <c r="BE44" s="86">
        <f t="shared" si="33"/>
        <v>2020</v>
      </c>
      <c r="BF44" s="86">
        <f t="shared" si="33"/>
        <v>2021</v>
      </c>
      <c r="BG44" s="86">
        <f t="shared" si="33"/>
        <v>2022</v>
      </c>
      <c r="BH44" s="86">
        <f t="shared" si="33"/>
        <v>2023</v>
      </c>
      <c r="BI44" s="86">
        <f t="shared" si="33"/>
        <v>2024</v>
      </c>
      <c r="BJ44" s="1124"/>
    </row>
    <row r="45" spans="20:80">
      <c r="T45" s="1123"/>
      <c r="V45" s="147" t="s">
        <v>720</v>
      </c>
      <c r="X45" s="147" t="s">
        <v>190</v>
      </c>
      <c r="Y45" s="2340"/>
      <c r="Z45" s="1188"/>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83">
        <f>AY$5/$AX$5-1</f>
        <v>-2.6929493381104397E-2</v>
      </c>
      <c r="AZ45" s="183">
        <f>AZ$5/$AX$5-1</f>
        <v>2.9664888736011363E-2</v>
      </c>
      <c r="BA45" s="183">
        <f t="shared" ref="BA45:BI45" si="34">BA$5/$AX$5-1</f>
        <v>0.12264509707962135</v>
      </c>
      <c r="BB45" s="183">
        <f t="shared" si="34"/>
        <v>0.18363760287468089</v>
      </c>
      <c r="BC45" s="183">
        <f t="shared" si="34"/>
        <v>8.57434173114211E-2</v>
      </c>
      <c r="BD45" s="183">
        <f t="shared" si="34"/>
        <v>-1.047655626042987E-2</v>
      </c>
      <c r="BE45" s="183">
        <f t="shared" si="34"/>
        <v>-0.11751946075339559</v>
      </c>
      <c r="BF45" s="183">
        <f t="shared" si="34"/>
        <v>-0.12360288881698844</v>
      </c>
      <c r="BG45" s="183">
        <f>BG$5/$AX$5-1</f>
        <v>-0.16082689379684734</v>
      </c>
      <c r="BH45" s="183">
        <f t="shared" si="34"/>
        <v>-0.18489171793630832</v>
      </c>
      <c r="BI45" s="183">
        <f t="shared" si="34"/>
        <v>-0.2020288035946064</v>
      </c>
      <c r="BJ45" s="1185"/>
    </row>
    <row r="46" spans="20:80">
      <c r="T46" s="1123"/>
      <c r="V46" s="1723" t="s">
        <v>721</v>
      </c>
      <c r="X46" s="147" t="s">
        <v>722</v>
      </c>
      <c r="Y46" s="2340"/>
      <c r="Z46" s="1188"/>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83">
        <f>AY$6/$AX$6-1</f>
        <v>-2.3509900012613327E-2</v>
      </c>
      <c r="AZ46" s="183">
        <f>AZ$6/$AX$6-1</f>
        <v>-4.6437356284304565E-2</v>
      </c>
      <c r="BA46" s="183">
        <f t="shared" ref="BA46:BI46" si="35">BA$6/$AX$6-1</f>
        <v>-3.2276288352988347E-2</v>
      </c>
      <c r="BB46" s="183">
        <f t="shared" si="35"/>
        <v>-1.3122562110215896E-2</v>
      </c>
      <c r="BC46" s="183">
        <f t="shared" si="35"/>
        <v>-9.7597344103929395E-2</v>
      </c>
      <c r="BD46" s="183">
        <f t="shared" si="35"/>
        <v>-0.1443519222585733</v>
      </c>
      <c r="BE46" s="183">
        <f t="shared" si="35"/>
        <v>-0.18512340845258546</v>
      </c>
      <c r="BF46" s="183">
        <f t="shared" si="35"/>
        <v>-0.18528360452455916</v>
      </c>
      <c r="BG46" s="183">
        <f>BG$6/$AX$6-1</f>
        <v>-0.22317094914599866</v>
      </c>
      <c r="BH46" s="183">
        <f t="shared" si="35"/>
        <v>-0.24651286732961886</v>
      </c>
      <c r="BI46" s="183">
        <f t="shared" si="35"/>
        <v>-0.27594500678621092</v>
      </c>
      <c r="BJ46" s="1185"/>
    </row>
    <row r="47" spans="20:80">
      <c r="T47" s="1123"/>
      <c r="V47" s="147" t="s">
        <v>693</v>
      </c>
      <c r="X47" s="147" t="s">
        <v>713</v>
      </c>
      <c r="Y47" s="2340"/>
      <c r="Z47" s="1188"/>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83">
        <f>AY$9/$AX$9-1</f>
        <v>-7.4459646442167293E-2</v>
      </c>
      <c r="AZ47" s="183">
        <f>AZ$9/$AX$9-1</f>
        <v>4.5649931259859722E-2</v>
      </c>
      <c r="BA47" s="183">
        <f t="shared" ref="BA47:BI47" si="36">BA$9/$AX$9-1</f>
        <v>-6.6851910977321682E-2</v>
      </c>
      <c r="BB47" s="183">
        <f t="shared" si="36"/>
        <v>-7.9208726386933215E-2</v>
      </c>
      <c r="BC47" s="183">
        <f t="shared" si="36"/>
        <v>-0.12637138377022217</v>
      </c>
      <c r="BD47" s="183">
        <f t="shared" si="36"/>
        <v>-0.11287496450464485</v>
      </c>
      <c r="BE47" s="183">
        <f t="shared" si="36"/>
        <v>-0.17811162748337006</v>
      </c>
      <c r="BF47" s="183">
        <f t="shared" si="36"/>
        <v>-5.9204772066911548E-2</v>
      </c>
      <c r="BG47" s="183">
        <f>BG$9/$AX$9-1</f>
        <v>-0.16258775068435094</v>
      </c>
      <c r="BH47" s="183">
        <f t="shared" si="36"/>
        <v>-0.3180061436216125</v>
      </c>
      <c r="BI47" s="183">
        <f t="shared" si="36"/>
        <v>-0.46599892842486723</v>
      </c>
      <c r="BJ47" s="1185"/>
    </row>
    <row r="48" spans="20:80">
      <c r="T48" s="1123"/>
      <c r="V48" s="146" t="s">
        <v>698</v>
      </c>
      <c r="X48" s="146" t="s">
        <v>699</v>
      </c>
      <c r="Y48" s="1723"/>
      <c r="Z48" s="1188"/>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347">
        <f>AY$12/$AX$12-1</f>
        <v>-8.865097106201314E-3</v>
      </c>
      <c r="AZ48" s="2347">
        <f>AZ$12/$AX$12-1</f>
        <v>-1.5995222806091558E-2</v>
      </c>
      <c r="BA48" s="2347">
        <f t="shared" ref="BA48:BI48" si="37">BA$12/$AX$12-1</f>
        <v>-1.1143864146330396E-2</v>
      </c>
      <c r="BB48" s="2347">
        <f t="shared" si="37"/>
        <v>-1.1739375615641645E-2</v>
      </c>
      <c r="BC48" s="2347">
        <f t="shared" si="37"/>
        <v>-1.5734576354226704E-2</v>
      </c>
      <c r="BD48" s="2347">
        <f t="shared" si="37"/>
        <v>-1.3119181786853562E-2</v>
      </c>
      <c r="BE48" s="2347">
        <f t="shared" si="37"/>
        <v>-1.3276829911146537E-2</v>
      </c>
      <c r="BF48" s="2347">
        <f t="shared" si="37"/>
        <v>-4.4085710742999273E-3</v>
      </c>
      <c r="BG48" s="2347">
        <f>BG$12/$AX$12-1</f>
        <v>-1.7965774167004178E-2</v>
      </c>
      <c r="BH48" s="2347">
        <f t="shared" si="37"/>
        <v>-2.7695435132156332E-2</v>
      </c>
      <c r="BI48" s="2347">
        <f t="shared" si="37"/>
        <v>-8.4698240125750668E-2</v>
      </c>
      <c r="BJ48" s="1185"/>
    </row>
    <row r="49" spans="20:80" ht="15.75" thickBot="1">
      <c r="T49" s="1123"/>
      <c r="V49" s="700" t="s">
        <v>706</v>
      </c>
      <c r="W49" s="2348"/>
      <c r="X49" s="700" t="s">
        <v>707</v>
      </c>
      <c r="Y49" s="2541"/>
      <c r="Z49" s="2350"/>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2346">
        <f>AY$17/$AX$17-1</f>
        <v>-4.9671578126459281E-2</v>
      </c>
      <c r="AZ49" s="2346">
        <f>AZ$17/$AX$17-1</f>
        <v>-9.7164288717380587E-2</v>
      </c>
      <c r="BA49" s="2346">
        <f t="shared" ref="BA49:BI49" si="38">BA$17/$AX$17-1</f>
        <v>-0.14363264406717946</v>
      </c>
      <c r="BB49" s="2346">
        <f t="shared" si="38"/>
        <v>-0.1896909675977172</v>
      </c>
      <c r="BC49" s="2346">
        <f t="shared" si="38"/>
        <v>-0.22539902942537327</v>
      </c>
      <c r="BD49" s="2346">
        <f t="shared" si="38"/>
        <v>-0.25726918816343358</v>
      </c>
      <c r="BE49" s="2346">
        <f t="shared" si="38"/>
        <v>-0.29223454947850447</v>
      </c>
      <c r="BF49" s="2346">
        <f t="shared" si="38"/>
        <v>-0.31880343355154517</v>
      </c>
      <c r="BG49" s="2346">
        <f>BG$17/$AX$17-1</f>
        <v>-0.3500327990696489</v>
      </c>
      <c r="BH49" s="2346">
        <f t="shared" si="38"/>
        <v>-0.37242593757530484</v>
      </c>
      <c r="BI49" s="2346">
        <f t="shared" si="38"/>
        <v>-0.39343658057552344</v>
      </c>
      <c r="BJ49" s="1185"/>
    </row>
    <row r="50" spans="20:80" ht="15.75" thickTop="1">
      <c r="T50" s="1123"/>
      <c r="V50" s="146" t="s">
        <v>24</v>
      </c>
      <c r="X50" s="146" t="s">
        <v>258</v>
      </c>
      <c r="Y50" s="1723"/>
      <c r="Z50" s="1188"/>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347">
        <f>AY$23/$AX$23-1</f>
        <v>-1.6965946041959001E-2</v>
      </c>
      <c r="AZ50" s="2347">
        <f>AZ$23/$AX$23-1</f>
        <v>-2.9171254263243407E-2</v>
      </c>
      <c r="BA50" s="2347">
        <f t="shared" ref="BA50:BI50" si="39">BA$23/$AX$23-1</f>
        <v>-2.9889671700142229E-2</v>
      </c>
      <c r="BB50" s="2347">
        <f t="shared" si="39"/>
        <v>-3.5387732823279894E-2</v>
      </c>
      <c r="BC50" s="2347">
        <f t="shared" si="39"/>
        <v>-5.0857787017318135E-2</v>
      </c>
      <c r="BD50" s="2347">
        <f t="shared" si="39"/>
        <v>-5.9104319740210576E-2</v>
      </c>
      <c r="BE50" s="2347">
        <f t="shared" si="39"/>
        <v>-7.0237746716765859E-2</v>
      </c>
      <c r="BF50" s="2347">
        <f t="shared" si="39"/>
        <v>-6.7978564638640715E-2</v>
      </c>
      <c r="BG50" s="2347">
        <f>BG$23/$AX$23-1</f>
        <v>-8.6330282440228334E-2</v>
      </c>
      <c r="BH50" s="2347">
        <f t="shared" si="39"/>
        <v>-9.9396222004450419E-2</v>
      </c>
      <c r="BI50" s="2347">
        <f t="shared" si="39"/>
        <v>-0.14815881050540403</v>
      </c>
      <c r="BJ50" s="1185"/>
    </row>
    <row r="51" spans="20:80">
      <c r="T51" s="1123"/>
      <c r="Z51" s="1183"/>
      <c r="AA51" s="333"/>
      <c r="AB51" s="333"/>
      <c r="AC51" s="333"/>
      <c r="AD51" s="333"/>
      <c r="AE51" s="333"/>
      <c r="AF51" s="333"/>
      <c r="AG51" s="333"/>
      <c r="AH51" s="333"/>
      <c r="AI51" s="333"/>
      <c r="AJ51" s="333"/>
      <c r="AK51" s="333"/>
      <c r="AL51" s="333"/>
      <c r="AM51" s="333"/>
      <c r="AN51" s="333"/>
      <c r="AO51" s="333"/>
      <c r="AP51" s="333"/>
    </row>
    <row r="52" spans="20:80">
      <c r="T52" s="1123"/>
      <c r="BK52" s="1131"/>
      <c r="BL52" s="1131"/>
      <c r="BM52" s="1131"/>
      <c r="BN52" s="1131"/>
      <c r="BO52" s="1131"/>
      <c r="BP52" s="1131"/>
      <c r="BQ52" s="1131"/>
      <c r="BR52" s="1131"/>
      <c r="BS52" s="1131"/>
      <c r="BT52" s="1131"/>
      <c r="BU52" s="1131"/>
      <c r="BV52" s="1131"/>
      <c r="BW52" s="1131"/>
      <c r="BX52" s="1131"/>
      <c r="BY52" s="1131"/>
      <c r="BZ52" s="1131"/>
      <c r="CA52" s="1131"/>
      <c r="CB52" s="1131"/>
    </row>
    <row r="53" spans="20:80">
      <c r="T53" s="1123"/>
      <c r="BK53" s="1131"/>
      <c r="BL53" s="1131"/>
      <c r="BM53" s="1131"/>
      <c r="BN53" s="1131"/>
      <c r="BO53" s="1131"/>
      <c r="BP53" s="1131"/>
      <c r="BQ53" s="1131"/>
      <c r="BR53" s="1131"/>
      <c r="BS53" s="1131"/>
      <c r="BT53" s="1131"/>
      <c r="BU53" s="1131"/>
      <c r="BV53" s="1131"/>
      <c r="BW53" s="1131"/>
      <c r="BX53" s="1131"/>
      <c r="BY53" s="1131"/>
      <c r="BZ53" s="1131"/>
      <c r="CA53" s="1131"/>
      <c r="CB53" s="1131"/>
    </row>
    <row r="54" spans="20:80">
      <c r="BK54" s="1131"/>
      <c r="BL54" s="1131"/>
      <c r="BM54" s="1131"/>
      <c r="BN54" s="1131"/>
      <c r="BO54" s="1131"/>
      <c r="BP54" s="1131"/>
      <c r="BQ54" s="1131"/>
      <c r="BR54" s="1131"/>
      <c r="BS54" s="1131"/>
      <c r="BT54" s="1131"/>
      <c r="BU54" s="1131"/>
      <c r="BV54" s="1131"/>
      <c r="BW54" s="1131"/>
      <c r="BX54" s="1131"/>
      <c r="BY54" s="1131"/>
      <c r="BZ54" s="1131"/>
      <c r="CA54" s="1131"/>
      <c r="CB54" s="1131"/>
    </row>
    <row r="55" spans="20:80">
      <c r="BK55" s="1131"/>
      <c r="BL55" s="1131"/>
      <c r="BM55" s="1131"/>
      <c r="BN55" s="1131"/>
      <c r="BO55" s="1131"/>
      <c r="BP55" s="1131"/>
      <c r="BQ55" s="1131"/>
      <c r="BR55" s="1131"/>
      <c r="BS55" s="1131"/>
      <c r="BT55" s="1131"/>
      <c r="BU55" s="1131"/>
      <c r="BV55" s="1131"/>
      <c r="BW55" s="1131"/>
      <c r="BX55" s="1131"/>
      <c r="BY55" s="1131"/>
      <c r="BZ55" s="1131"/>
      <c r="CA55" s="1131"/>
      <c r="CB55" s="1131"/>
    </row>
    <row r="56" spans="20:80">
      <c r="BK56" s="1131"/>
      <c r="BL56" s="1131"/>
      <c r="BM56" s="1131"/>
      <c r="BN56" s="1131"/>
      <c r="BO56" s="1131"/>
      <c r="BP56" s="1131"/>
      <c r="BQ56" s="1131"/>
      <c r="BR56" s="1131"/>
      <c r="BS56" s="1131"/>
      <c r="BT56" s="1131"/>
      <c r="BU56" s="1131"/>
      <c r="BV56" s="1131"/>
      <c r="BW56" s="1131"/>
      <c r="BX56" s="1131"/>
      <c r="BY56" s="1131"/>
      <c r="BZ56" s="1131"/>
      <c r="CA56" s="1131"/>
      <c r="CB56" s="1131"/>
    </row>
    <row r="57" spans="20:80">
      <c r="BK57" s="1131"/>
      <c r="BL57" s="1131"/>
      <c r="BM57" s="1131"/>
      <c r="BN57" s="1131"/>
      <c r="BO57" s="1131"/>
      <c r="BP57" s="1131"/>
      <c r="BQ57" s="1131"/>
      <c r="BR57" s="1131"/>
      <c r="BS57" s="1131"/>
      <c r="BT57" s="1131"/>
      <c r="BU57" s="1131"/>
      <c r="BV57" s="1131"/>
      <c r="BW57" s="1131"/>
      <c r="BX57" s="1131"/>
      <c r="BY57" s="1131"/>
      <c r="BZ57" s="1131"/>
      <c r="CA57" s="1131"/>
      <c r="CB57" s="1131"/>
    </row>
    <row r="58" spans="20:80">
      <c r="BK58" s="1131"/>
      <c r="BL58" s="1131"/>
      <c r="BM58" s="1131"/>
      <c r="BN58" s="1131"/>
      <c r="BO58" s="1131"/>
      <c r="BP58" s="1131"/>
      <c r="BQ58" s="1131"/>
      <c r="BR58" s="1131"/>
      <c r="BS58" s="1131"/>
      <c r="BT58" s="1131"/>
      <c r="BU58" s="1131"/>
      <c r="BV58" s="1131"/>
      <c r="BW58" s="1131"/>
      <c r="BX58" s="1131"/>
      <c r="BY58" s="1131"/>
      <c r="BZ58" s="1131"/>
      <c r="CA58" s="1131"/>
      <c r="CB58" s="1131"/>
    </row>
    <row r="59" spans="20:80">
      <c r="BK59" s="1131"/>
      <c r="BL59" s="1131"/>
      <c r="BM59" s="1131"/>
      <c r="BN59" s="1131"/>
      <c r="BO59" s="1131"/>
      <c r="BP59" s="1131"/>
      <c r="BQ59" s="1131"/>
      <c r="BR59" s="1131"/>
      <c r="BS59" s="1131"/>
      <c r="BT59" s="1131"/>
      <c r="BU59" s="1131"/>
      <c r="BV59" s="1131"/>
      <c r="BW59" s="1131"/>
      <c r="BX59" s="1131"/>
      <c r="BY59" s="1131"/>
      <c r="BZ59" s="1131"/>
      <c r="CA59" s="1131"/>
      <c r="CB59" s="1131"/>
    </row>
    <row r="60" spans="20:80">
      <c r="BK60" s="1131"/>
      <c r="BL60" s="1131"/>
      <c r="BM60" s="1131"/>
      <c r="BN60" s="1131"/>
      <c r="BO60" s="1131"/>
      <c r="BP60" s="1131"/>
      <c r="BQ60" s="1131"/>
      <c r="BR60" s="1131"/>
      <c r="BS60" s="1131"/>
      <c r="BT60" s="1131"/>
      <c r="BU60" s="1131"/>
      <c r="BV60" s="1131"/>
      <c r="BW60" s="1131"/>
      <c r="BX60" s="1131"/>
      <c r="BY60" s="1131"/>
      <c r="BZ60" s="1131"/>
      <c r="CA60" s="1131"/>
      <c r="CB60" s="1131"/>
    </row>
    <row r="61" spans="20:80">
      <c r="BK61" s="1131"/>
      <c r="BL61" s="1131"/>
      <c r="BM61" s="1131"/>
      <c r="BN61" s="1131"/>
      <c r="BO61" s="1131"/>
      <c r="BP61" s="1131"/>
      <c r="BQ61" s="1131"/>
      <c r="BR61" s="1131"/>
      <c r="BS61" s="1131"/>
      <c r="BT61" s="1131"/>
      <c r="BU61" s="1131"/>
      <c r="BV61" s="1131"/>
      <c r="BW61" s="1131"/>
      <c r="BX61" s="1131"/>
      <c r="BY61" s="1131"/>
      <c r="BZ61" s="1131"/>
      <c r="CA61" s="1131"/>
      <c r="CB61" s="1131"/>
    </row>
    <row r="62" spans="20:80">
      <c r="BK62" s="1131"/>
      <c r="BL62" s="1131"/>
      <c r="BM62" s="1131"/>
      <c r="BN62" s="1131"/>
      <c r="BO62" s="1131"/>
      <c r="BP62" s="1131"/>
      <c r="BQ62" s="1131"/>
      <c r="BR62" s="1131"/>
      <c r="BS62" s="1131"/>
      <c r="BT62" s="1131"/>
      <c r="BU62" s="1131"/>
      <c r="BV62" s="1131"/>
      <c r="BW62" s="1131"/>
      <c r="BX62" s="1131"/>
      <c r="BY62" s="1131"/>
      <c r="BZ62" s="1131"/>
      <c r="CA62" s="1131"/>
      <c r="CB62" s="1131"/>
    </row>
    <row r="63" spans="20:80">
      <c r="BK63" s="1131"/>
      <c r="BL63" s="1131"/>
      <c r="BM63" s="1131"/>
      <c r="BN63" s="1131"/>
      <c r="BO63" s="1131"/>
      <c r="BP63" s="1131"/>
      <c r="BQ63" s="1131"/>
      <c r="BR63" s="1131"/>
      <c r="BS63" s="1131"/>
      <c r="BT63" s="1131"/>
      <c r="BU63" s="1131"/>
      <c r="BV63" s="1131"/>
      <c r="BW63" s="1131"/>
      <c r="BX63" s="1131"/>
      <c r="BY63" s="1131"/>
      <c r="BZ63" s="1131"/>
      <c r="CA63" s="1131"/>
      <c r="CB63" s="1131"/>
    </row>
    <row r="64" spans="20:80">
      <c r="BK64" s="1131"/>
      <c r="BL64" s="1131"/>
      <c r="BM64" s="1131"/>
      <c r="BN64" s="1131"/>
      <c r="BO64" s="1131"/>
      <c r="BP64" s="1131"/>
      <c r="BQ64" s="1131"/>
      <c r="BR64" s="1131"/>
      <c r="BS64" s="1131"/>
      <c r="BT64" s="1131"/>
      <c r="BU64" s="1131"/>
      <c r="BV64" s="1131"/>
      <c r="BW64" s="1131"/>
      <c r="BX64" s="1131"/>
      <c r="BY64" s="1131"/>
      <c r="BZ64" s="1131"/>
      <c r="CA64" s="1131"/>
      <c r="CB64" s="1131"/>
    </row>
    <row r="65" spans="63:80">
      <c r="BK65" s="1131"/>
      <c r="BL65" s="1131"/>
      <c r="BM65" s="1131"/>
      <c r="BN65" s="1131"/>
      <c r="BO65" s="1131"/>
      <c r="BP65" s="1131"/>
      <c r="BQ65" s="1131"/>
      <c r="BR65" s="1131"/>
      <c r="BS65" s="1131"/>
      <c r="BT65" s="1131"/>
      <c r="BU65" s="1131"/>
      <c r="BV65" s="1131"/>
      <c r="BW65" s="1131"/>
      <c r="BX65" s="1131"/>
      <c r="BY65" s="1131"/>
      <c r="BZ65" s="1131"/>
      <c r="CA65" s="1131"/>
      <c r="CB65" s="1131"/>
    </row>
    <row r="66" spans="63:80">
      <c r="BK66" s="1131"/>
      <c r="BL66" s="1131"/>
      <c r="BM66" s="1131"/>
      <c r="BN66" s="1131"/>
      <c r="BO66" s="1131"/>
      <c r="BP66" s="1131"/>
      <c r="BQ66" s="1131"/>
      <c r="BR66" s="1131"/>
      <c r="BS66" s="1131"/>
      <c r="BT66" s="1131"/>
      <c r="BU66" s="1131"/>
      <c r="BV66" s="1131"/>
      <c r="BW66" s="1131"/>
      <c r="BX66" s="1131"/>
      <c r="BY66" s="1131"/>
      <c r="BZ66" s="1131"/>
      <c r="CA66" s="1131"/>
      <c r="CB66" s="1131"/>
    </row>
    <row r="67" spans="63:80">
      <c r="BK67" s="1131"/>
      <c r="BL67" s="1131"/>
      <c r="BM67" s="1131"/>
      <c r="BN67" s="1131"/>
      <c r="BO67" s="1131"/>
      <c r="BP67" s="1131"/>
      <c r="BQ67" s="1131"/>
      <c r="BR67" s="1131"/>
      <c r="BS67" s="1131"/>
      <c r="BT67" s="1131"/>
      <c r="BU67" s="1131"/>
      <c r="BV67" s="1131"/>
      <c r="BW67" s="1131"/>
      <c r="BX67" s="1131"/>
      <c r="BY67" s="1131"/>
      <c r="BZ67" s="1131"/>
      <c r="CA67" s="1131"/>
      <c r="CB67" s="1131"/>
    </row>
    <row r="68" spans="63:80">
      <c r="BK68" s="1131"/>
      <c r="BL68" s="1131"/>
      <c r="BM68" s="1131"/>
      <c r="BN68" s="1131"/>
      <c r="BO68" s="1131"/>
      <c r="BP68" s="1131"/>
      <c r="BQ68" s="1131"/>
      <c r="BR68" s="1131"/>
      <c r="BS68" s="1131"/>
      <c r="BT68" s="1131"/>
      <c r="BU68" s="1131"/>
      <c r="BV68" s="1131"/>
      <c r="BW68" s="1131"/>
      <c r="BX68" s="1131"/>
      <c r="BY68" s="1131"/>
      <c r="BZ68" s="1131"/>
      <c r="CA68" s="1131"/>
      <c r="CB68" s="1131"/>
    </row>
    <row r="69" spans="63:80">
      <c r="BK69" s="1131"/>
      <c r="BL69" s="1131"/>
      <c r="BM69" s="1131"/>
      <c r="BN69" s="1131"/>
      <c r="BO69" s="1131"/>
      <c r="BP69" s="1131"/>
      <c r="BQ69" s="1131"/>
      <c r="BR69" s="1131"/>
      <c r="BS69" s="1131"/>
      <c r="BT69" s="1131"/>
      <c r="BU69" s="1131"/>
      <c r="BV69" s="1131"/>
      <c r="BW69" s="1131"/>
      <c r="BX69" s="1131"/>
      <c r="BY69" s="1131"/>
      <c r="BZ69" s="1131"/>
      <c r="CA69" s="1131"/>
      <c r="CB69" s="1131"/>
    </row>
    <row r="70" spans="63:80">
      <c r="BK70" s="1131"/>
      <c r="BL70" s="1131"/>
      <c r="BM70" s="1131"/>
      <c r="BN70" s="1131"/>
      <c r="BO70" s="1131"/>
      <c r="BP70" s="1131"/>
      <c r="BQ70" s="1131"/>
      <c r="BR70" s="1131"/>
      <c r="BS70" s="1131"/>
      <c r="BT70" s="1131"/>
      <c r="BU70" s="1131"/>
      <c r="BV70" s="1131"/>
      <c r="BW70" s="1131"/>
      <c r="BX70" s="1131"/>
      <c r="BY70" s="1131"/>
      <c r="BZ70" s="1131"/>
      <c r="CA70" s="1131"/>
      <c r="CB70" s="1131"/>
    </row>
    <row r="71" spans="63:80">
      <c r="BK71" s="1131"/>
      <c r="BL71" s="1131"/>
      <c r="BM71" s="1131"/>
      <c r="BN71" s="1131"/>
      <c r="BO71" s="1131"/>
      <c r="BP71" s="1131"/>
      <c r="BQ71" s="1131"/>
      <c r="BR71" s="1131"/>
      <c r="BS71" s="1131"/>
      <c r="BT71" s="1131"/>
      <c r="BU71" s="1131"/>
      <c r="BV71" s="1131"/>
      <c r="BW71" s="1131"/>
      <c r="BX71" s="1131"/>
      <c r="BY71" s="1131"/>
      <c r="BZ71" s="1131"/>
      <c r="CA71" s="1131"/>
      <c r="CB71" s="1131"/>
    </row>
    <row r="72" spans="63:80">
      <c r="BK72" s="1131"/>
      <c r="BL72" s="1131"/>
      <c r="BM72" s="1131"/>
      <c r="BN72" s="1131"/>
      <c r="BO72" s="1131"/>
      <c r="BP72" s="1131"/>
      <c r="BQ72" s="1131"/>
      <c r="BR72" s="1131"/>
      <c r="BS72" s="1131"/>
      <c r="BT72" s="1131"/>
      <c r="BU72" s="1131"/>
      <c r="BV72" s="1131"/>
      <c r="BW72" s="1131"/>
      <c r="BX72" s="1131"/>
      <c r="BY72" s="1131"/>
      <c r="BZ72" s="1131"/>
      <c r="CA72" s="1131"/>
      <c r="CB72" s="1131"/>
    </row>
  </sheetData>
  <mergeCells count="2">
    <mergeCell ref="U1:W1"/>
    <mergeCell ref="X1:Y1"/>
  </mergeCells>
  <phoneticPr fontId="10"/>
  <pageMargins left="0.43307086614173229" right="0.51181102362204722" top="0.55118110236220474" bottom="0.59055118110236227" header="0.51181102362204722" footer="0.51181102362204722"/>
  <pageSetup paperSize="9" scale="34" orientation="landscape" r:id="rId1"/>
  <headerFooter alignWithMargins="0"/>
  <colBreaks count="2" manualBreakCount="2">
    <brk id="44" max="72" man="1"/>
    <brk id="81"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K72"/>
  <sheetViews>
    <sheetView zoomScaleNormal="100" workbookViewId="0">
      <pane xSplit="22" ySplit="4" topLeftCell="W5" activePane="bottomRight" state="frozen"/>
      <selection activeCell="BC66" sqref="BC66"/>
      <selection pane="topRight" activeCell="BC66" sqref="BC66"/>
      <selection pane="bottomLeft" activeCell="BC66" sqref="BC66"/>
      <selection pane="bottomRight"/>
    </sheetView>
  </sheetViews>
  <sheetFormatPr defaultColWidth="9.625" defaultRowHeight="15"/>
  <cols>
    <col min="1" max="1" width="2" style="1131" customWidth="1"/>
    <col min="2" max="19" width="1.625" style="1166" hidden="1" customWidth="1"/>
    <col min="20" max="20" width="0.75" style="1166" hidden="1" customWidth="1"/>
    <col min="21" max="21" width="1.625" style="1166" customWidth="1"/>
    <col min="22" max="22" width="31.125" style="1166" customWidth="1"/>
    <col min="23" max="23" width="1.625" style="1166" customWidth="1"/>
    <col min="24" max="24" width="1.75" style="163" customWidth="1"/>
    <col min="25" max="25" width="40" style="22" customWidth="1"/>
    <col min="26" max="26" width="10.625" style="1131" hidden="1" customWidth="1"/>
    <col min="27" max="61" width="7.25" style="22" customWidth="1"/>
    <col min="62" max="62" width="8.625" style="1131" customWidth="1"/>
    <col min="63" max="63" width="4.375" style="1166" customWidth="1"/>
    <col min="64" max="65" width="9" style="1166" customWidth="1"/>
    <col min="66" max="16384" width="9.625" style="1166"/>
  </cols>
  <sheetData>
    <row r="1" spans="1:63" ht="40.5" customHeight="1">
      <c r="A1" s="163"/>
      <c r="B1" s="22"/>
      <c r="C1" s="22"/>
      <c r="D1" s="22"/>
      <c r="E1" s="22"/>
      <c r="F1" s="22"/>
      <c r="G1" s="22"/>
      <c r="H1" s="22"/>
      <c r="I1" s="22"/>
      <c r="J1" s="22"/>
      <c r="K1" s="22"/>
      <c r="L1" s="22"/>
      <c r="M1" s="22"/>
      <c r="N1" s="22"/>
      <c r="O1" s="22"/>
      <c r="P1" s="22"/>
      <c r="Q1" s="22"/>
      <c r="R1" s="22"/>
      <c r="S1" s="22"/>
      <c r="T1" s="22"/>
      <c r="U1" s="2640" t="s">
        <v>471</v>
      </c>
      <c r="V1" s="2640"/>
      <c r="X1" s="2563" t="s">
        <v>935</v>
      </c>
      <c r="Y1" s="2563"/>
      <c r="AC1" s="21"/>
      <c r="AD1" s="21"/>
      <c r="AE1" s="21"/>
      <c r="AF1" s="21"/>
      <c r="AG1" s="21"/>
    </row>
    <row r="2" spans="1:63" ht="14.25" customHeight="1">
      <c r="A2" s="163"/>
      <c r="B2" s="22"/>
      <c r="C2" s="22"/>
      <c r="D2" s="22"/>
      <c r="E2" s="22"/>
      <c r="F2" s="22"/>
      <c r="G2" s="22"/>
      <c r="H2" s="22"/>
      <c r="I2" s="22"/>
      <c r="J2" s="22"/>
      <c r="K2" s="22"/>
      <c r="L2" s="22"/>
      <c r="M2" s="22"/>
      <c r="N2" s="22"/>
      <c r="O2" s="22"/>
      <c r="P2" s="22"/>
      <c r="Q2" s="22"/>
      <c r="R2" s="22"/>
      <c r="S2" s="22"/>
      <c r="T2" s="22"/>
      <c r="U2" s="2639" t="str">
        <f>'0.Contents'!$B2</f>
        <v>＜報告値＞</v>
      </c>
      <c r="V2" s="2639"/>
      <c r="X2" s="33" t="str">
        <f>'0.Contents'!$D$2</f>
        <v>&lt;Reported Value&gt;</v>
      </c>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row>
    <row r="3" spans="1:63" ht="17.25" thickBot="1">
      <c r="A3" s="163"/>
      <c r="B3" s="22"/>
      <c r="C3" s="22"/>
      <c r="D3" s="22"/>
      <c r="E3" s="22"/>
      <c r="F3" s="22"/>
      <c r="G3" s="22"/>
      <c r="H3" s="22"/>
      <c r="I3" s="22"/>
      <c r="J3" s="22"/>
      <c r="K3" s="22"/>
      <c r="L3" s="22"/>
      <c r="M3" s="22"/>
      <c r="N3" s="22"/>
      <c r="O3" s="22"/>
      <c r="P3" s="22"/>
      <c r="Q3" s="22"/>
      <c r="R3" s="22"/>
      <c r="S3" s="22"/>
      <c r="T3" s="22"/>
      <c r="U3" s="163" t="s">
        <v>469</v>
      </c>
      <c r="V3" s="163"/>
      <c r="X3" s="22" t="s">
        <v>851</v>
      </c>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row>
    <row r="4" spans="1:63" ht="15.75" thickBot="1">
      <c r="A4" s="163"/>
      <c r="B4" s="22"/>
      <c r="C4" s="22"/>
      <c r="D4" s="22"/>
      <c r="E4" s="22"/>
      <c r="F4" s="22"/>
      <c r="G4" s="22"/>
      <c r="H4" s="22"/>
      <c r="I4" s="22"/>
      <c r="J4" s="22"/>
      <c r="K4" s="22"/>
      <c r="L4" s="22"/>
      <c r="M4" s="22"/>
      <c r="N4" s="22"/>
      <c r="O4" s="22"/>
      <c r="P4" s="22"/>
      <c r="Q4" s="22"/>
      <c r="R4" s="22"/>
      <c r="S4" s="22"/>
      <c r="T4" s="22"/>
      <c r="U4" s="958"/>
      <c r="V4" s="872"/>
      <c r="W4" s="1124"/>
      <c r="X4" s="958"/>
      <c r="Y4" s="872"/>
      <c r="Z4" s="1189"/>
      <c r="AA4" s="304">
        <v>1990</v>
      </c>
      <c r="AB4" s="304">
        <f>AA4+1</f>
        <v>1991</v>
      </c>
      <c r="AC4" s="304">
        <f t="shared" ref="AC4:BI4" si="0">AB4+1</f>
        <v>1992</v>
      </c>
      <c r="AD4" s="304">
        <f t="shared" si="0"/>
        <v>1993</v>
      </c>
      <c r="AE4" s="304">
        <f t="shared" si="0"/>
        <v>1994</v>
      </c>
      <c r="AF4" s="304">
        <f t="shared" si="0"/>
        <v>1995</v>
      </c>
      <c r="AG4" s="304">
        <f t="shared" si="0"/>
        <v>1996</v>
      </c>
      <c r="AH4" s="304">
        <f t="shared" si="0"/>
        <v>1997</v>
      </c>
      <c r="AI4" s="304">
        <f t="shared" si="0"/>
        <v>1998</v>
      </c>
      <c r="AJ4" s="304">
        <f t="shared" si="0"/>
        <v>1999</v>
      </c>
      <c r="AK4" s="304">
        <f t="shared" si="0"/>
        <v>2000</v>
      </c>
      <c r="AL4" s="304">
        <f t="shared" si="0"/>
        <v>2001</v>
      </c>
      <c r="AM4" s="304">
        <f t="shared" si="0"/>
        <v>2002</v>
      </c>
      <c r="AN4" s="304">
        <f t="shared" si="0"/>
        <v>2003</v>
      </c>
      <c r="AO4" s="304">
        <f t="shared" si="0"/>
        <v>2004</v>
      </c>
      <c r="AP4" s="304">
        <f t="shared" si="0"/>
        <v>2005</v>
      </c>
      <c r="AQ4" s="304">
        <f t="shared" si="0"/>
        <v>2006</v>
      </c>
      <c r="AR4" s="304">
        <f t="shared" si="0"/>
        <v>2007</v>
      </c>
      <c r="AS4" s="304">
        <f t="shared" si="0"/>
        <v>2008</v>
      </c>
      <c r="AT4" s="304">
        <f t="shared" si="0"/>
        <v>2009</v>
      </c>
      <c r="AU4" s="304">
        <f t="shared" si="0"/>
        <v>2010</v>
      </c>
      <c r="AV4" s="304">
        <f t="shared" si="0"/>
        <v>2011</v>
      </c>
      <c r="AW4" s="304">
        <f t="shared" si="0"/>
        <v>2012</v>
      </c>
      <c r="AX4" s="304">
        <f t="shared" si="0"/>
        <v>2013</v>
      </c>
      <c r="AY4" s="304">
        <f t="shared" si="0"/>
        <v>2014</v>
      </c>
      <c r="AZ4" s="304">
        <f t="shared" si="0"/>
        <v>2015</v>
      </c>
      <c r="BA4" s="304">
        <f t="shared" si="0"/>
        <v>2016</v>
      </c>
      <c r="BB4" s="304">
        <f t="shared" si="0"/>
        <v>2017</v>
      </c>
      <c r="BC4" s="304">
        <f t="shared" si="0"/>
        <v>2018</v>
      </c>
      <c r="BD4" s="304">
        <f t="shared" si="0"/>
        <v>2019</v>
      </c>
      <c r="BE4" s="304">
        <f t="shared" si="0"/>
        <v>2020</v>
      </c>
      <c r="BF4" s="304">
        <f t="shared" si="0"/>
        <v>2021</v>
      </c>
      <c r="BG4" s="305">
        <f t="shared" si="0"/>
        <v>2022</v>
      </c>
      <c r="BH4" s="305">
        <f t="shared" si="0"/>
        <v>2023</v>
      </c>
      <c r="BI4" s="306">
        <f t="shared" si="0"/>
        <v>2024</v>
      </c>
      <c r="BJ4" s="1190"/>
    </row>
    <row r="5" spans="1:63">
      <c r="U5" s="1246" t="s">
        <v>734</v>
      </c>
      <c r="V5" s="943"/>
      <c r="X5" s="276" t="s">
        <v>690</v>
      </c>
      <c r="Y5" s="934"/>
      <c r="Z5" s="1168"/>
      <c r="AA5" s="277">
        <v>5611.56315797967</v>
      </c>
      <c r="AB5" s="277">
        <v>5835.5446836337514</v>
      </c>
      <c r="AC5" s="277">
        <v>5940.8361171992119</v>
      </c>
      <c r="AD5" s="277">
        <v>6048.643557888573</v>
      </c>
      <c r="AE5" s="277">
        <v>6270.5845237680178</v>
      </c>
      <c r="AF5" s="277">
        <v>6784.6928582245127</v>
      </c>
      <c r="AG5" s="277">
        <v>6950.9970288394661</v>
      </c>
      <c r="AH5" s="277">
        <v>7127.4924272172584</v>
      </c>
      <c r="AI5" s="277">
        <v>6966.7479973117879</v>
      </c>
      <c r="AJ5" s="277">
        <v>7075.1589852273883</v>
      </c>
      <c r="AK5" s="277">
        <v>7080.0507798206745</v>
      </c>
      <c r="AL5" s="277">
        <v>6983.746925660842</v>
      </c>
      <c r="AM5" s="277">
        <v>6835.0128624985646</v>
      </c>
      <c r="AN5" s="277">
        <v>6615.5198411764386</v>
      </c>
      <c r="AO5" s="277">
        <v>6413.0750684236746</v>
      </c>
      <c r="AP5" s="277">
        <v>6401.0044829124099</v>
      </c>
      <c r="AQ5" s="277">
        <v>6194.7095641692795</v>
      </c>
      <c r="AR5" s="277">
        <v>6174.263941271025</v>
      </c>
      <c r="AS5" s="277">
        <v>5914.5139038749994</v>
      </c>
      <c r="AT5" s="277">
        <v>5661.5454798132287</v>
      </c>
      <c r="AU5" s="277">
        <v>5512.8989582273462</v>
      </c>
      <c r="AV5" s="277">
        <v>5512.4181309596352</v>
      </c>
      <c r="AW5" s="277">
        <v>5464.3796475342633</v>
      </c>
      <c r="AX5" s="277">
        <v>5494.9270218388356</v>
      </c>
      <c r="AY5" s="277">
        <v>5390.3821973694348</v>
      </c>
      <c r="AZ5" s="277">
        <v>5415.5421439726151</v>
      </c>
      <c r="BA5" s="277">
        <v>5239.4598389975754</v>
      </c>
      <c r="BB5" s="277">
        <v>5454.7301731357265</v>
      </c>
      <c r="BC5" s="277">
        <v>5180.5264881235516</v>
      </c>
      <c r="BD5" s="277">
        <v>4721.9096360386293</v>
      </c>
      <c r="BE5" s="277">
        <v>4395.7459234691823</v>
      </c>
      <c r="BF5" s="277">
        <v>4418.3828298627886</v>
      </c>
      <c r="BG5" s="1244">
        <v>4242.6704823185382</v>
      </c>
      <c r="BH5" s="1244">
        <v>4063.9965437915512</v>
      </c>
      <c r="BI5" s="308">
        <v>3942.1047798116206</v>
      </c>
      <c r="BJ5" s="1171"/>
    </row>
    <row r="6" spans="1:63" s="326" customFormat="1" ht="15" customHeight="1">
      <c r="A6" s="1123"/>
      <c r="U6" s="274"/>
      <c r="V6" s="1247" t="s">
        <v>723</v>
      </c>
      <c r="W6" s="1123"/>
      <c r="X6" s="276"/>
      <c r="Y6" s="1507" t="s">
        <v>691</v>
      </c>
      <c r="Z6" s="1249"/>
      <c r="AA6" s="1251">
        <v>5609.6731474101889</v>
      </c>
      <c r="AB6" s="1251">
        <v>5833.6825275631581</v>
      </c>
      <c r="AC6" s="1251">
        <v>5938.8927340201026</v>
      </c>
      <c r="AD6" s="1251">
        <v>6046.7645132159359</v>
      </c>
      <c r="AE6" s="1251">
        <v>6268.6328291228765</v>
      </c>
      <c r="AF6" s="1251">
        <v>6782.81771821246</v>
      </c>
      <c r="AG6" s="1251">
        <v>6949.2178118783077</v>
      </c>
      <c r="AH6" s="1251">
        <v>7125.8374934083276</v>
      </c>
      <c r="AI6" s="1251">
        <v>6965.1624384968418</v>
      </c>
      <c r="AJ6" s="1251">
        <v>7073.435304982132</v>
      </c>
      <c r="AK6" s="1251">
        <v>7078.4837290186024</v>
      </c>
      <c r="AL6" s="1251">
        <v>6982.277419172915</v>
      </c>
      <c r="AM6" s="1251">
        <v>6833.7007615897892</v>
      </c>
      <c r="AN6" s="1251">
        <v>6614.2889798115466</v>
      </c>
      <c r="AO6" s="1251">
        <v>6411.9111473309622</v>
      </c>
      <c r="AP6" s="1251">
        <v>6399.8766077320734</v>
      </c>
      <c r="AQ6" s="1251">
        <v>6193.6296082285344</v>
      </c>
      <c r="AR6" s="1251">
        <v>6173.2461254070013</v>
      </c>
      <c r="AS6" s="1251">
        <v>5913.5351818487552</v>
      </c>
      <c r="AT6" s="1251">
        <v>5660.6376468393019</v>
      </c>
      <c r="AU6" s="1251">
        <v>5512.0075720972491</v>
      </c>
      <c r="AV6" s="1251">
        <v>5511.5891023101731</v>
      </c>
      <c r="AW6" s="1251">
        <v>5463.5768702831765</v>
      </c>
      <c r="AX6" s="1251">
        <v>5494.1502615317731</v>
      </c>
      <c r="AY6" s="1251">
        <v>5389.6546597126035</v>
      </c>
      <c r="AZ6" s="1251">
        <v>5414.8585215958929</v>
      </c>
      <c r="BA6" s="1251">
        <v>5238.8205234202414</v>
      </c>
      <c r="BB6" s="1251">
        <v>5454.1015000752104</v>
      </c>
      <c r="BC6" s="1251">
        <v>5179.9386311036342</v>
      </c>
      <c r="BD6" s="1251">
        <v>4721.3359937838841</v>
      </c>
      <c r="BE6" s="1251">
        <v>4395.2084409332183</v>
      </c>
      <c r="BF6" s="1251">
        <v>4417.9061755585763</v>
      </c>
      <c r="BG6" s="1251">
        <v>4242.2055849074359</v>
      </c>
      <c r="BH6" s="2084">
        <v>4063.5291445824314</v>
      </c>
      <c r="BI6" s="2085">
        <v>3941.6641186072966</v>
      </c>
      <c r="BJ6" s="1191"/>
      <c r="BK6" s="1192"/>
    </row>
    <row r="7" spans="1:63" s="326" customFormat="1" ht="15" customHeight="1">
      <c r="A7" s="1123"/>
      <c r="U7" s="281"/>
      <c r="V7" s="1248" t="s">
        <v>724</v>
      </c>
      <c r="W7" s="1123"/>
      <c r="X7" s="274"/>
      <c r="Y7" s="1507" t="s">
        <v>692</v>
      </c>
      <c r="Z7" s="1250"/>
      <c r="AA7" s="2353">
        <v>1.8900105694812863</v>
      </c>
      <c r="AB7" s="2353">
        <v>1.862156070593739</v>
      </c>
      <c r="AC7" s="2353">
        <v>1.9433831791097105</v>
      </c>
      <c r="AD7" s="2353">
        <v>1.879044672637104</v>
      </c>
      <c r="AE7" s="2353">
        <v>1.9516946451415957</v>
      </c>
      <c r="AF7" s="2353">
        <v>1.8751400120524897</v>
      </c>
      <c r="AG7" s="2353">
        <v>1.779216961158492</v>
      </c>
      <c r="AH7" s="2353">
        <v>1.6549338089309764</v>
      </c>
      <c r="AI7" s="2353">
        <v>1.5855588149459832</v>
      </c>
      <c r="AJ7" s="2353">
        <v>1.7236802452563165</v>
      </c>
      <c r="AK7" s="2353">
        <v>1.5670508020717591</v>
      </c>
      <c r="AL7" s="2353">
        <v>1.4695064879268036</v>
      </c>
      <c r="AM7" s="2353">
        <v>1.3121009087754543</v>
      </c>
      <c r="AN7" s="2353">
        <v>1.2308613648921483</v>
      </c>
      <c r="AO7" s="2353">
        <v>1.1639210927127064</v>
      </c>
      <c r="AP7" s="2353">
        <v>1.1278751803365636</v>
      </c>
      <c r="AQ7" s="2353">
        <v>1.0799559407453747</v>
      </c>
      <c r="AR7" s="2353">
        <v>1.0178158640241068</v>
      </c>
      <c r="AS7" s="2353">
        <v>0.97872202624450144</v>
      </c>
      <c r="AT7" s="2353">
        <v>0.9078329739267933</v>
      </c>
      <c r="AU7" s="2353">
        <v>0.89138613009715628</v>
      </c>
      <c r="AV7" s="2353">
        <v>0.82902864946234789</v>
      </c>
      <c r="AW7" s="2353">
        <v>0.80277725108723064</v>
      </c>
      <c r="AX7" s="2353">
        <v>0.77676030706272325</v>
      </c>
      <c r="AY7" s="2353">
        <v>0.7275376568309756</v>
      </c>
      <c r="AZ7" s="2353">
        <v>0.68362237672263904</v>
      </c>
      <c r="BA7" s="2353">
        <v>0.63931557733371835</v>
      </c>
      <c r="BB7" s="2353">
        <v>0.62867306051568639</v>
      </c>
      <c r="BC7" s="2353">
        <v>0.58785701991714545</v>
      </c>
      <c r="BD7" s="2353">
        <v>0.57364225474529951</v>
      </c>
      <c r="BE7" s="2353">
        <v>0.53748253596411399</v>
      </c>
      <c r="BF7" s="2353">
        <v>0.47665430421227112</v>
      </c>
      <c r="BG7" s="2354">
        <v>0.4648974111019048</v>
      </c>
      <c r="BH7" s="2354">
        <v>0.46739920911970373</v>
      </c>
      <c r="BI7" s="2355">
        <v>0.44066120432399064</v>
      </c>
      <c r="BJ7" s="1193"/>
      <c r="BK7" s="1187"/>
    </row>
    <row r="8" spans="1:63" ht="13.5" customHeight="1">
      <c r="U8" s="1246" t="s">
        <v>735</v>
      </c>
      <c r="V8" s="1133"/>
      <c r="X8" s="273" t="s">
        <v>322</v>
      </c>
      <c r="Y8" s="934"/>
      <c r="Z8" s="1168"/>
      <c r="AA8" s="277">
        <v>8803.3117374039393</v>
      </c>
      <c r="AB8" s="277">
        <v>8376.6918507647624</v>
      </c>
      <c r="AC8" s="277">
        <v>8345.6208095106576</v>
      </c>
      <c r="AD8" s="277">
        <v>8105.7709747668305</v>
      </c>
      <c r="AE8" s="277">
        <v>9062.3719681207585</v>
      </c>
      <c r="AF8" s="277">
        <v>8975.3028227383711</v>
      </c>
      <c r="AG8" s="277">
        <v>9865.5140219751593</v>
      </c>
      <c r="AH8" s="277">
        <v>10400.024508990884</v>
      </c>
      <c r="AI8" s="277">
        <v>9250.335744801383</v>
      </c>
      <c r="AJ8" s="277">
        <v>3726.7856690003796</v>
      </c>
      <c r="AK8" s="277">
        <v>5946.8392650968299</v>
      </c>
      <c r="AL8" s="277">
        <v>2957.6926960701494</v>
      </c>
      <c r="AM8" s="277">
        <v>2828.9099252209489</v>
      </c>
      <c r="AN8" s="277">
        <v>2858.4345867478328</v>
      </c>
      <c r="AO8" s="277">
        <v>2993.0310533970041</v>
      </c>
      <c r="AP8" s="277">
        <v>2528.0812150382894</v>
      </c>
      <c r="AQ8" s="277">
        <v>2687.3216387222415</v>
      </c>
      <c r="AR8" s="277">
        <v>1962.6585018396036</v>
      </c>
      <c r="AS8" s="277">
        <v>2145.5690286001127</v>
      </c>
      <c r="AT8" s="277">
        <v>2233.9283704255349</v>
      </c>
      <c r="AU8" s="277">
        <v>1737.8234694814307</v>
      </c>
      <c r="AV8" s="277">
        <v>1463.360092092388</v>
      </c>
      <c r="AW8" s="277">
        <v>1277.3192708098413</v>
      </c>
      <c r="AX8" s="277">
        <v>1251.0558693929156</v>
      </c>
      <c r="AY8" s="277">
        <v>1232.1960802172628</v>
      </c>
      <c r="AZ8" s="277">
        <v>843.92412158226011</v>
      </c>
      <c r="BA8" s="277">
        <v>741.84781147886304</v>
      </c>
      <c r="BB8" s="277">
        <v>674.84782257467077</v>
      </c>
      <c r="BC8" s="277">
        <v>575.74406844059638</v>
      </c>
      <c r="BD8" s="277">
        <v>630.86761960201568</v>
      </c>
      <c r="BE8" s="277">
        <v>741.59206063019417</v>
      </c>
      <c r="BF8" s="282">
        <v>593.92715745830219</v>
      </c>
      <c r="BG8" s="307">
        <v>501.64446971531834</v>
      </c>
      <c r="BH8" s="1244">
        <v>426.00554328181988</v>
      </c>
      <c r="BI8" s="308">
        <v>314.15010414287758</v>
      </c>
      <c r="BJ8" s="1171"/>
    </row>
    <row r="9" spans="1:63" s="326" customFormat="1" ht="15" customHeight="1">
      <c r="A9" s="1123"/>
      <c r="U9" s="1135"/>
      <c r="V9" s="1237" t="s">
        <v>694</v>
      </c>
      <c r="W9" s="1123"/>
      <c r="X9" s="276"/>
      <c r="Y9" s="1724" t="s">
        <v>695</v>
      </c>
      <c r="Z9" s="1168"/>
      <c r="AA9" s="283">
        <v>8554.5216244661879</v>
      </c>
      <c r="AB9" s="283">
        <v>8067.5744552394581</v>
      </c>
      <c r="AC9" s="283">
        <v>7988.2885092090874</v>
      </c>
      <c r="AD9" s="283">
        <v>7748.9795101364653</v>
      </c>
      <c r="AE9" s="283">
        <v>8682.5109024203539</v>
      </c>
      <c r="AF9" s="283">
        <v>8594.8012031566377</v>
      </c>
      <c r="AG9" s="283">
        <v>9498.5570498058787</v>
      </c>
      <c r="AH9" s="283">
        <v>10046.218652716541</v>
      </c>
      <c r="AI9" s="283">
        <v>8920.0793785270398</v>
      </c>
      <c r="AJ9" s="283">
        <v>3408.3983616559958</v>
      </c>
      <c r="AK9" s="283">
        <v>5645.4397143185888</v>
      </c>
      <c r="AL9" s="283">
        <v>2654.1294235506643</v>
      </c>
      <c r="AM9" s="283">
        <v>2530.7999573512607</v>
      </c>
      <c r="AN9" s="283">
        <v>2567.8912496466155</v>
      </c>
      <c r="AO9" s="283">
        <v>2721.040566120686</v>
      </c>
      <c r="AP9" s="283">
        <v>2274.901908005138</v>
      </c>
      <c r="AQ9" s="283">
        <v>2443.1870677507281</v>
      </c>
      <c r="AR9" s="283">
        <v>1784.5423170740105</v>
      </c>
      <c r="AS9" s="283">
        <v>1995.856592947172</v>
      </c>
      <c r="AT9" s="283">
        <v>2098.3106026919727</v>
      </c>
      <c r="AU9" s="283">
        <v>1612.2999296736211</v>
      </c>
      <c r="AV9" s="283">
        <v>1340.057320647129</v>
      </c>
      <c r="AW9" s="283">
        <v>1149.6309967104667</v>
      </c>
      <c r="AX9" s="283">
        <v>1119.5488221892169</v>
      </c>
      <c r="AY9" s="283">
        <v>870.37642090285544</v>
      </c>
      <c r="AZ9" s="283">
        <v>709.27759879603457</v>
      </c>
      <c r="BA9" s="283">
        <v>601.07504242705454</v>
      </c>
      <c r="BB9" s="283">
        <v>532.85746662695669</v>
      </c>
      <c r="BC9" s="283">
        <v>449.74095057462478</v>
      </c>
      <c r="BD9" s="283">
        <v>489.70274937222803</v>
      </c>
      <c r="BE9" s="283">
        <v>589.2149909305424</v>
      </c>
      <c r="BF9" s="283">
        <v>396.50397958569988</v>
      </c>
      <c r="BG9" s="1252">
        <v>301.44058037612427</v>
      </c>
      <c r="BH9" s="1252">
        <v>253.79353449544226</v>
      </c>
      <c r="BI9" s="1253">
        <v>164.3668924477706</v>
      </c>
      <c r="BJ9" s="1191"/>
      <c r="BK9" s="1187"/>
    </row>
    <row r="10" spans="1:63" s="326" customFormat="1" ht="15" customHeight="1">
      <c r="A10" s="1123"/>
      <c r="U10" s="1135"/>
      <c r="V10" s="1880" t="s">
        <v>971</v>
      </c>
      <c r="W10" s="1123"/>
      <c r="X10" s="276"/>
      <c r="Y10" s="1725" t="s">
        <v>1016</v>
      </c>
      <c r="Z10" s="1194"/>
      <c r="AA10" s="283">
        <v>3.392162937753525</v>
      </c>
      <c r="AB10" s="283">
        <v>4.0705955253042303</v>
      </c>
      <c r="AC10" s="283">
        <v>4.2741253015694411</v>
      </c>
      <c r="AD10" s="283">
        <v>4.8847146303650764</v>
      </c>
      <c r="AE10" s="283">
        <v>5.4274607004056401</v>
      </c>
      <c r="AF10" s="283">
        <v>6.4451095817316961</v>
      </c>
      <c r="AG10" s="283">
        <v>7.1235421692824019</v>
      </c>
      <c r="AH10" s="283">
        <v>7.937661274343248</v>
      </c>
      <c r="AI10" s="283">
        <v>7.937661274343248</v>
      </c>
      <c r="AJ10" s="283">
        <v>8.4804073443838117</v>
      </c>
      <c r="AK10" s="283">
        <v>9.9051157782402921</v>
      </c>
      <c r="AL10" s="283">
        <v>9.8372725194852215</v>
      </c>
      <c r="AM10" s="283">
        <v>12.551002869688043</v>
      </c>
      <c r="AN10" s="283">
        <v>16.282382101216921</v>
      </c>
      <c r="AO10" s="283">
        <v>17.639247276318329</v>
      </c>
      <c r="AP10" s="283">
        <v>25.441222033151437</v>
      </c>
      <c r="AQ10" s="283">
        <v>36.974576021513421</v>
      </c>
      <c r="AR10" s="283">
        <v>41.384387840593</v>
      </c>
      <c r="AS10" s="283">
        <v>39.349090077940886</v>
      </c>
      <c r="AT10" s="283">
        <v>32.612254483562381</v>
      </c>
      <c r="AU10" s="283">
        <v>40.936622332809534</v>
      </c>
      <c r="AV10" s="283">
        <v>40.258189745258825</v>
      </c>
      <c r="AW10" s="283">
        <v>50.170089849374634</v>
      </c>
      <c r="AX10" s="283">
        <v>64.53929205369856</v>
      </c>
      <c r="AY10" s="283">
        <v>67.33443431440746</v>
      </c>
      <c r="AZ10" s="283">
        <v>76.608607786225591</v>
      </c>
      <c r="BA10" s="283">
        <v>82.734854051808469</v>
      </c>
      <c r="BB10" s="283">
        <v>79.797240947713917</v>
      </c>
      <c r="BC10" s="283">
        <v>69.864987865971599</v>
      </c>
      <c r="BD10" s="283">
        <v>70.746950229787515</v>
      </c>
      <c r="BE10" s="283">
        <v>77.293824699651822</v>
      </c>
      <c r="BF10" s="283">
        <v>109.94376287260232</v>
      </c>
      <c r="BG10" s="1252">
        <v>108.65910933919403</v>
      </c>
      <c r="BH10" s="1252">
        <v>77.561958786377573</v>
      </c>
      <c r="BI10" s="1253">
        <v>56.097231695106984</v>
      </c>
      <c r="BJ10" s="1191"/>
      <c r="BK10" s="1187"/>
    </row>
    <row r="11" spans="1:63" s="326" customFormat="1" ht="15" customHeight="1">
      <c r="A11" s="1123"/>
      <c r="U11" s="1135"/>
      <c r="V11" s="1238" t="s">
        <v>696</v>
      </c>
      <c r="W11" s="1123"/>
      <c r="X11" s="281"/>
      <c r="Y11" s="1726" t="s">
        <v>697</v>
      </c>
      <c r="Z11" s="1195"/>
      <c r="AA11" s="284">
        <v>245.39795000000001</v>
      </c>
      <c r="AB11" s="284">
        <v>305.04679999999996</v>
      </c>
      <c r="AC11" s="284">
        <v>353.05817500000001</v>
      </c>
      <c r="AD11" s="284">
        <v>351.90674999999999</v>
      </c>
      <c r="AE11" s="284">
        <v>374.433605</v>
      </c>
      <c r="AF11" s="284">
        <v>374.05651</v>
      </c>
      <c r="AG11" s="284">
        <v>359.83342999999996</v>
      </c>
      <c r="AH11" s="284">
        <v>345.86819500000001</v>
      </c>
      <c r="AI11" s="284">
        <v>322.31870499999997</v>
      </c>
      <c r="AJ11" s="284">
        <v>309.90690000000001</v>
      </c>
      <c r="AK11" s="284">
        <v>291.49443500000001</v>
      </c>
      <c r="AL11" s="284">
        <v>293.726</v>
      </c>
      <c r="AM11" s="284">
        <v>285.558965</v>
      </c>
      <c r="AN11" s="284">
        <v>274.26095500000002</v>
      </c>
      <c r="AO11" s="284">
        <v>254.35123999999999</v>
      </c>
      <c r="AP11" s="284">
        <v>227.73808499999998</v>
      </c>
      <c r="AQ11" s="284">
        <v>207.15999495</v>
      </c>
      <c r="AR11" s="284">
        <v>136.731796925</v>
      </c>
      <c r="AS11" s="284">
        <v>110.363345575</v>
      </c>
      <c r="AT11" s="284">
        <v>103.00551325000001</v>
      </c>
      <c r="AU11" s="284">
        <v>84.586917474999993</v>
      </c>
      <c r="AV11" s="284">
        <v>83.044581699999995</v>
      </c>
      <c r="AW11" s="284">
        <v>77.51818424999999</v>
      </c>
      <c r="AX11" s="284">
        <v>66.967755150000002</v>
      </c>
      <c r="AY11" s="284">
        <v>294.48522500000001</v>
      </c>
      <c r="AZ11" s="284">
        <v>58.037915000000005</v>
      </c>
      <c r="BA11" s="284">
        <v>58.037915000000005</v>
      </c>
      <c r="BB11" s="284">
        <v>62.193115000000006</v>
      </c>
      <c r="BC11" s="284">
        <v>56.138130000000004</v>
      </c>
      <c r="BD11" s="284">
        <v>70.417920000000009</v>
      </c>
      <c r="BE11" s="284">
        <v>75.083245000000005</v>
      </c>
      <c r="BF11" s="284">
        <v>87.479415000000003</v>
      </c>
      <c r="BG11" s="316">
        <v>91.544779999999989</v>
      </c>
      <c r="BH11" s="316">
        <v>94.650049999999993</v>
      </c>
      <c r="BI11" s="318">
        <v>93.685980000000001</v>
      </c>
      <c r="BJ11" s="1191"/>
      <c r="BK11" s="1187"/>
    </row>
    <row r="12" spans="1:63">
      <c r="U12" s="273" t="s">
        <v>698</v>
      </c>
      <c r="V12" s="941"/>
      <c r="X12" s="276" t="s">
        <v>699</v>
      </c>
      <c r="Y12" s="943"/>
      <c r="Z12" s="1168"/>
      <c r="AA12" s="277">
        <v>10545.634713291121</v>
      </c>
      <c r="AB12" s="277">
        <v>10401.945279391141</v>
      </c>
      <c r="AC12" s="277">
        <v>10322.404327139464</v>
      </c>
      <c r="AD12" s="277">
        <v>10384.174379893699</v>
      </c>
      <c r="AE12" s="277">
        <v>10153.75185536955</v>
      </c>
      <c r="AF12" s="277">
        <v>9796.1890902123687</v>
      </c>
      <c r="AG12" s="277">
        <v>9609.5410107440512</v>
      </c>
      <c r="AH12" s="277">
        <v>9529.416780078549</v>
      </c>
      <c r="AI12" s="277">
        <v>9435.5394788379781</v>
      </c>
      <c r="AJ12" s="277">
        <v>9395.3949729465985</v>
      </c>
      <c r="AK12" s="277">
        <v>9446.8963901393399</v>
      </c>
      <c r="AL12" s="277">
        <v>9230.0922374541988</v>
      </c>
      <c r="AM12" s="277">
        <v>9224.2080676063124</v>
      </c>
      <c r="AN12" s="277">
        <v>9213.0695505424446</v>
      </c>
      <c r="AO12" s="277">
        <v>9108.5092033734982</v>
      </c>
      <c r="AP12" s="277">
        <v>9204.733983895765</v>
      </c>
      <c r="AQ12" s="277">
        <v>9267.0808260824706</v>
      </c>
      <c r="AR12" s="277">
        <v>9736.4964226820357</v>
      </c>
      <c r="AS12" s="277">
        <v>9006.9259708878853</v>
      </c>
      <c r="AT12" s="277">
        <v>8830.4952351010252</v>
      </c>
      <c r="AU12" s="277">
        <v>9172.0396589925676</v>
      </c>
      <c r="AV12" s="277">
        <v>9056.2867111029773</v>
      </c>
      <c r="AW12" s="277">
        <v>8961.0235263901777</v>
      </c>
      <c r="AX12" s="277">
        <v>8877.786597819244</v>
      </c>
      <c r="AY12" s="277">
        <v>8755.8287986599553</v>
      </c>
      <c r="AZ12" s="277">
        <v>8831.4039885237398</v>
      </c>
      <c r="BA12" s="277">
        <v>8779.1926695093207</v>
      </c>
      <c r="BB12" s="277">
        <v>8805.41448102094</v>
      </c>
      <c r="BC12" s="277">
        <v>8293.4674659407701</v>
      </c>
      <c r="BD12" s="277">
        <v>8234.0281788782486</v>
      </c>
      <c r="BE12" s="277">
        <v>8175.2562325830722</v>
      </c>
      <c r="BF12" s="282">
        <v>8316.7503010847595</v>
      </c>
      <c r="BG12" s="307">
        <v>7867.9241444868267</v>
      </c>
      <c r="BH12" s="1244">
        <v>7255.6725666767434</v>
      </c>
      <c r="BI12" s="308">
        <v>7122.1601753581745</v>
      </c>
      <c r="BJ12" s="1171"/>
    </row>
    <row r="13" spans="1:63" s="326" customFormat="1" ht="15" customHeight="1">
      <c r="A13" s="1123"/>
      <c r="U13" s="276"/>
      <c r="V13" s="935" t="s">
        <v>700</v>
      </c>
      <c r="W13" s="1123"/>
      <c r="X13" s="276"/>
      <c r="Y13" s="1724" t="s">
        <v>701</v>
      </c>
      <c r="Z13" s="1168"/>
      <c r="AA13" s="280">
        <v>3865.0188709050371</v>
      </c>
      <c r="AB13" s="280">
        <v>3879.0249643020697</v>
      </c>
      <c r="AC13" s="280">
        <v>3867.2220039563385</v>
      </c>
      <c r="AD13" s="280">
        <v>3806.5342168560765</v>
      </c>
      <c r="AE13" s="280">
        <v>3719.2413510499277</v>
      </c>
      <c r="AF13" s="280">
        <v>3638.2687901227064</v>
      </c>
      <c r="AG13" s="280">
        <v>3587.3040873379291</v>
      </c>
      <c r="AH13" s="280">
        <v>3576.4970240624498</v>
      </c>
      <c r="AI13" s="280">
        <v>3526.3812194547954</v>
      </c>
      <c r="AJ13" s="280">
        <v>3506.0695583147503</v>
      </c>
      <c r="AK13" s="280">
        <v>3528.515660309065</v>
      </c>
      <c r="AL13" s="280">
        <v>3519.6265478084447</v>
      </c>
      <c r="AM13" s="280">
        <v>3543.4022218479463</v>
      </c>
      <c r="AN13" s="280">
        <v>3576.2226771262308</v>
      </c>
      <c r="AO13" s="280">
        <v>3576.5252534812944</v>
      </c>
      <c r="AP13" s="280">
        <v>3676.1386686936539</v>
      </c>
      <c r="AQ13" s="280">
        <v>3755.3870529809333</v>
      </c>
      <c r="AR13" s="280">
        <v>3821.9582850128095</v>
      </c>
      <c r="AS13" s="280">
        <v>3864.0304149295694</v>
      </c>
      <c r="AT13" s="280">
        <v>3919.9899780488404</v>
      </c>
      <c r="AU13" s="280">
        <v>3859.5065459378989</v>
      </c>
      <c r="AV13" s="280">
        <v>3830.1788195373538</v>
      </c>
      <c r="AW13" s="280">
        <v>3742.1633893255216</v>
      </c>
      <c r="AX13" s="280">
        <v>3599.0002452313088</v>
      </c>
      <c r="AY13" s="280">
        <v>3511.563347591843</v>
      </c>
      <c r="AZ13" s="280">
        <v>3484.0056301554505</v>
      </c>
      <c r="BA13" s="280">
        <v>3464.5519655454018</v>
      </c>
      <c r="BB13" s="280">
        <v>3511.7984858879213</v>
      </c>
      <c r="BC13" s="280">
        <v>3473.3559551049793</v>
      </c>
      <c r="BD13" s="280">
        <v>3489.995193543185</v>
      </c>
      <c r="BE13" s="280">
        <v>3447.9113915099333</v>
      </c>
      <c r="BF13" s="280">
        <v>3370.3619604948294</v>
      </c>
      <c r="BG13" s="313">
        <v>3255.1613280713236</v>
      </c>
      <c r="BH13" s="313">
        <v>3155.601248981457</v>
      </c>
      <c r="BI13" s="315">
        <v>3066.0382405279661</v>
      </c>
      <c r="BJ13" s="1191"/>
      <c r="BK13" s="1187"/>
    </row>
    <row r="14" spans="1:63" s="326" customFormat="1" ht="15" customHeight="1">
      <c r="A14" s="1123"/>
      <c r="U14" s="276"/>
      <c r="V14" s="936" t="s">
        <v>702</v>
      </c>
      <c r="W14" s="1123"/>
      <c r="X14" s="276"/>
      <c r="Y14" s="1727" t="s">
        <v>703</v>
      </c>
      <c r="Z14" s="1168"/>
      <c r="AA14" s="280">
        <v>6657.8733417146805</v>
      </c>
      <c r="AB14" s="280">
        <v>6503.1113643614981</v>
      </c>
      <c r="AC14" s="280">
        <v>6432.5398124284238</v>
      </c>
      <c r="AD14" s="280">
        <v>6557.9874521556221</v>
      </c>
      <c r="AE14" s="280">
        <v>6412.011828524197</v>
      </c>
      <c r="AF14" s="280">
        <v>6137.1896247626746</v>
      </c>
      <c r="AG14" s="280">
        <v>6002.4413946166642</v>
      </c>
      <c r="AH14" s="280">
        <v>5933.6145449198038</v>
      </c>
      <c r="AI14" s="280">
        <v>5891.8812935845235</v>
      </c>
      <c r="AJ14" s="280">
        <v>5872.3079638306135</v>
      </c>
      <c r="AK14" s="280">
        <v>5902.0296956188022</v>
      </c>
      <c r="AL14" s="280">
        <v>5694.8023961166882</v>
      </c>
      <c r="AM14" s="280">
        <v>5665.676377325226</v>
      </c>
      <c r="AN14" s="280">
        <v>5623.0861582296156</v>
      </c>
      <c r="AO14" s="280">
        <v>5518.8572417942578</v>
      </c>
      <c r="AP14" s="280">
        <v>5514.6127230409284</v>
      </c>
      <c r="AQ14" s="280">
        <v>5498.6480343554476</v>
      </c>
      <c r="AR14" s="280">
        <v>5901.6849922024621</v>
      </c>
      <c r="AS14" s="280">
        <v>5131.1325141103689</v>
      </c>
      <c r="AT14" s="280">
        <v>4900.1311064454521</v>
      </c>
      <c r="AU14" s="280">
        <v>5302.8393087831155</v>
      </c>
      <c r="AV14" s="280">
        <v>5216.1819060208654</v>
      </c>
      <c r="AW14" s="280">
        <v>5209.0141129100457</v>
      </c>
      <c r="AX14" s="280">
        <v>5268.5708856848969</v>
      </c>
      <c r="AY14" s="280">
        <v>5234.5376381587694</v>
      </c>
      <c r="AZ14" s="280">
        <v>5338.3925287301809</v>
      </c>
      <c r="BA14" s="280">
        <v>5306.1299193237892</v>
      </c>
      <c r="BB14" s="280">
        <v>5285.5577398958521</v>
      </c>
      <c r="BC14" s="280">
        <v>4812.1117229671145</v>
      </c>
      <c r="BD14" s="280">
        <v>4735.534235999774</v>
      </c>
      <c r="BE14" s="280">
        <v>4718.9508140645621</v>
      </c>
      <c r="BF14" s="280">
        <v>4937.6732731242582</v>
      </c>
      <c r="BG14" s="313">
        <v>4605.0444111722154</v>
      </c>
      <c r="BH14" s="313">
        <v>4092.3321323866994</v>
      </c>
      <c r="BI14" s="315">
        <v>4048.9607319547781</v>
      </c>
      <c r="BJ14" s="1191"/>
      <c r="BK14" s="1187"/>
    </row>
    <row r="15" spans="1:63" s="326" customFormat="1" ht="15" customHeight="1">
      <c r="A15" s="1123"/>
      <c r="U15" s="281"/>
      <c r="V15" s="937" t="s">
        <v>704</v>
      </c>
      <c r="W15" s="1123"/>
      <c r="X15" s="281"/>
      <c r="Y15" s="1728" t="s">
        <v>705</v>
      </c>
      <c r="Z15" s="1168"/>
      <c r="AA15" s="284">
        <v>22.742500671404283</v>
      </c>
      <c r="AB15" s="284">
        <v>19.808950727571215</v>
      </c>
      <c r="AC15" s="284">
        <v>22.64251075470083</v>
      </c>
      <c r="AD15" s="284">
        <v>19.652710882000498</v>
      </c>
      <c r="AE15" s="284">
        <v>22.498675795424525</v>
      </c>
      <c r="AF15" s="284">
        <v>20.730675326987576</v>
      </c>
      <c r="AG15" s="284">
        <v>19.79552878945761</v>
      </c>
      <c r="AH15" s="284">
        <v>19.305211096294677</v>
      </c>
      <c r="AI15" s="284">
        <v>17.276965798660573</v>
      </c>
      <c r="AJ15" s="284">
        <v>17.017450801233966</v>
      </c>
      <c r="AK15" s="284">
        <v>16.351034211473266</v>
      </c>
      <c r="AL15" s="284">
        <v>15.663293529066499</v>
      </c>
      <c r="AM15" s="284">
        <v>15.129468433140051</v>
      </c>
      <c r="AN15" s="284">
        <v>13.760715186597954</v>
      </c>
      <c r="AO15" s="284">
        <v>13.126708097946352</v>
      </c>
      <c r="AP15" s="284">
        <v>13.982592161182772</v>
      </c>
      <c r="AQ15" s="284">
        <v>13.045738746087222</v>
      </c>
      <c r="AR15" s="284">
        <v>12.853145466764945</v>
      </c>
      <c r="AS15" s="284">
        <v>11.763041847948033</v>
      </c>
      <c r="AT15" s="284">
        <v>10.374150606732535</v>
      </c>
      <c r="AU15" s="284">
        <v>9.6938042715529242</v>
      </c>
      <c r="AV15" s="284">
        <v>9.9259855447578289</v>
      </c>
      <c r="AW15" s="284">
        <v>9.8460241546115981</v>
      </c>
      <c r="AX15" s="284">
        <v>10.215466903038687</v>
      </c>
      <c r="AY15" s="284">
        <v>9.7278129093431165</v>
      </c>
      <c r="AZ15" s="284">
        <v>9.00582963810899</v>
      </c>
      <c r="BA15" s="284">
        <v>8.51078464012833</v>
      </c>
      <c r="BB15" s="284">
        <v>8.0582552371666676</v>
      </c>
      <c r="BC15" s="284">
        <v>7.9997878686748392</v>
      </c>
      <c r="BD15" s="284">
        <v>8.4987493352904728</v>
      </c>
      <c r="BE15" s="284">
        <v>8.3940270085763693</v>
      </c>
      <c r="BF15" s="284">
        <v>8.7150674656718561</v>
      </c>
      <c r="BG15" s="316">
        <v>7.7184052432885624</v>
      </c>
      <c r="BH15" s="316">
        <v>7.7391853085864408</v>
      </c>
      <c r="BI15" s="318">
        <v>7.1612028754303036</v>
      </c>
      <c r="BJ15" s="1191"/>
      <c r="BK15" s="1187"/>
    </row>
    <row r="16" spans="1:63">
      <c r="U16" s="276" t="s">
        <v>706</v>
      </c>
      <c r="V16" s="934"/>
      <c r="X16" s="276" t="s">
        <v>707</v>
      </c>
      <c r="Y16" s="943"/>
      <c r="Z16" s="1168"/>
      <c r="AA16" s="277">
        <v>3894.8617444550282</v>
      </c>
      <c r="AB16" s="277">
        <v>3937.7599116061228</v>
      </c>
      <c r="AC16" s="277">
        <v>4021.0690890058099</v>
      </c>
      <c r="AD16" s="277">
        <v>4061.1435890558173</v>
      </c>
      <c r="AE16" s="277">
        <v>4096.3997733832348</v>
      </c>
      <c r="AF16" s="277">
        <v>4259.3279684163417</v>
      </c>
      <c r="AG16" s="277">
        <v>4357.9100125148452</v>
      </c>
      <c r="AH16" s="277">
        <v>4319.3765589554778</v>
      </c>
      <c r="AI16" s="277">
        <v>4454.4508378329538</v>
      </c>
      <c r="AJ16" s="277">
        <v>4364.2502686064317</v>
      </c>
      <c r="AK16" s="277">
        <v>4354.2026689426912</v>
      </c>
      <c r="AL16" s="277">
        <v>4340.5210321641589</v>
      </c>
      <c r="AM16" s="277">
        <v>3983.6804517448718</v>
      </c>
      <c r="AN16" s="277">
        <v>4319.1592126948926</v>
      </c>
      <c r="AO16" s="277">
        <v>4517.3122203729408</v>
      </c>
      <c r="AP16" s="277">
        <v>4540.4042273084187</v>
      </c>
      <c r="AQ16" s="277">
        <v>4436.944800105055</v>
      </c>
      <c r="AR16" s="277">
        <v>4336.2145237472296</v>
      </c>
      <c r="AS16" s="277">
        <v>4158.5346544296435</v>
      </c>
      <c r="AT16" s="277">
        <v>3948.5505373359365</v>
      </c>
      <c r="AU16" s="277">
        <v>3898.0863543338501</v>
      </c>
      <c r="AV16" s="277">
        <v>3925.5906932465568</v>
      </c>
      <c r="AW16" s="277">
        <v>3924.6020339163042</v>
      </c>
      <c r="AX16" s="277">
        <v>3973.9163410675401</v>
      </c>
      <c r="AY16" s="277">
        <v>3728.6379116583307</v>
      </c>
      <c r="AZ16" s="277">
        <v>3723.2017688095589</v>
      </c>
      <c r="BA16" s="277">
        <v>3599.2829877841605</v>
      </c>
      <c r="BB16" s="277">
        <v>3628.437432704312</v>
      </c>
      <c r="BC16" s="277">
        <v>3649.0604936508639</v>
      </c>
      <c r="BD16" s="277">
        <v>3706.7327973507149</v>
      </c>
      <c r="BE16" s="277">
        <v>3537.0822480052184</v>
      </c>
      <c r="BF16" s="282">
        <v>3491.1844785413728</v>
      </c>
      <c r="BG16" s="307">
        <v>3431.872657201578</v>
      </c>
      <c r="BH16" s="1244">
        <v>3430.5653587188467</v>
      </c>
      <c r="BI16" s="308">
        <v>3389.6654795102131</v>
      </c>
      <c r="BJ16" s="1171"/>
    </row>
    <row r="17" spans="1:63" s="326" customFormat="1" ht="15" customHeight="1">
      <c r="A17" s="1123"/>
      <c r="U17" s="276"/>
      <c r="V17" s="935" t="s">
        <v>708</v>
      </c>
      <c r="W17" s="1123"/>
      <c r="X17" s="276"/>
      <c r="Y17" s="1729" t="s">
        <v>709</v>
      </c>
      <c r="Z17" s="1168"/>
      <c r="AA17" s="285">
        <v>160.75452341071937</v>
      </c>
      <c r="AB17" s="285">
        <v>159.00912467070501</v>
      </c>
      <c r="AC17" s="285">
        <v>159.35133635695834</v>
      </c>
      <c r="AD17" s="285">
        <v>159.72659147520338</v>
      </c>
      <c r="AE17" s="285">
        <v>158.94303780672161</v>
      </c>
      <c r="AF17" s="285">
        <v>159.30278165543959</v>
      </c>
      <c r="AG17" s="285">
        <v>159.70258050042858</v>
      </c>
      <c r="AH17" s="285">
        <v>160.4501647129286</v>
      </c>
      <c r="AI17" s="285">
        <v>159.60818525322858</v>
      </c>
      <c r="AJ17" s="285">
        <v>160.27084913187861</v>
      </c>
      <c r="AK17" s="285">
        <v>161.11340979222859</v>
      </c>
      <c r="AL17" s="285">
        <v>162.59038596192858</v>
      </c>
      <c r="AM17" s="285">
        <v>206.27725174945715</v>
      </c>
      <c r="AN17" s="285">
        <v>242.49579189734999</v>
      </c>
      <c r="AO17" s="285">
        <v>250.33892707764858</v>
      </c>
      <c r="AP17" s="285">
        <v>283.65327234216642</v>
      </c>
      <c r="AQ17" s="285">
        <v>292.83199886887871</v>
      </c>
      <c r="AR17" s="285">
        <v>282.78565458854666</v>
      </c>
      <c r="AS17" s="285">
        <v>317.89302091430693</v>
      </c>
      <c r="AT17" s="285">
        <v>315.06263267944729</v>
      </c>
      <c r="AU17" s="285">
        <v>274.93422575033929</v>
      </c>
      <c r="AV17" s="285">
        <v>304.11493895030577</v>
      </c>
      <c r="AW17" s="285">
        <v>300.97842578985001</v>
      </c>
      <c r="AX17" s="285">
        <v>297.60736939769362</v>
      </c>
      <c r="AY17" s="285">
        <v>296.252342430667</v>
      </c>
      <c r="AZ17" s="285">
        <v>301.92817528032867</v>
      </c>
      <c r="BA17" s="285">
        <v>305.2510439220701</v>
      </c>
      <c r="BB17" s="285">
        <v>265.14746704120824</v>
      </c>
      <c r="BC17" s="285">
        <v>262.87438605311445</v>
      </c>
      <c r="BD17" s="285">
        <v>243.51317670556887</v>
      </c>
      <c r="BE17" s="285">
        <v>219.63578792438571</v>
      </c>
      <c r="BF17" s="285">
        <v>226.10605418967899</v>
      </c>
      <c r="BG17" s="1254">
        <v>204.41964550608301</v>
      </c>
      <c r="BH17" s="1254">
        <v>192.66534296211429</v>
      </c>
      <c r="BI17" s="1255">
        <v>189.81347416889551</v>
      </c>
      <c r="BJ17" s="1191"/>
      <c r="BK17" s="1187"/>
    </row>
    <row r="18" spans="1:63" s="326" customFormat="1" ht="30">
      <c r="A18" s="1123"/>
      <c r="U18" s="276"/>
      <c r="V18" s="939" t="s">
        <v>710</v>
      </c>
      <c r="W18" s="1123"/>
      <c r="X18" s="276"/>
      <c r="Y18" s="939" t="s">
        <v>820</v>
      </c>
      <c r="Z18" s="1168"/>
      <c r="AA18" s="280">
        <v>1274.3266887129894</v>
      </c>
      <c r="AB18" s="280">
        <v>1286.1121787481188</v>
      </c>
      <c r="AC18" s="280">
        <v>1360.3633224254336</v>
      </c>
      <c r="AD18" s="280">
        <v>1401.2607040821124</v>
      </c>
      <c r="AE18" s="280">
        <v>1454.8862645682875</v>
      </c>
      <c r="AF18" s="280">
        <v>1561.9880272410842</v>
      </c>
      <c r="AG18" s="280">
        <v>1666.1939851596808</v>
      </c>
      <c r="AH18" s="280">
        <v>1596.7790198525392</v>
      </c>
      <c r="AI18" s="280">
        <v>1736.0836158762534</v>
      </c>
      <c r="AJ18" s="280">
        <v>1706.9920597206788</v>
      </c>
      <c r="AK18" s="280">
        <v>1713.3491144339164</v>
      </c>
      <c r="AL18" s="280">
        <v>1698.6379880592667</v>
      </c>
      <c r="AM18" s="280">
        <v>1416.1529580120466</v>
      </c>
      <c r="AN18" s="280">
        <v>1693.1730259656415</v>
      </c>
      <c r="AO18" s="280">
        <v>1876.1711502446121</v>
      </c>
      <c r="AP18" s="280">
        <v>1898.2407408686724</v>
      </c>
      <c r="AQ18" s="280">
        <v>1821.654576804666</v>
      </c>
      <c r="AR18" s="280">
        <v>1762.4046997279647</v>
      </c>
      <c r="AS18" s="280">
        <v>1567.3931111140337</v>
      </c>
      <c r="AT18" s="280">
        <v>1476.9305556356298</v>
      </c>
      <c r="AU18" s="280">
        <v>1451.1044726816096</v>
      </c>
      <c r="AV18" s="280">
        <v>1438.4454160642545</v>
      </c>
      <c r="AW18" s="280">
        <v>1479.1454668153028</v>
      </c>
      <c r="AX18" s="280">
        <v>1528.1141477332401</v>
      </c>
      <c r="AY18" s="280">
        <v>1316.0968711973567</v>
      </c>
      <c r="AZ18" s="280">
        <v>1334.7824533229973</v>
      </c>
      <c r="BA18" s="280">
        <v>1173.2151529938058</v>
      </c>
      <c r="BB18" s="280">
        <v>1269.1296420380916</v>
      </c>
      <c r="BC18" s="280">
        <v>1314.4920633647</v>
      </c>
      <c r="BD18" s="280">
        <v>1347.4815468582351</v>
      </c>
      <c r="BE18" s="280">
        <v>1260.9791882717855</v>
      </c>
      <c r="BF18" s="280">
        <v>1214.4446270932831</v>
      </c>
      <c r="BG18" s="313">
        <v>1194.384788487997</v>
      </c>
      <c r="BH18" s="313">
        <v>1223.8271721060926</v>
      </c>
      <c r="BI18" s="315">
        <v>1195.6052298008744</v>
      </c>
      <c r="BJ18" s="1191"/>
      <c r="BK18" s="1187"/>
    </row>
    <row r="19" spans="1:63" s="326" customFormat="1" ht="15" customHeight="1">
      <c r="A19" s="1123"/>
      <c r="U19" s="276"/>
      <c r="V19" s="909" t="s">
        <v>711</v>
      </c>
      <c r="W19" s="1123"/>
      <c r="X19" s="276"/>
      <c r="Y19" s="1716" t="s">
        <v>712</v>
      </c>
      <c r="Z19" s="1176"/>
      <c r="AA19" s="280">
        <v>2122.769643158811</v>
      </c>
      <c r="AB19" s="280">
        <v>2143.3982119890447</v>
      </c>
      <c r="AC19" s="280">
        <v>2151.5936223567319</v>
      </c>
      <c r="AD19" s="280">
        <v>2148.3868865343488</v>
      </c>
      <c r="AE19" s="280">
        <v>2127.3708729959258</v>
      </c>
      <c r="AF19" s="280">
        <v>2168.6205525070436</v>
      </c>
      <c r="AG19" s="280">
        <v>2154.1417331605758</v>
      </c>
      <c r="AH19" s="280">
        <v>2169.5477741546733</v>
      </c>
      <c r="AI19" s="280">
        <v>2154.177137462154</v>
      </c>
      <c r="AJ19" s="280">
        <v>2086.4704124917976</v>
      </c>
      <c r="AK19" s="280">
        <v>2045.993958701891</v>
      </c>
      <c r="AL19" s="280">
        <v>2033.7494409858145</v>
      </c>
      <c r="AM19" s="280">
        <v>2020.9578105300209</v>
      </c>
      <c r="AN19" s="280">
        <v>2041.2948493109668</v>
      </c>
      <c r="AO19" s="280">
        <v>2057.2365192815155</v>
      </c>
      <c r="AP19" s="280">
        <v>2027.6701271188383</v>
      </c>
      <c r="AQ19" s="280">
        <v>1993.2359554623006</v>
      </c>
      <c r="AR19" s="280">
        <v>1972.1575567940542</v>
      </c>
      <c r="AS19" s="280">
        <v>1959.3206762763039</v>
      </c>
      <c r="AT19" s="280">
        <v>1862.1307888770968</v>
      </c>
      <c r="AU19" s="280">
        <v>1880.9555651966136</v>
      </c>
      <c r="AV19" s="280">
        <v>1893.0293439436944</v>
      </c>
      <c r="AW19" s="280">
        <v>1840.2510780764553</v>
      </c>
      <c r="AX19" s="280">
        <v>1851.4112876415602</v>
      </c>
      <c r="AY19" s="280">
        <v>1818.927789621225</v>
      </c>
      <c r="AZ19" s="280">
        <v>1802.8177476094829</v>
      </c>
      <c r="BA19" s="280">
        <v>1803.0838718826778</v>
      </c>
      <c r="BB19" s="280">
        <v>1771.5821264661702</v>
      </c>
      <c r="BC19" s="280">
        <v>1769.373342088549</v>
      </c>
      <c r="BD19" s="280">
        <v>1807.4623864403945</v>
      </c>
      <c r="BE19" s="280">
        <v>1759.7649672457733</v>
      </c>
      <c r="BF19" s="280">
        <v>1762.1635137603982</v>
      </c>
      <c r="BG19" s="313">
        <v>1752.4584182800386</v>
      </c>
      <c r="BH19" s="313">
        <v>1736.5703810467755</v>
      </c>
      <c r="BI19" s="315">
        <v>1728.603843760148</v>
      </c>
      <c r="BJ19" s="1191"/>
      <c r="BK19" s="1187"/>
    </row>
    <row r="20" spans="1:63" s="326" customFormat="1" ht="15" customHeight="1" thickBot="1">
      <c r="A20" s="1123"/>
      <c r="U20" s="286"/>
      <c r="V20" s="940" t="s">
        <v>128</v>
      </c>
      <c r="W20" s="1123"/>
      <c r="X20" s="286"/>
      <c r="Y20" s="1717" t="s">
        <v>181</v>
      </c>
      <c r="Z20" s="1176"/>
      <c r="AA20" s="287">
        <v>337.01088917250809</v>
      </c>
      <c r="AB20" s="287">
        <v>349.24039619825385</v>
      </c>
      <c r="AC20" s="287">
        <v>349.76080786668626</v>
      </c>
      <c r="AD20" s="287">
        <v>351.76940696415227</v>
      </c>
      <c r="AE20" s="287">
        <v>355.19959801230016</v>
      </c>
      <c r="AF20" s="287">
        <v>369.41660701277397</v>
      </c>
      <c r="AG20" s="287">
        <v>377.87171369416069</v>
      </c>
      <c r="AH20" s="287">
        <v>392.59960023533654</v>
      </c>
      <c r="AI20" s="287">
        <v>404.58189924131807</v>
      </c>
      <c r="AJ20" s="287">
        <v>410.51694726207688</v>
      </c>
      <c r="AK20" s="287">
        <v>433.74618601465454</v>
      </c>
      <c r="AL20" s="287">
        <v>445.54321715714877</v>
      </c>
      <c r="AM20" s="287">
        <v>340.29243145334772</v>
      </c>
      <c r="AN20" s="287">
        <v>342.19554552093382</v>
      </c>
      <c r="AO20" s="287">
        <v>333.56562376916486</v>
      </c>
      <c r="AP20" s="287">
        <v>330.84008697874219</v>
      </c>
      <c r="AQ20" s="287">
        <v>329.22226896921006</v>
      </c>
      <c r="AR20" s="287">
        <v>318.86661263666338</v>
      </c>
      <c r="AS20" s="287">
        <v>313.92784612499918</v>
      </c>
      <c r="AT20" s="287">
        <v>294.4265601437628</v>
      </c>
      <c r="AU20" s="287">
        <v>291.09209070528777</v>
      </c>
      <c r="AV20" s="287">
        <v>290.00099428830231</v>
      </c>
      <c r="AW20" s="287">
        <v>304.22706323469629</v>
      </c>
      <c r="AX20" s="287">
        <v>296.78353629504613</v>
      </c>
      <c r="AY20" s="287">
        <v>297.36090840908196</v>
      </c>
      <c r="AZ20" s="287">
        <v>283.67339259675009</v>
      </c>
      <c r="BA20" s="287">
        <v>317.73291898560706</v>
      </c>
      <c r="BB20" s="287">
        <v>322.57819715884216</v>
      </c>
      <c r="BC20" s="287">
        <v>302.3207021445005</v>
      </c>
      <c r="BD20" s="287">
        <v>308.27568734651641</v>
      </c>
      <c r="BE20" s="287">
        <v>296.70230456327408</v>
      </c>
      <c r="BF20" s="287">
        <v>288.4702834980128</v>
      </c>
      <c r="BG20" s="287">
        <v>280.60980492745966</v>
      </c>
      <c r="BH20" s="287">
        <v>277.50246260386461</v>
      </c>
      <c r="BI20" s="1256">
        <v>275.64293178029448</v>
      </c>
      <c r="BJ20" s="1191"/>
      <c r="BK20" s="1187"/>
    </row>
    <row r="21" spans="1:63" ht="16.5" thickTop="1" thickBot="1">
      <c r="U21" s="288" t="s">
        <v>24</v>
      </c>
      <c r="V21" s="942"/>
      <c r="X21" s="288" t="s">
        <v>273</v>
      </c>
      <c r="Y21" s="942"/>
      <c r="Z21" s="1168"/>
      <c r="AA21" s="289">
        <f t="shared" ref="AA21:BH21" si="1">SUM(AA12,AA5,AA16,AA8)</f>
        <v>28855.371353129758</v>
      </c>
      <c r="AB21" s="289">
        <f t="shared" si="1"/>
        <v>28551.94172539578</v>
      </c>
      <c r="AC21" s="289">
        <f t="shared" si="1"/>
        <v>28629.930342855143</v>
      </c>
      <c r="AD21" s="289">
        <f t="shared" si="1"/>
        <v>28599.732501604918</v>
      </c>
      <c r="AE21" s="289">
        <f t="shared" si="1"/>
        <v>29583.108120641562</v>
      </c>
      <c r="AF21" s="289">
        <f t="shared" si="1"/>
        <v>29815.512739591592</v>
      </c>
      <c r="AG21" s="289">
        <f t="shared" si="1"/>
        <v>30783.962074073523</v>
      </c>
      <c r="AH21" s="289">
        <f t="shared" si="1"/>
        <v>31376.310275242169</v>
      </c>
      <c r="AI21" s="289">
        <f t="shared" si="1"/>
        <v>30107.074058784106</v>
      </c>
      <c r="AJ21" s="289">
        <f t="shared" si="1"/>
        <v>24561.589895780799</v>
      </c>
      <c r="AK21" s="289">
        <f t="shared" si="1"/>
        <v>26827.989103999535</v>
      </c>
      <c r="AL21" s="289">
        <f t="shared" si="1"/>
        <v>23512.052891349351</v>
      </c>
      <c r="AM21" s="289">
        <f t="shared" si="1"/>
        <v>22871.811307070697</v>
      </c>
      <c r="AN21" s="289">
        <f t="shared" si="1"/>
        <v>23006.18319116161</v>
      </c>
      <c r="AO21" s="289">
        <f t="shared" si="1"/>
        <v>23031.927545567116</v>
      </c>
      <c r="AP21" s="289">
        <f t="shared" si="1"/>
        <v>22674.223909154884</v>
      </c>
      <c r="AQ21" s="289">
        <f t="shared" si="1"/>
        <v>22586.056829079047</v>
      </c>
      <c r="AR21" s="289">
        <f t="shared" si="1"/>
        <v>22209.633389539893</v>
      </c>
      <c r="AS21" s="289">
        <f t="shared" si="1"/>
        <v>21225.54355779264</v>
      </c>
      <c r="AT21" s="289">
        <f t="shared" si="1"/>
        <v>20674.519622675725</v>
      </c>
      <c r="AU21" s="289">
        <f t="shared" si="1"/>
        <v>20320.848441035196</v>
      </c>
      <c r="AV21" s="289">
        <f t="shared" si="1"/>
        <v>19957.655627401557</v>
      </c>
      <c r="AW21" s="289">
        <f t="shared" si="1"/>
        <v>19627.324478650589</v>
      </c>
      <c r="AX21" s="289">
        <f t="shared" si="1"/>
        <v>19597.685830118535</v>
      </c>
      <c r="AY21" s="289">
        <f t="shared" si="1"/>
        <v>19107.044987904981</v>
      </c>
      <c r="AZ21" s="289">
        <f t="shared" si="1"/>
        <v>18814.072022888173</v>
      </c>
      <c r="BA21" s="289">
        <f t="shared" si="1"/>
        <v>18359.783307769922</v>
      </c>
      <c r="BB21" s="289">
        <f t="shared" si="1"/>
        <v>18563.429909435647</v>
      </c>
      <c r="BC21" s="289">
        <f t="shared" si="1"/>
        <v>17698.798516155781</v>
      </c>
      <c r="BD21" s="289">
        <f t="shared" si="1"/>
        <v>17293.53823186961</v>
      </c>
      <c r="BE21" s="289">
        <f t="shared" si="1"/>
        <v>16849.676464687669</v>
      </c>
      <c r="BF21" s="289">
        <f t="shared" si="1"/>
        <v>16820.244766947224</v>
      </c>
      <c r="BG21" s="1257">
        <f t="shared" si="1"/>
        <v>16044.111753722262</v>
      </c>
      <c r="BH21" s="1257">
        <f t="shared" si="1"/>
        <v>15176.240012468959</v>
      </c>
      <c r="BI21" s="1258">
        <f t="shared" ref="BI21" si="2">SUM(BI12,BI5,BI16,BI8)</f>
        <v>14768.080538822886</v>
      </c>
      <c r="BJ21" s="1171"/>
    </row>
    <row r="22" spans="1:63">
      <c r="V22" s="1131"/>
      <c r="X22" s="22"/>
      <c r="Z22" s="1196"/>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row>
    <row r="23" spans="1:63">
      <c r="V23" s="22" t="s">
        <v>62</v>
      </c>
      <c r="X23" s="22" t="s">
        <v>852</v>
      </c>
      <c r="Z23" s="1197"/>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row>
    <row r="24" spans="1:63">
      <c r="V24" s="1198"/>
      <c r="X24" s="134"/>
      <c r="Y24" s="136"/>
      <c r="Z24" s="1199"/>
      <c r="AA24" s="86">
        <v>1990</v>
      </c>
      <c r="AB24" s="86">
        <f t="shared" ref="AB24:AP24" si="3">AA24+1</f>
        <v>1991</v>
      </c>
      <c r="AC24" s="86">
        <f t="shared" si="3"/>
        <v>1992</v>
      </c>
      <c r="AD24" s="86">
        <f t="shared" si="3"/>
        <v>1993</v>
      </c>
      <c r="AE24" s="86">
        <f t="shared" si="3"/>
        <v>1994</v>
      </c>
      <c r="AF24" s="86">
        <f t="shared" si="3"/>
        <v>1995</v>
      </c>
      <c r="AG24" s="86">
        <f t="shared" si="3"/>
        <v>1996</v>
      </c>
      <c r="AH24" s="86">
        <f t="shared" si="3"/>
        <v>1997</v>
      </c>
      <c r="AI24" s="86">
        <f t="shared" si="3"/>
        <v>1998</v>
      </c>
      <c r="AJ24" s="86">
        <f t="shared" si="3"/>
        <v>1999</v>
      </c>
      <c r="AK24" s="86">
        <f t="shared" si="3"/>
        <v>2000</v>
      </c>
      <c r="AL24" s="86">
        <f t="shared" si="3"/>
        <v>2001</v>
      </c>
      <c r="AM24" s="86">
        <f t="shared" si="3"/>
        <v>2002</v>
      </c>
      <c r="AN24" s="86">
        <f t="shared" si="3"/>
        <v>2003</v>
      </c>
      <c r="AO24" s="86">
        <f t="shared" si="3"/>
        <v>2004</v>
      </c>
      <c r="AP24" s="86">
        <f t="shared" si="3"/>
        <v>2005</v>
      </c>
      <c r="AQ24" s="86">
        <f t="shared" ref="AQ24:AZ24" si="4">AP24+1</f>
        <v>2006</v>
      </c>
      <c r="AR24" s="86">
        <f t="shared" si="4"/>
        <v>2007</v>
      </c>
      <c r="AS24" s="86">
        <f t="shared" si="4"/>
        <v>2008</v>
      </c>
      <c r="AT24" s="86">
        <f t="shared" si="4"/>
        <v>2009</v>
      </c>
      <c r="AU24" s="86">
        <f t="shared" si="4"/>
        <v>2010</v>
      </c>
      <c r="AV24" s="86">
        <f t="shared" si="4"/>
        <v>2011</v>
      </c>
      <c r="AW24" s="86">
        <f t="shared" si="4"/>
        <v>2012</v>
      </c>
      <c r="AX24" s="86">
        <f t="shared" si="4"/>
        <v>2013</v>
      </c>
      <c r="AY24" s="86">
        <f t="shared" si="4"/>
        <v>2014</v>
      </c>
      <c r="AZ24" s="86">
        <f t="shared" si="4"/>
        <v>2015</v>
      </c>
      <c r="BA24" s="86">
        <f t="shared" ref="BA24:BI24" si="5">AZ24+1</f>
        <v>2016</v>
      </c>
      <c r="BB24" s="86">
        <f t="shared" si="5"/>
        <v>2017</v>
      </c>
      <c r="BC24" s="86">
        <f t="shared" si="5"/>
        <v>2018</v>
      </c>
      <c r="BD24" s="86">
        <f t="shared" si="5"/>
        <v>2019</v>
      </c>
      <c r="BE24" s="86">
        <f t="shared" si="5"/>
        <v>2020</v>
      </c>
      <c r="BF24" s="86">
        <f t="shared" si="5"/>
        <v>2021</v>
      </c>
      <c r="BG24" s="86">
        <f t="shared" si="5"/>
        <v>2022</v>
      </c>
      <c r="BH24" s="86">
        <f t="shared" si="5"/>
        <v>2023</v>
      </c>
      <c r="BI24" s="86">
        <f t="shared" si="5"/>
        <v>2024</v>
      </c>
      <c r="BJ24" s="1124"/>
    </row>
    <row r="25" spans="1:63">
      <c r="V25" s="155" t="s">
        <v>689</v>
      </c>
      <c r="X25" s="155" t="s">
        <v>690</v>
      </c>
      <c r="Y25" s="292"/>
      <c r="Z25" s="1200"/>
      <c r="AA25" s="293">
        <f t="shared" ref="AA25:BH25" si="6">AA5/AA$21</f>
        <v>0.19447204783143501</v>
      </c>
      <c r="AB25" s="293">
        <f t="shared" si="6"/>
        <v>0.20438346154381767</v>
      </c>
      <c r="AC25" s="293">
        <f t="shared" si="6"/>
        <v>0.20750438600636698</v>
      </c>
      <c r="AD25" s="293">
        <f t="shared" si="6"/>
        <v>0.21149301160593525</v>
      </c>
      <c r="AE25" s="293">
        <f t="shared" si="6"/>
        <v>0.21196503417410453</v>
      </c>
      <c r="AF25" s="293">
        <f t="shared" si="6"/>
        <v>0.22755580014611709</v>
      </c>
      <c r="AG25" s="293">
        <f t="shared" si="6"/>
        <v>0.22579929809274443</v>
      </c>
      <c r="AH25" s="293">
        <f t="shared" si="6"/>
        <v>0.22716158670961661</v>
      </c>
      <c r="AI25" s="293">
        <f t="shared" si="6"/>
        <v>0.23139903876773951</v>
      </c>
      <c r="AJ25" s="293">
        <f t="shared" si="6"/>
        <v>0.28805785843866577</v>
      </c>
      <c r="AK25" s="293">
        <f t="shared" si="6"/>
        <v>0.26390538449880224</v>
      </c>
      <c r="AL25" s="293">
        <f t="shared" si="6"/>
        <v>0.29702837765520385</v>
      </c>
      <c r="AM25" s="293">
        <f t="shared" si="6"/>
        <v>0.29884003373119633</v>
      </c>
      <c r="AN25" s="293">
        <f t="shared" si="6"/>
        <v>0.28755399303774792</v>
      </c>
      <c r="AO25" s="293">
        <f t="shared" si="6"/>
        <v>0.2784428292306772</v>
      </c>
      <c r="AP25" s="293">
        <f t="shared" si="6"/>
        <v>0.28230313454424155</v>
      </c>
      <c r="AQ25" s="293">
        <f t="shared" si="6"/>
        <v>0.27427140607357936</v>
      </c>
      <c r="AR25" s="293">
        <f t="shared" si="6"/>
        <v>0.27799936329335939</v>
      </c>
      <c r="AS25" s="293">
        <f t="shared" si="6"/>
        <v>0.27865076283069201</v>
      </c>
      <c r="AT25" s="293">
        <f t="shared" si="6"/>
        <v>0.27384169417913196</v>
      </c>
      <c r="AU25" s="293">
        <f t="shared" si="6"/>
        <v>0.2712927550355031</v>
      </c>
      <c r="AV25" s="293">
        <f t="shared" si="6"/>
        <v>0.2762056943898345</v>
      </c>
      <c r="AW25" s="293">
        <f t="shared" si="6"/>
        <v>0.2784067514386937</v>
      </c>
      <c r="AX25" s="293">
        <f t="shared" si="6"/>
        <v>0.2803865246882366</v>
      </c>
      <c r="AY25" s="293">
        <f t="shared" si="6"/>
        <v>0.28211490582565857</v>
      </c>
      <c r="AZ25" s="293">
        <f t="shared" si="6"/>
        <v>0.28784529672174969</v>
      </c>
      <c r="BA25" s="293">
        <f t="shared" si="6"/>
        <v>0.28537699771109054</v>
      </c>
      <c r="BB25" s="293">
        <f t="shared" si="6"/>
        <v>0.29384279735735314</v>
      </c>
      <c r="BC25" s="293">
        <f t="shared" si="6"/>
        <v>0.29270498126721278</v>
      </c>
      <c r="BD25" s="293">
        <f t="shared" si="6"/>
        <v>0.27304473918106592</v>
      </c>
      <c r="BE25" s="293">
        <f t="shared" si="6"/>
        <v>0.26088013812499417</v>
      </c>
      <c r="BF25" s="293">
        <f t="shared" si="6"/>
        <v>0.26268243364360383</v>
      </c>
      <c r="BG25" s="293">
        <f t="shared" si="6"/>
        <v>0.26443785405161063</v>
      </c>
      <c r="BH25" s="293">
        <f t="shared" si="6"/>
        <v>0.26778678648021703</v>
      </c>
      <c r="BI25" s="293">
        <f t="shared" ref="BI25" si="7">BI5/BI$21</f>
        <v>0.26693413334579719</v>
      </c>
      <c r="BJ25" s="1182"/>
    </row>
    <row r="26" spans="1:63">
      <c r="V26" s="155" t="s">
        <v>693</v>
      </c>
      <c r="X26" s="155" t="s">
        <v>322</v>
      </c>
      <c r="Y26" s="292"/>
      <c r="Z26" s="1200"/>
      <c r="AA26" s="293">
        <f t="shared" ref="AA26:BF26" si="8">AA8/AA$21</f>
        <v>0.30508398695236683</v>
      </c>
      <c r="AB26" s="293">
        <f t="shared" si="8"/>
        <v>0.29338431450054547</v>
      </c>
      <c r="AC26" s="293">
        <f t="shared" si="8"/>
        <v>0.29149986428777264</v>
      </c>
      <c r="AD26" s="293">
        <f t="shared" si="8"/>
        <v>0.28342121641564172</v>
      </c>
      <c r="AE26" s="293">
        <f t="shared" si="8"/>
        <v>0.30633603241295343</v>
      </c>
      <c r="AF26" s="293">
        <f t="shared" si="8"/>
        <v>0.30102795484781969</v>
      </c>
      <c r="AG26" s="293">
        <f t="shared" si="8"/>
        <v>0.32047577235952895</v>
      </c>
      <c r="AH26" s="293">
        <f t="shared" si="8"/>
        <v>0.33146104235197915</v>
      </c>
      <c r="AI26" s="293">
        <f t="shared" si="8"/>
        <v>0.3072479154480468</v>
      </c>
      <c r="AJ26" s="293">
        <f t="shared" si="8"/>
        <v>0.15173226508600604</v>
      </c>
      <c r="AK26" s="293">
        <f t="shared" si="8"/>
        <v>0.22166548681840156</v>
      </c>
      <c r="AL26" s="293">
        <f t="shared" si="8"/>
        <v>0.12579474492243745</v>
      </c>
      <c r="AM26" s="293">
        <f t="shared" si="8"/>
        <v>0.12368543475812983</v>
      </c>
      <c r="AN26" s="293">
        <f t="shared" si="8"/>
        <v>0.12424636294498301</v>
      </c>
      <c r="AO26" s="293">
        <f t="shared" si="8"/>
        <v>0.12995139236503303</v>
      </c>
      <c r="AP26" s="293">
        <f t="shared" si="8"/>
        <v>0.1114958212094553</v>
      </c>
      <c r="AQ26" s="293">
        <f t="shared" si="8"/>
        <v>0.11898144324432827</v>
      </c>
      <c r="AR26" s="293">
        <f t="shared" si="8"/>
        <v>8.8369693790801604E-2</v>
      </c>
      <c r="AS26" s="293">
        <f t="shared" si="8"/>
        <v>0.10108429132842628</v>
      </c>
      <c r="AT26" s="293">
        <f t="shared" si="8"/>
        <v>0.10805225036403611</v>
      </c>
      <c r="AU26" s="293">
        <f t="shared" si="8"/>
        <v>8.5519237768248504E-2</v>
      </c>
      <c r="AV26" s="293">
        <f t="shared" si="8"/>
        <v>7.3323245946944629E-2</v>
      </c>
      <c r="AW26" s="293">
        <f t="shared" si="8"/>
        <v>6.507862404777745E-2</v>
      </c>
      <c r="AX26" s="293">
        <f t="shared" si="8"/>
        <v>6.3836918309520055E-2</v>
      </c>
      <c r="AY26" s="293">
        <f t="shared" si="8"/>
        <v>6.4489097136540982E-2</v>
      </c>
      <c r="AZ26" s="293">
        <f t="shared" si="8"/>
        <v>4.4856005683170982E-2</v>
      </c>
      <c r="BA26" s="293">
        <f t="shared" si="8"/>
        <v>4.0406131109668959E-2</v>
      </c>
      <c r="BB26" s="293">
        <f t="shared" si="8"/>
        <v>3.6353617077609722E-2</v>
      </c>
      <c r="BC26" s="293">
        <f t="shared" si="8"/>
        <v>3.2530121630292973E-2</v>
      </c>
      <c r="BD26" s="293">
        <f t="shared" si="8"/>
        <v>3.6479962118996186E-2</v>
      </c>
      <c r="BE26" s="293">
        <f t="shared" si="8"/>
        <v>4.4012243332052642E-2</v>
      </c>
      <c r="BF26" s="293">
        <f t="shared" si="8"/>
        <v>3.5310256520487991E-2</v>
      </c>
      <c r="BG26" s="293">
        <f>BG8/BG$21</f>
        <v>3.1266577883249658E-2</v>
      </c>
      <c r="BH26" s="293">
        <f t="shared" ref="BH26:BI26" si="9">BH8/BH$21</f>
        <v>2.8070559172219813E-2</v>
      </c>
      <c r="BI26" s="293">
        <f t="shared" si="9"/>
        <v>2.1272236653709191E-2</v>
      </c>
      <c r="BJ26" s="1182"/>
    </row>
    <row r="27" spans="1:63">
      <c r="V27" s="154" t="s">
        <v>698</v>
      </c>
      <c r="X27" s="154" t="s">
        <v>699</v>
      </c>
      <c r="Y27" s="1721"/>
      <c r="Z27" s="1200"/>
      <c r="AA27" s="294">
        <f t="shared" ref="AA27:BE27" si="10">AA12/AA$21</f>
        <v>0.365465222548498</v>
      </c>
      <c r="AB27" s="294">
        <f t="shared" si="10"/>
        <v>0.36431656310572519</v>
      </c>
      <c r="AC27" s="294">
        <f t="shared" si="10"/>
        <v>0.36054591134258601</v>
      </c>
      <c r="AD27" s="294">
        <f t="shared" si="10"/>
        <v>0.36308641625620014</v>
      </c>
      <c r="AE27" s="294">
        <f t="shared" si="10"/>
        <v>0.343228027763749</v>
      </c>
      <c r="AF27" s="294">
        <f t="shared" si="10"/>
        <v>0.32856014168772452</v>
      </c>
      <c r="AG27" s="294">
        <f t="shared" si="10"/>
        <v>0.31216063051342169</v>
      </c>
      <c r="AH27" s="294">
        <f t="shared" si="10"/>
        <v>0.30371374761671205</v>
      </c>
      <c r="AI27" s="294">
        <f t="shared" si="10"/>
        <v>0.31339941770545598</v>
      </c>
      <c r="AJ27" s="294">
        <f t="shared" si="10"/>
        <v>0.38252389250097135</v>
      </c>
      <c r="AK27" s="294">
        <f t="shared" si="10"/>
        <v>0.35212838179999822</v>
      </c>
      <c r="AL27" s="294">
        <f t="shared" si="10"/>
        <v>0.39256853836230404</v>
      </c>
      <c r="AM27" s="294">
        <f t="shared" si="10"/>
        <v>0.40330028714230859</v>
      </c>
      <c r="AN27" s="294">
        <f t="shared" si="10"/>
        <v>0.40046058374784527</v>
      </c>
      <c r="AO27" s="294">
        <f t="shared" si="10"/>
        <v>0.39547316156465528</v>
      </c>
      <c r="AP27" s="294">
        <f t="shared" si="10"/>
        <v>0.40595585634043624</v>
      </c>
      <c r="AQ27" s="294">
        <f t="shared" si="10"/>
        <v>0.41030096117314774</v>
      </c>
      <c r="AR27" s="294">
        <f t="shared" si="10"/>
        <v>0.43839068623562466</v>
      </c>
      <c r="AS27" s="294">
        <f t="shared" si="10"/>
        <v>0.42434371333595966</v>
      </c>
      <c r="AT27" s="294">
        <f t="shared" si="10"/>
        <v>0.42711972980575452</v>
      </c>
      <c r="AU27" s="294">
        <f t="shared" si="10"/>
        <v>0.45136105835378793</v>
      </c>
      <c r="AV27" s="294">
        <f t="shared" si="10"/>
        <v>0.4537750766011231</v>
      </c>
      <c r="AW27" s="294">
        <f t="shared" si="10"/>
        <v>0.45655858678738587</v>
      </c>
      <c r="AX27" s="294">
        <f t="shared" si="10"/>
        <v>0.4530017816785028</v>
      </c>
      <c r="AY27" s="294">
        <f t="shared" si="10"/>
        <v>0.45825133107722904</v>
      </c>
      <c r="AZ27" s="294">
        <f t="shared" si="10"/>
        <v>0.46940417671304413</v>
      </c>
      <c r="BA27" s="294">
        <f t="shared" si="10"/>
        <v>0.47817517899538264</v>
      </c>
      <c r="BB27" s="294">
        <f t="shared" si="10"/>
        <v>0.4743420005882219</v>
      </c>
      <c r="BC27" s="294">
        <f t="shared" si="10"/>
        <v>0.46858929200026456</v>
      </c>
      <c r="BD27" s="294">
        <f t="shared" si="10"/>
        <v>0.47613322782633738</v>
      </c>
      <c r="BE27" s="294">
        <f t="shared" si="10"/>
        <v>0.48518772747454125</v>
      </c>
      <c r="BF27" s="294">
        <f t="shared" ref="BF27:BH27" si="11">BF12/BF$21</f>
        <v>0.49444882736948431</v>
      </c>
      <c r="BG27" s="294">
        <f>BG12/BG$21</f>
        <v>0.49039325238191855</v>
      </c>
      <c r="BH27" s="294">
        <f t="shared" si="11"/>
        <v>0.47809421574220007</v>
      </c>
      <c r="BI27" s="294">
        <f t="shared" ref="BI27" si="12">BI12/BI$21</f>
        <v>0.48226715426118999</v>
      </c>
      <c r="BJ27" s="1182"/>
    </row>
    <row r="28" spans="1:63" ht="15.75" thickBot="1">
      <c r="V28" s="204" t="s">
        <v>706</v>
      </c>
      <c r="X28" s="204" t="s">
        <v>707</v>
      </c>
      <c r="Y28" s="292"/>
      <c r="Z28" s="1200"/>
      <c r="AA28" s="293">
        <f t="shared" ref="AA28:BE28" si="13">AA16/AA$21</f>
        <v>0.13497874266770016</v>
      </c>
      <c r="AB28" s="293">
        <f t="shared" si="13"/>
        <v>0.13791566084991155</v>
      </c>
      <c r="AC28" s="293">
        <f t="shared" si="13"/>
        <v>0.1404498383632744</v>
      </c>
      <c r="AD28" s="293">
        <f t="shared" si="13"/>
        <v>0.14199935572222291</v>
      </c>
      <c r="AE28" s="293">
        <f t="shared" si="13"/>
        <v>0.13847090564919307</v>
      </c>
      <c r="AF28" s="293">
        <f t="shared" si="13"/>
        <v>0.14285610331833876</v>
      </c>
      <c r="AG28" s="293">
        <f t="shared" si="13"/>
        <v>0.1415642990343049</v>
      </c>
      <c r="AH28" s="293">
        <f t="shared" si="13"/>
        <v>0.13766362332169219</v>
      </c>
      <c r="AI28" s="293">
        <f t="shared" si="13"/>
        <v>0.14795362807875756</v>
      </c>
      <c r="AJ28" s="293">
        <f t="shared" si="13"/>
        <v>0.17768598397435684</v>
      </c>
      <c r="AK28" s="293">
        <f t="shared" si="13"/>
        <v>0.162300746882798</v>
      </c>
      <c r="AL28" s="293">
        <f t="shared" si="13"/>
        <v>0.18460833906005464</v>
      </c>
      <c r="AM28" s="293">
        <f t="shared" si="13"/>
        <v>0.17417424436836529</v>
      </c>
      <c r="AN28" s="293">
        <f t="shared" si="13"/>
        <v>0.18773906026942372</v>
      </c>
      <c r="AO28" s="293">
        <f t="shared" si="13"/>
        <v>0.19613261683963459</v>
      </c>
      <c r="AP28" s="293">
        <f t="shared" si="13"/>
        <v>0.20024518790586687</v>
      </c>
      <c r="AQ28" s="293">
        <f t="shared" si="13"/>
        <v>0.1964461895089446</v>
      </c>
      <c r="AR28" s="293">
        <f t="shared" si="13"/>
        <v>0.19524025668021444</v>
      </c>
      <c r="AS28" s="293">
        <f t="shared" si="13"/>
        <v>0.1959212325049221</v>
      </c>
      <c r="AT28" s="293">
        <f t="shared" si="13"/>
        <v>0.19098632565107743</v>
      </c>
      <c r="AU28" s="293">
        <f t="shared" si="13"/>
        <v>0.19182694884246043</v>
      </c>
      <c r="AV28" s="293">
        <f t="shared" si="13"/>
        <v>0.19669598306209776</v>
      </c>
      <c r="AW28" s="293">
        <f t="shared" si="13"/>
        <v>0.19995603772614284</v>
      </c>
      <c r="AX28" s="293">
        <f t="shared" si="13"/>
        <v>0.20277477532374058</v>
      </c>
      <c r="AY28" s="293">
        <f t="shared" si="13"/>
        <v>0.19514466596057156</v>
      </c>
      <c r="AZ28" s="293">
        <f t="shared" si="13"/>
        <v>0.19789452088203527</v>
      </c>
      <c r="BA28" s="293">
        <f t="shared" si="13"/>
        <v>0.19604169218385775</v>
      </c>
      <c r="BB28" s="293">
        <f t="shared" si="13"/>
        <v>0.19546158497681537</v>
      </c>
      <c r="BC28" s="293">
        <f t="shared" si="13"/>
        <v>0.20617560510222974</v>
      </c>
      <c r="BD28" s="293">
        <f t="shared" si="13"/>
        <v>0.21434207087360044</v>
      </c>
      <c r="BE28" s="293">
        <f t="shared" si="13"/>
        <v>0.20991989106841186</v>
      </c>
      <c r="BF28" s="293">
        <f t="shared" ref="BF28:BH28" si="14">BF16/BF$21</f>
        <v>0.20755848246642383</v>
      </c>
      <c r="BG28" s="293">
        <f>BG16/BG$21</f>
        <v>0.21390231568322116</v>
      </c>
      <c r="BH28" s="293">
        <f t="shared" si="14"/>
        <v>0.22604843860536325</v>
      </c>
      <c r="BI28" s="293">
        <f t="shared" ref="BI28" si="15">BI16/BI$21</f>
        <v>0.22952647573930363</v>
      </c>
      <c r="BJ28" s="1182"/>
    </row>
    <row r="29" spans="1:63" ht="15.75" thickTop="1">
      <c r="V29" s="154" t="s">
        <v>24</v>
      </c>
      <c r="X29" s="154" t="s">
        <v>273</v>
      </c>
      <c r="Y29" s="1730"/>
      <c r="Z29" s="1200"/>
      <c r="AA29" s="295">
        <f t="shared" ref="AA29:BE29" si="16">SUM(AA27,AA25,AA28,AA26)</f>
        <v>1</v>
      </c>
      <c r="AB29" s="295">
        <f t="shared" si="16"/>
        <v>0.99999999999999989</v>
      </c>
      <c r="AC29" s="295">
        <f t="shared" si="16"/>
        <v>1</v>
      </c>
      <c r="AD29" s="295">
        <f t="shared" si="16"/>
        <v>1</v>
      </c>
      <c r="AE29" s="295">
        <f t="shared" si="16"/>
        <v>1</v>
      </c>
      <c r="AF29" s="295">
        <f t="shared" si="16"/>
        <v>1</v>
      </c>
      <c r="AG29" s="295">
        <f t="shared" si="16"/>
        <v>1</v>
      </c>
      <c r="AH29" s="295">
        <f t="shared" si="16"/>
        <v>0.99999999999999989</v>
      </c>
      <c r="AI29" s="295">
        <f t="shared" si="16"/>
        <v>0.99999999999999978</v>
      </c>
      <c r="AJ29" s="295">
        <f t="shared" si="16"/>
        <v>1</v>
      </c>
      <c r="AK29" s="295">
        <f t="shared" si="16"/>
        <v>1</v>
      </c>
      <c r="AL29" s="295">
        <f t="shared" si="16"/>
        <v>1</v>
      </c>
      <c r="AM29" s="295">
        <f t="shared" si="16"/>
        <v>1</v>
      </c>
      <c r="AN29" s="295">
        <f t="shared" si="16"/>
        <v>1</v>
      </c>
      <c r="AO29" s="295">
        <f t="shared" si="16"/>
        <v>1</v>
      </c>
      <c r="AP29" s="295">
        <f t="shared" si="16"/>
        <v>1</v>
      </c>
      <c r="AQ29" s="295">
        <f t="shared" si="16"/>
        <v>0.99999999999999989</v>
      </c>
      <c r="AR29" s="295">
        <f t="shared" si="16"/>
        <v>1.0000000000000002</v>
      </c>
      <c r="AS29" s="295">
        <f t="shared" si="16"/>
        <v>1</v>
      </c>
      <c r="AT29" s="295">
        <f t="shared" si="16"/>
        <v>1</v>
      </c>
      <c r="AU29" s="295">
        <f t="shared" si="16"/>
        <v>1</v>
      </c>
      <c r="AV29" s="295">
        <f t="shared" si="16"/>
        <v>1</v>
      </c>
      <c r="AW29" s="295">
        <f t="shared" si="16"/>
        <v>0.99999999999999978</v>
      </c>
      <c r="AX29" s="295">
        <f t="shared" si="16"/>
        <v>1</v>
      </c>
      <c r="AY29" s="295">
        <f t="shared" si="16"/>
        <v>1.0000000000000002</v>
      </c>
      <c r="AZ29" s="295">
        <f t="shared" si="16"/>
        <v>1.0000000000000002</v>
      </c>
      <c r="BA29" s="295">
        <f t="shared" si="16"/>
        <v>0.99999999999999989</v>
      </c>
      <c r="BB29" s="295">
        <f t="shared" si="16"/>
        <v>1.0000000000000002</v>
      </c>
      <c r="BC29" s="295">
        <f t="shared" si="16"/>
        <v>1</v>
      </c>
      <c r="BD29" s="295">
        <f t="shared" si="16"/>
        <v>0.99999999999999989</v>
      </c>
      <c r="BE29" s="295">
        <f t="shared" si="16"/>
        <v>1</v>
      </c>
      <c r="BF29" s="295">
        <f t="shared" ref="BF29:BG29" si="17">SUM(BF27,BF25,BF28,BF26)</f>
        <v>1</v>
      </c>
      <c r="BG29" s="295">
        <f t="shared" si="17"/>
        <v>1</v>
      </c>
      <c r="BH29" s="295">
        <f t="shared" ref="BH29:BI29" si="18">SUM(BH27,BH25,BH28,BH26)</f>
        <v>1.0000000000000002</v>
      </c>
      <c r="BI29" s="295">
        <f t="shared" si="18"/>
        <v>0.99999999999999989</v>
      </c>
      <c r="BJ29" s="1182"/>
    </row>
    <row r="30" spans="1:63">
      <c r="X30" s="22"/>
    </row>
    <row r="31" spans="1:63" ht="16.5">
      <c r="V31" s="163" t="s">
        <v>35</v>
      </c>
      <c r="X31" s="163" t="s">
        <v>853</v>
      </c>
      <c r="Y31" s="163"/>
    </row>
    <row r="32" spans="1:63">
      <c r="V32" s="1198"/>
      <c r="X32" s="134"/>
      <c r="Y32" s="136"/>
      <c r="Z32" s="1199"/>
      <c r="AA32" s="86">
        <v>1990</v>
      </c>
      <c r="AB32" s="86">
        <f t="shared" ref="AB32:AP32" si="19">AA32+1</f>
        <v>1991</v>
      </c>
      <c r="AC32" s="86">
        <f t="shared" si="19"/>
        <v>1992</v>
      </c>
      <c r="AD32" s="86">
        <f t="shared" si="19"/>
        <v>1993</v>
      </c>
      <c r="AE32" s="86">
        <f t="shared" si="19"/>
        <v>1994</v>
      </c>
      <c r="AF32" s="86">
        <f t="shared" si="19"/>
        <v>1995</v>
      </c>
      <c r="AG32" s="86">
        <f t="shared" si="19"/>
        <v>1996</v>
      </c>
      <c r="AH32" s="86">
        <f t="shared" si="19"/>
        <v>1997</v>
      </c>
      <c r="AI32" s="86">
        <f t="shared" si="19"/>
        <v>1998</v>
      </c>
      <c r="AJ32" s="86">
        <f t="shared" si="19"/>
        <v>1999</v>
      </c>
      <c r="AK32" s="86">
        <f t="shared" si="19"/>
        <v>2000</v>
      </c>
      <c r="AL32" s="86">
        <f t="shared" si="19"/>
        <v>2001</v>
      </c>
      <c r="AM32" s="86">
        <f t="shared" si="19"/>
        <v>2002</v>
      </c>
      <c r="AN32" s="86">
        <f t="shared" si="19"/>
        <v>2003</v>
      </c>
      <c r="AO32" s="86">
        <f t="shared" si="19"/>
        <v>2004</v>
      </c>
      <c r="AP32" s="86">
        <f t="shared" si="19"/>
        <v>2005</v>
      </c>
      <c r="AQ32" s="86">
        <f t="shared" ref="AQ32:AZ32" si="20">AP32+1</f>
        <v>2006</v>
      </c>
      <c r="AR32" s="86">
        <f t="shared" si="20"/>
        <v>2007</v>
      </c>
      <c r="AS32" s="86">
        <f t="shared" si="20"/>
        <v>2008</v>
      </c>
      <c r="AT32" s="86">
        <f t="shared" si="20"/>
        <v>2009</v>
      </c>
      <c r="AU32" s="86">
        <f t="shared" si="20"/>
        <v>2010</v>
      </c>
      <c r="AV32" s="86">
        <f t="shared" si="20"/>
        <v>2011</v>
      </c>
      <c r="AW32" s="86">
        <f t="shared" si="20"/>
        <v>2012</v>
      </c>
      <c r="AX32" s="86">
        <f t="shared" si="20"/>
        <v>2013</v>
      </c>
      <c r="AY32" s="86">
        <f t="shared" si="20"/>
        <v>2014</v>
      </c>
      <c r="AZ32" s="86">
        <f t="shared" si="20"/>
        <v>2015</v>
      </c>
      <c r="BA32" s="86">
        <f t="shared" ref="BA32:BI32" si="21">AZ32+1</f>
        <v>2016</v>
      </c>
      <c r="BB32" s="86">
        <f t="shared" si="21"/>
        <v>2017</v>
      </c>
      <c r="BC32" s="86">
        <f t="shared" si="21"/>
        <v>2018</v>
      </c>
      <c r="BD32" s="86">
        <f t="shared" si="21"/>
        <v>2019</v>
      </c>
      <c r="BE32" s="86">
        <f t="shared" si="21"/>
        <v>2020</v>
      </c>
      <c r="BF32" s="86">
        <f t="shared" si="21"/>
        <v>2021</v>
      </c>
      <c r="BG32" s="86">
        <f t="shared" si="21"/>
        <v>2022</v>
      </c>
      <c r="BH32" s="86">
        <f t="shared" si="21"/>
        <v>2023</v>
      </c>
      <c r="BI32" s="86">
        <f t="shared" si="21"/>
        <v>2024</v>
      </c>
      <c r="BJ32" s="1124"/>
    </row>
    <row r="33" spans="2:62">
      <c r="B33" s="1131"/>
      <c r="C33" s="1131"/>
      <c r="D33" s="1131"/>
      <c r="E33" s="1131"/>
      <c r="F33" s="1131"/>
      <c r="G33" s="1131"/>
      <c r="H33" s="1131"/>
      <c r="I33" s="1131"/>
      <c r="J33" s="1131"/>
      <c r="K33" s="1131"/>
      <c r="L33" s="1131"/>
      <c r="M33" s="1131"/>
      <c r="N33" s="1131"/>
      <c r="O33" s="1131"/>
      <c r="P33" s="1131"/>
      <c r="Q33" s="1131"/>
      <c r="R33" s="1131"/>
      <c r="S33" s="1131"/>
      <c r="T33" s="1131"/>
      <c r="V33" s="147" t="s">
        <v>689</v>
      </c>
      <c r="W33" s="1131"/>
      <c r="X33" s="147" t="s">
        <v>690</v>
      </c>
      <c r="Y33" s="2340"/>
      <c r="Z33" s="1184"/>
      <c r="AA33" s="166"/>
      <c r="AB33" s="183">
        <f t="shared" ref="AB33:BI33" si="22">AB5/AA5-1</f>
        <v>3.9914284014709533E-2</v>
      </c>
      <c r="AC33" s="183">
        <f t="shared" si="22"/>
        <v>1.8043120098241827E-2</v>
      </c>
      <c r="AD33" s="183">
        <f t="shared" si="22"/>
        <v>1.8146846430799446E-2</v>
      </c>
      <c r="AE33" s="183">
        <f t="shared" si="22"/>
        <v>3.6692683864631315E-2</v>
      </c>
      <c r="AF33" s="183">
        <f t="shared" si="22"/>
        <v>8.1987306367981905E-2</v>
      </c>
      <c r="AG33" s="183">
        <f t="shared" si="22"/>
        <v>2.4511672685869179E-2</v>
      </c>
      <c r="AH33" s="183">
        <f t="shared" si="22"/>
        <v>2.539137876847275E-2</v>
      </c>
      <c r="AI33" s="183">
        <f t="shared" si="22"/>
        <v>-2.2552732471752157E-2</v>
      </c>
      <c r="AJ33" s="183">
        <f t="shared" si="22"/>
        <v>1.5561204159735942E-2</v>
      </c>
      <c r="AK33" s="183">
        <f t="shared" si="22"/>
        <v>6.9140419367252903E-4</v>
      </c>
      <c r="AL33" s="183">
        <f t="shared" si="22"/>
        <v>-1.360214172959251E-2</v>
      </c>
      <c r="AM33" s="183">
        <f t="shared" si="22"/>
        <v>-2.1297172527225183E-2</v>
      </c>
      <c r="AN33" s="183">
        <f t="shared" si="22"/>
        <v>-3.2113037054606108E-2</v>
      </c>
      <c r="AO33" s="183">
        <f t="shared" si="22"/>
        <v>-3.0601491283073989E-2</v>
      </c>
      <c r="AP33" s="183">
        <f t="shared" si="22"/>
        <v>-1.8821837234834771E-3</v>
      </c>
      <c r="AQ33" s="183">
        <f t="shared" si="22"/>
        <v>-3.2228522772298929E-2</v>
      </c>
      <c r="AR33" s="183">
        <f t="shared" si="22"/>
        <v>-3.3004974141990218E-3</v>
      </c>
      <c r="AS33" s="183">
        <f t="shared" si="22"/>
        <v>-4.2069798095245359E-2</v>
      </c>
      <c r="AT33" s="183">
        <f t="shared" si="22"/>
        <v>-4.2770788635061563E-2</v>
      </c>
      <c r="AU33" s="183">
        <f t="shared" si="22"/>
        <v>-2.6255467189285286E-2</v>
      </c>
      <c r="AV33" s="183">
        <f t="shared" si="22"/>
        <v>-8.7218588868509528E-5</v>
      </c>
      <c r="AW33" s="183">
        <f t="shared" si="22"/>
        <v>-8.7145935384638218E-3</v>
      </c>
      <c r="AX33" s="183">
        <f t="shared" si="22"/>
        <v>5.5902730547567892E-3</v>
      </c>
      <c r="AY33" s="183">
        <f t="shared" si="22"/>
        <v>-1.9025698440379935E-2</v>
      </c>
      <c r="AZ33" s="183">
        <f t="shared" si="22"/>
        <v>4.6675626480545684E-3</v>
      </c>
      <c r="BA33" s="183">
        <f t="shared" si="22"/>
        <v>-3.2514252551984257E-2</v>
      </c>
      <c r="BB33" s="183">
        <f t="shared" si="22"/>
        <v>4.1086360188484106E-2</v>
      </c>
      <c r="BC33" s="183">
        <f t="shared" si="22"/>
        <v>-5.0268973223022928E-2</v>
      </c>
      <c r="BD33" s="183">
        <f t="shared" si="22"/>
        <v>-8.8527074060196331E-2</v>
      </c>
      <c r="BE33" s="183">
        <f t="shared" si="22"/>
        <v>-6.9074535031355855E-2</v>
      </c>
      <c r="BF33" s="183">
        <f t="shared" si="22"/>
        <v>5.149730395641372E-3</v>
      </c>
      <c r="BG33" s="183">
        <f t="shared" si="22"/>
        <v>-3.9768475098321709E-2</v>
      </c>
      <c r="BH33" s="183">
        <f t="shared" si="22"/>
        <v>-4.2113555429679539E-2</v>
      </c>
      <c r="BI33" s="183">
        <f t="shared" si="22"/>
        <v>-2.9993077667878731E-2</v>
      </c>
      <c r="BJ33" s="1185"/>
    </row>
    <row r="34" spans="2:62">
      <c r="B34" s="1131"/>
      <c r="C34" s="1131"/>
      <c r="D34" s="1131"/>
      <c r="E34" s="1131"/>
      <c r="F34" s="1131"/>
      <c r="G34" s="1131"/>
      <c r="H34" s="1131"/>
      <c r="I34" s="1131"/>
      <c r="J34" s="1131"/>
      <c r="K34" s="1131"/>
      <c r="L34" s="1131"/>
      <c r="M34" s="1131"/>
      <c r="N34" s="1131"/>
      <c r="O34" s="1131"/>
      <c r="P34" s="1131"/>
      <c r="Q34" s="1131"/>
      <c r="R34" s="1131"/>
      <c r="S34" s="1131"/>
      <c r="T34" s="1131"/>
      <c r="V34" s="147" t="s">
        <v>693</v>
      </c>
      <c r="W34" s="1131"/>
      <c r="X34" s="147" t="s">
        <v>713</v>
      </c>
      <c r="Y34" s="2340"/>
      <c r="Z34" s="1184"/>
      <c r="AA34" s="296"/>
      <c r="AB34" s="183">
        <f t="shared" ref="AB34:BI34" si="23">AB8/AA8-1</f>
        <v>-4.8461294949551093E-2</v>
      </c>
      <c r="AC34" s="183">
        <f t="shared" si="23"/>
        <v>-3.70922576688415E-3</v>
      </c>
      <c r="AD34" s="183">
        <f t="shared" si="23"/>
        <v>-2.873960370575368E-2</v>
      </c>
      <c r="AE34" s="183">
        <f t="shared" si="23"/>
        <v>0.11801480652880714</v>
      </c>
      <c r="AF34" s="183">
        <f t="shared" si="23"/>
        <v>-9.6077655705013587E-3</v>
      </c>
      <c r="AG34" s="183">
        <f t="shared" si="23"/>
        <v>9.9184530797277848E-2</v>
      </c>
      <c r="AH34" s="183">
        <f t="shared" si="23"/>
        <v>5.417968955546737E-2</v>
      </c>
      <c r="AI34" s="183">
        <f t="shared" si="23"/>
        <v>-0.11054673603851495</v>
      </c>
      <c r="AJ34" s="183">
        <f t="shared" si="23"/>
        <v>-0.59711887526949448</v>
      </c>
      <c r="AK34" s="183">
        <f t="shared" si="23"/>
        <v>0.59570197840004213</v>
      </c>
      <c r="AL34" s="183">
        <f t="shared" si="23"/>
        <v>-0.50264458744842322</v>
      </c>
      <c r="AM34" s="183">
        <f t="shared" si="23"/>
        <v>-4.3541633321241391E-2</v>
      </c>
      <c r="AN34" s="183">
        <f t="shared" si="23"/>
        <v>1.0436762677969558E-2</v>
      </c>
      <c r="AO34" s="183">
        <f t="shared" si="23"/>
        <v>4.7087474827369746E-2</v>
      </c>
      <c r="AP34" s="183">
        <f t="shared" si="23"/>
        <v>-0.15534414112777417</v>
      </c>
      <c r="AQ34" s="183">
        <f t="shared" si="23"/>
        <v>6.2988650339518504E-2</v>
      </c>
      <c r="AR34" s="183">
        <f t="shared" si="23"/>
        <v>-0.26965999396603613</v>
      </c>
      <c r="AS34" s="183">
        <f t="shared" si="23"/>
        <v>9.3195289241132295E-2</v>
      </c>
      <c r="AT34" s="183">
        <f t="shared" si="23"/>
        <v>4.1182241469561509E-2</v>
      </c>
      <c r="AU34" s="183">
        <f t="shared" si="23"/>
        <v>-0.22207735373789206</v>
      </c>
      <c r="AV34" s="183">
        <f t="shared" si="23"/>
        <v>-0.15793513104696588</v>
      </c>
      <c r="AW34" s="183">
        <f t="shared" si="23"/>
        <v>-0.12713263282760146</v>
      </c>
      <c r="AX34" s="183">
        <f t="shared" si="23"/>
        <v>-2.0561344385162439E-2</v>
      </c>
      <c r="AY34" s="183">
        <f t="shared" si="23"/>
        <v>-1.5075097473308485E-2</v>
      </c>
      <c r="AZ34" s="183">
        <f t="shared" si="23"/>
        <v>-0.31510565961753578</v>
      </c>
      <c r="BA34" s="183">
        <f t="shared" si="23"/>
        <v>-0.12095436958481032</v>
      </c>
      <c r="BB34" s="183">
        <f t="shared" si="23"/>
        <v>-9.0315005136469617E-2</v>
      </c>
      <c r="BC34" s="183">
        <f t="shared" si="23"/>
        <v>-0.14685348432476975</v>
      </c>
      <c r="BD34" s="183">
        <f t="shared" si="23"/>
        <v>9.5743150790457143E-2</v>
      </c>
      <c r="BE34" s="183">
        <f t="shared" si="23"/>
        <v>0.1755113713048535</v>
      </c>
      <c r="BF34" s="183">
        <f t="shared" si="23"/>
        <v>-0.19911877568701108</v>
      </c>
      <c r="BG34" s="183">
        <f>BG8/BF8-1</f>
        <v>-0.15537711415303102</v>
      </c>
      <c r="BH34" s="183">
        <f t="shared" si="23"/>
        <v>-0.15078194019845037</v>
      </c>
      <c r="BI34" s="183">
        <f t="shared" si="23"/>
        <v>-0.26256803673783513</v>
      </c>
      <c r="BJ34" s="1185"/>
    </row>
    <row r="35" spans="2:62">
      <c r="B35" s="1131"/>
      <c r="C35" s="1131"/>
      <c r="D35" s="1131"/>
      <c r="E35" s="1131"/>
      <c r="F35" s="1131"/>
      <c r="G35" s="1131"/>
      <c r="H35" s="1131"/>
      <c r="I35" s="1131"/>
      <c r="J35" s="1131"/>
      <c r="K35" s="1131"/>
      <c r="L35" s="1131"/>
      <c r="M35" s="1131"/>
      <c r="N35" s="1131"/>
      <c r="O35" s="1131"/>
      <c r="P35" s="1131"/>
      <c r="Q35" s="1131"/>
      <c r="R35" s="1131"/>
      <c r="S35" s="1131"/>
      <c r="T35" s="1131"/>
      <c r="V35" s="146" t="s">
        <v>698</v>
      </c>
      <c r="W35" s="1131"/>
      <c r="X35" s="146" t="s">
        <v>699</v>
      </c>
      <c r="Y35" s="2340"/>
      <c r="Z35" s="1184"/>
      <c r="AA35" s="296"/>
      <c r="AB35" s="183">
        <f t="shared" ref="AB35:BI35" si="24">AB12/AA12-1</f>
        <v>-1.3625489390305057E-2</v>
      </c>
      <c r="AC35" s="183">
        <f t="shared" si="24"/>
        <v>-7.6467381932172618E-3</v>
      </c>
      <c r="AD35" s="183">
        <f t="shared" si="24"/>
        <v>5.9840760734231058E-3</v>
      </c>
      <c r="AE35" s="183">
        <f t="shared" si="24"/>
        <v>-2.2189778030914376E-2</v>
      </c>
      <c r="AF35" s="183">
        <f t="shared" si="24"/>
        <v>-3.5214841789549256E-2</v>
      </c>
      <c r="AG35" s="183">
        <f t="shared" si="24"/>
        <v>-1.9053131554473857E-2</v>
      </c>
      <c r="AH35" s="183">
        <f t="shared" si="24"/>
        <v>-8.3379872749300699E-3</v>
      </c>
      <c r="AI35" s="183">
        <f t="shared" si="24"/>
        <v>-9.8513165503290034E-3</v>
      </c>
      <c r="AJ35" s="183">
        <f t="shared" si="24"/>
        <v>-4.254606319163412E-3</v>
      </c>
      <c r="AK35" s="183">
        <f t="shared" si="24"/>
        <v>5.4815595662593974E-3</v>
      </c>
      <c r="AL35" s="183">
        <f t="shared" si="24"/>
        <v>-2.2949775643929082E-2</v>
      </c>
      <c r="AM35" s="183">
        <f t="shared" si="24"/>
        <v>-6.3749848826100131E-4</v>
      </c>
      <c r="AN35" s="183">
        <f t="shared" si="24"/>
        <v>-1.2075309860999361E-3</v>
      </c>
      <c r="AO35" s="183">
        <f t="shared" si="24"/>
        <v>-1.1349132511735971E-2</v>
      </c>
      <c r="AP35" s="183">
        <f t="shared" si="24"/>
        <v>1.0564273293661275E-2</v>
      </c>
      <c r="AQ35" s="183">
        <f t="shared" si="24"/>
        <v>6.77334535639873E-3</v>
      </c>
      <c r="AR35" s="183">
        <f t="shared" si="24"/>
        <v>5.0654095438380287E-2</v>
      </c>
      <c r="AS35" s="183">
        <f t="shared" si="24"/>
        <v>-7.4931517470139597E-2</v>
      </c>
      <c r="AT35" s="183">
        <f t="shared" si="24"/>
        <v>-1.958834083427774E-2</v>
      </c>
      <c r="AU35" s="183">
        <f t="shared" si="24"/>
        <v>3.8677833439500819E-2</v>
      </c>
      <c r="AV35" s="183">
        <f t="shared" si="24"/>
        <v>-1.2620197054654336E-2</v>
      </c>
      <c r="AW35" s="183">
        <f t="shared" si="24"/>
        <v>-1.0519011571929027E-2</v>
      </c>
      <c r="AX35" s="183">
        <f t="shared" si="24"/>
        <v>-9.2887746947434291E-3</v>
      </c>
      <c r="AY35" s="183">
        <f t="shared" si="24"/>
        <v>-1.3737410537582262E-2</v>
      </c>
      <c r="AZ35" s="183">
        <f t="shared" si="24"/>
        <v>8.6314147525761165E-3</v>
      </c>
      <c r="BA35" s="183">
        <f t="shared" si="24"/>
        <v>-5.9120066392917003E-3</v>
      </c>
      <c r="BB35" s="183">
        <f t="shared" si="24"/>
        <v>2.9868135372730364E-3</v>
      </c>
      <c r="BC35" s="183">
        <f t="shared" si="24"/>
        <v>-5.8140024661373135E-2</v>
      </c>
      <c r="BD35" s="183">
        <f t="shared" si="24"/>
        <v>-7.1670006914025253E-3</v>
      </c>
      <c r="BE35" s="183">
        <f t="shared" si="24"/>
        <v>-7.1376906926231554E-3</v>
      </c>
      <c r="BF35" s="183">
        <f t="shared" si="24"/>
        <v>1.7307600456332173E-2</v>
      </c>
      <c r="BG35" s="183">
        <f t="shared" ref="BG35" si="25">BG12/BF12-1</f>
        <v>-5.3966530237103849E-2</v>
      </c>
      <c r="BH35" s="183">
        <f t="shared" si="24"/>
        <v>-7.7816151575266113E-2</v>
      </c>
      <c r="BI35" s="183">
        <f t="shared" si="24"/>
        <v>-1.8401104803399404E-2</v>
      </c>
      <c r="BJ35" s="1185"/>
    </row>
    <row r="36" spans="2:62" ht="15.75" thickBot="1">
      <c r="B36" s="1131"/>
      <c r="C36" s="1131"/>
      <c r="D36" s="1131"/>
      <c r="E36" s="1131"/>
      <c r="F36" s="1131"/>
      <c r="G36" s="1131"/>
      <c r="H36" s="1131"/>
      <c r="I36" s="1131"/>
      <c r="J36" s="1131"/>
      <c r="K36" s="1131"/>
      <c r="L36" s="1131"/>
      <c r="M36" s="1131"/>
      <c r="N36" s="1131"/>
      <c r="O36" s="1131"/>
      <c r="P36" s="1131"/>
      <c r="Q36" s="1131"/>
      <c r="R36" s="1131"/>
      <c r="S36" s="1131"/>
      <c r="T36" s="1131"/>
      <c r="V36" s="2343" t="s">
        <v>736</v>
      </c>
      <c r="W36" s="1131"/>
      <c r="X36" s="147" t="s">
        <v>707</v>
      </c>
      <c r="Y36" s="2340"/>
      <c r="Z36" s="1184"/>
      <c r="AA36" s="166"/>
      <c r="AB36" s="183">
        <f t="shared" ref="AB36:BI36" si="26">AB16/AA16-1</f>
        <v>1.1014041053489798E-2</v>
      </c>
      <c r="AC36" s="183">
        <f t="shared" si="26"/>
        <v>2.1156489798715761E-2</v>
      </c>
      <c r="AD36" s="183">
        <f t="shared" si="26"/>
        <v>9.9661306888700896E-3</v>
      </c>
      <c r="AE36" s="183">
        <f t="shared" si="26"/>
        <v>8.6813439501198797E-3</v>
      </c>
      <c r="AF36" s="183">
        <f t="shared" si="26"/>
        <v>3.9773509434247289E-2</v>
      </c>
      <c r="AG36" s="183">
        <f t="shared" si="26"/>
        <v>2.3144976115834881E-2</v>
      </c>
      <c r="AH36" s="183">
        <f t="shared" si="26"/>
        <v>-8.8421866097989632E-3</v>
      </c>
      <c r="AI36" s="183">
        <f t="shared" si="26"/>
        <v>3.1271707162790152E-2</v>
      </c>
      <c r="AJ36" s="183">
        <f t="shared" si="26"/>
        <v>-2.0249537487409763E-2</v>
      </c>
      <c r="AK36" s="183">
        <f t="shared" si="26"/>
        <v>-2.3022510271732965E-3</v>
      </c>
      <c r="AL36" s="183">
        <f t="shared" si="26"/>
        <v>-3.1421681117692613E-3</v>
      </c>
      <c r="AM36" s="183">
        <f t="shared" si="26"/>
        <v>-8.2211462120566736E-2</v>
      </c>
      <c r="AN36" s="183">
        <f t="shared" si="26"/>
        <v>8.4213270871934309E-2</v>
      </c>
      <c r="AO36" s="183">
        <f t="shared" si="26"/>
        <v>4.5877680798530385E-2</v>
      </c>
      <c r="AP36" s="183">
        <f t="shared" si="26"/>
        <v>5.1118908344067737E-3</v>
      </c>
      <c r="AQ36" s="183">
        <f t="shared" si="26"/>
        <v>-2.2786391260298688E-2</v>
      </c>
      <c r="AR36" s="183">
        <f t="shared" si="26"/>
        <v>-2.2702621036763904E-2</v>
      </c>
      <c r="AS36" s="183">
        <f t="shared" si="26"/>
        <v>-4.0975802360451508E-2</v>
      </c>
      <c r="AT36" s="183">
        <f t="shared" si="26"/>
        <v>-5.04947378206968E-2</v>
      </c>
      <c r="AU36" s="183">
        <f t="shared" si="26"/>
        <v>-1.2780432344709047E-2</v>
      </c>
      <c r="AV36" s="183">
        <f t="shared" si="26"/>
        <v>7.0558567493324009E-3</v>
      </c>
      <c r="AW36" s="183">
        <f t="shared" si="26"/>
        <v>-2.5184982528958511E-4</v>
      </c>
      <c r="AX36" s="183">
        <f t="shared" si="26"/>
        <v>1.2565428730114014E-2</v>
      </c>
      <c r="AY36" s="183">
        <f t="shared" si="26"/>
        <v>-6.1722091850408334E-2</v>
      </c>
      <c r="AZ36" s="183">
        <f t="shared" si="26"/>
        <v>-1.4579433502445172E-3</v>
      </c>
      <c r="BA36" s="183">
        <f t="shared" si="26"/>
        <v>-3.3282854038023224E-2</v>
      </c>
      <c r="BB36" s="183">
        <f t="shared" si="26"/>
        <v>8.1000702137343783E-3</v>
      </c>
      <c r="BC36" s="183">
        <f t="shared" si="26"/>
        <v>5.6837306220769435E-3</v>
      </c>
      <c r="BD36" s="183">
        <f t="shared" si="26"/>
        <v>1.5804699264426292E-2</v>
      </c>
      <c r="BE36" s="183">
        <f t="shared" si="26"/>
        <v>-4.5768216545511331E-2</v>
      </c>
      <c r="BF36" s="183">
        <f t="shared" si="26"/>
        <v>-1.2976166864576144E-2</v>
      </c>
      <c r="BG36" s="183">
        <f t="shared" si="26"/>
        <v>-1.6989025273329461E-2</v>
      </c>
      <c r="BH36" s="183">
        <f t="shared" si="26"/>
        <v>-3.8092861050309512E-4</v>
      </c>
      <c r="BI36" s="183">
        <f t="shared" si="26"/>
        <v>-1.1922197927139222E-2</v>
      </c>
      <c r="BJ36" s="1185"/>
    </row>
    <row r="37" spans="2:62" ht="15.75" thickTop="1">
      <c r="B37" s="1131"/>
      <c r="C37" s="1131"/>
      <c r="D37" s="1131"/>
      <c r="E37" s="1131"/>
      <c r="F37" s="1131"/>
      <c r="G37" s="1131"/>
      <c r="H37" s="1131"/>
      <c r="I37" s="1131"/>
      <c r="J37" s="1131"/>
      <c r="K37" s="1131"/>
      <c r="L37" s="1131"/>
      <c r="M37" s="1131"/>
      <c r="N37" s="1131"/>
      <c r="O37" s="1131"/>
      <c r="P37" s="1131"/>
      <c r="Q37" s="1131"/>
      <c r="R37" s="1131"/>
      <c r="S37" s="1131"/>
      <c r="T37" s="1131"/>
      <c r="V37" s="2342" t="s">
        <v>24</v>
      </c>
      <c r="W37" s="1131"/>
      <c r="X37" s="2342" t="s">
        <v>274</v>
      </c>
      <c r="Y37" s="2341"/>
      <c r="Z37" s="1184"/>
      <c r="AA37" s="298"/>
      <c r="AB37" s="2344">
        <f t="shared" ref="AB37:BI37" si="27">AB21/AA21-1</f>
        <v>-1.051553362528701E-2</v>
      </c>
      <c r="AC37" s="2344">
        <f t="shared" si="27"/>
        <v>2.7314645781164604E-3</v>
      </c>
      <c r="AD37" s="2344">
        <f t="shared" si="27"/>
        <v>-1.0547647475419586E-3</v>
      </c>
      <c r="AE37" s="2344">
        <f t="shared" si="27"/>
        <v>3.4384084500841405E-2</v>
      </c>
      <c r="AF37" s="2344">
        <f t="shared" si="27"/>
        <v>7.8559905876782743E-3</v>
      </c>
      <c r="AG37" s="2344">
        <f t="shared" si="27"/>
        <v>3.2481391245569258E-2</v>
      </c>
      <c r="AH37" s="2344">
        <f t="shared" si="27"/>
        <v>1.9242104045714248E-2</v>
      </c>
      <c r="AI37" s="2344">
        <f t="shared" si="27"/>
        <v>-4.0452054601830212E-2</v>
      </c>
      <c r="AJ37" s="2344">
        <f t="shared" si="27"/>
        <v>-0.18419206569777391</v>
      </c>
      <c r="AK37" s="2344">
        <f t="shared" si="27"/>
        <v>9.2274124673340507E-2</v>
      </c>
      <c r="AL37" s="2344">
        <f t="shared" si="27"/>
        <v>-0.12359987920808579</v>
      </c>
      <c r="AM37" s="2344">
        <f t="shared" si="27"/>
        <v>-2.7230356585077886E-2</v>
      </c>
      <c r="AN37" s="2344">
        <f t="shared" si="27"/>
        <v>5.87499967916294E-3</v>
      </c>
      <c r="AO37" s="2344">
        <f t="shared" si="27"/>
        <v>1.1190189259815408E-3</v>
      </c>
      <c r="AP37" s="2344">
        <f t="shared" si="27"/>
        <v>-1.5530772910974933E-2</v>
      </c>
      <c r="AQ37" s="2344">
        <f t="shared" si="27"/>
        <v>-3.8884276890394087E-3</v>
      </c>
      <c r="AR37" s="2344">
        <f t="shared" si="27"/>
        <v>-1.6666186682684603E-2</v>
      </c>
      <c r="AS37" s="2344">
        <f t="shared" si="27"/>
        <v>-4.4309143446317867E-2</v>
      </c>
      <c r="AT37" s="2344">
        <f t="shared" si="27"/>
        <v>-2.5960415742315113E-2</v>
      </c>
      <c r="AU37" s="2344">
        <f t="shared" si="27"/>
        <v>-1.7106621488444329E-2</v>
      </c>
      <c r="AV37" s="2344">
        <f t="shared" si="27"/>
        <v>-1.787291582275774E-2</v>
      </c>
      <c r="AW37" s="2344">
        <f t="shared" si="27"/>
        <v>-1.6551600795106758E-2</v>
      </c>
      <c r="AX37" s="2344">
        <f t="shared" si="27"/>
        <v>-1.5100707467435859E-3</v>
      </c>
      <c r="AY37" s="2344">
        <f t="shared" si="27"/>
        <v>-2.5035651988027929E-2</v>
      </c>
      <c r="AZ37" s="2344">
        <f t="shared" si="27"/>
        <v>-1.5333243063082924E-2</v>
      </c>
      <c r="BA37" s="2344">
        <f t="shared" si="27"/>
        <v>-2.41462196256923E-2</v>
      </c>
      <c r="BB37" s="2344">
        <f t="shared" si="27"/>
        <v>1.1091993748071127E-2</v>
      </c>
      <c r="BC37" s="2344">
        <f t="shared" si="27"/>
        <v>-4.6577135663942171E-2</v>
      </c>
      <c r="BD37" s="2344">
        <f t="shared" si="27"/>
        <v>-2.2897615559397511E-2</v>
      </c>
      <c r="BE37" s="2344">
        <f t="shared" si="27"/>
        <v>-2.5666336248296728E-2</v>
      </c>
      <c r="BF37" s="2344">
        <f t="shared" si="27"/>
        <v>-1.746721831847986E-3</v>
      </c>
      <c r="BG37" s="2344">
        <f t="shared" si="27"/>
        <v>-4.614278947653061E-2</v>
      </c>
      <c r="BH37" s="2344">
        <f t="shared" si="27"/>
        <v>-5.4092850671646264E-2</v>
      </c>
      <c r="BI37" s="2344">
        <f t="shared" si="27"/>
        <v>-2.6894637493260931E-2</v>
      </c>
      <c r="BJ37" s="1185"/>
    </row>
    <row r="38" spans="2:62">
      <c r="X38" s="22"/>
    </row>
    <row r="39" spans="2:62">
      <c r="V39" s="163" t="s">
        <v>472</v>
      </c>
      <c r="X39" s="23" t="s">
        <v>877</v>
      </c>
    </row>
    <row r="40" spans="2:62">
      <c r="V40" s="1198"/>
      <c r="X40" s="134"/>
      <c r="Y40" s="136"/>
      <c r="Z40" s="1199"/>
      <c r="AA40" s="86">
        <v>1990</v>
      </c>
      <c r="AB40" s="86">
        <f t="shared" ref="AB40:AZ40" si="28">AA40+1</f>
        <v>1991</v>
      </c>
      <c r="AC40" s="86">
        <f t="shared" si="28"/>
        <v>1992</v>
      </c>
      <c r="AD40" s="86">
        <f t="shared" si="28"/>
        <v>1993</v>
      </c>
      <c r="AE40" s="86">
        <f t="shared" si="28"/>
        <v>1994</v>
      </c>
      <c r="AF40" s="86">
        <f t="shared" si="28"/>
        <v>1995</v>
      </c>
      <c r="AG40" s="86">
        <f t="shared" si="28"/>
        <v>1996</v>
      </c>
      <c r="AH40" s="86">
        <f t="shared" si="28"/>
        <v>1997</v>
      </c>
      <c r="AI40" s="86">
        <f t="shared" si="28"/>
        <v>1998</v>
      </c>
      <c r="AJ40" s="86">
        <f t="shared" si="28"/>
        <v>1999</v>
      </c>
      <c r="AK40" s="86">
        <f t="shared" si="28"/>
        <v>2000</v>
      </c>
      <c r="AL40" s="86">
        <f t="shared" si="28"/>
        <v>2001</v>
      </c>
      <c r="AM40" s="86">
        <f t="shared" si="28"/>
        <v>2002</v>
      </c>
      <c r="AN40" s="86">
        <f t="shared" si="28"/>
        <v>2003</v>
      </c>
      <c r="AO40" s="86">
        <f t="shared" si="28"/>
        <v>2004</v>
      </c>
      <c r="AP40" s="86">
        <f t="shared" si="28"/>
        <v>2005</v>
      </c>
      <c r="AQ40" s="86">
        <f t="shared" si="28"/>
        <v>2006</v>
      </c>
      <c r="AR40" s="86">
        <f t="shared" si="28"/>
        <v>2007</v>
      </c>
      <c r="AS40" s="86">
        <f t="shared" si="28"/>
        <v>2008</v>
      </c>
      <c r="AT40" s="86">
        <f t="shared" si="28"/>
        <v>2009</v>
      </c>
      <c r="AU40" s="86">
        <f t="shared" si="28"/>
        <v>2010</v>
      </c>
      <c r="AV40" s="86">
        <f t="shared" si="28"/>
        <v>2011</v>
      </c>
      <c r="AW40" s="86">
        <f t="shared" si="28"/>
        <v>2012</v>
      </c>
      <c r="AX40" s="86">
        <f t="shared" si="28"/>
        <v>2013</v>
      </c>
      <c r="AY40" s="86">
        <f t="shared" si="28"/>
        <v>2014</v>
      </c>
      <c r="AZ40" s="86">
        <f t="shared" si="28"/>
        <v>2015</v>
      </c>
      <c r="BA40" s="86">
        <f t="shared" ref="BA40:BI40" si="29">AZ40+1</f>
        <v>2016</v>
      </c>
      <c r="BB40" s="86">
        <f t="shared" si="29"/>
        <v>2017</v>
      </c>
      <c r="BC40" s="86">
        <f t="shared" si="29"/>
        <v>2018</v>
      </c>
      <c r="BD40" s="86">
        <f t="shared" si="29"/>
        <v>2019</v>
      </c>
      <c r="BE40" s="86">
        <f t="shared" si="29"/>
        <v>2020</v>
      </c>
      <c r="BF40" s="86">
        <f t="shared" si="29"/>
        <v>2021</v>
      </c>
      <c r="BG40" s="86">
        <f t="shared" si="29"/>
        <v>2022</v>
      </c>
      <c r="BH40" s="86">
        <f t="shared" si="29"/>
        <v>2023</v>
      </c>
      <c r="BI40" s="86">
        <f t="shared" si="29"/>
        <v>2024</v>
      </c>
      <c r="BJ40" s="1124"/>
    </row>
    <row r="41" spans="2:62">
      <c r="B41" s="1131"/>
      <c r="C41" s="1131"/>
      <c r="D41" s="1131"/>
      <c r="E41" s="1131"/>
      <c r="F41" s="1131"/>
      <c r="G41" s="1131"/>
      <c r="H41" s="1131"/>
      <c r="I41" s="1131"/>
      <c r="J41" s="1131"/>
      <c r="K41" s="1131"/>
      <c r="L41" s="1131"/>
      <c r="M41" s="1131"/>
      <c r="N41" s="1131"/>
      <c r="O41" s="1131"/>
      <c r="P41" s="1131"/>
      <c r="Q41" s="1131"/>
      <c r="R41" s="1131"/>
      <c r="S41" s="1131"/>
      <c r="T41" s="1131"/>
      <c r="V41" s="147" t="s">
        <v>689</v>
      </c>
      <c r="W41" s="1131"/>
      <c r="X41" s="147" t="s">
        <v>690</v>
      </c>
      <c r="Y41" s="2340"/>
      <c r="Z41" s="1184"/>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83">
        <f t="shared" ref="AY41:BH41" si="30">AY5/$AX5-1</f>
        <v>-1.9025698440379935E-2</v>
      </c>
      <c r="AZ41" s="183">
        <f t="shared" si="30"/>
        <v>-1.4446939431718819E-2</v>
      </c>
      <c r="BA41" s="183">
        <f t="shared" si="30"/>
        <v>-4.6491460546416841E-2</v>
      </c>
      <c r="BB41" s="183">
        <f t="shared" si="30"/>
        <v>-7.3152652516316197E-3</v>
      </c>
      <c r="BC41" s="183">
        <f t="shared" si="30"/>
        <v>-5.7216507601600908E-2</v>
      </c>
      <c r="BD41" s="183">
        <f t="shared" si="30"/>
        <v>-0.14067837165588448</v>
      </c>
      <c r="BE41" s="183">
        <f t="shared" si="30"/>
        <v>-0.20003561357614186</v>
      </c>
      <c r="BF41" s="183">
        <f t="shared" si="30"/>
        <v>-0.19591601265994418</v>
      </c>
      <c r="BG41" s="183">
        <f t="shared" si="30"/>
        <v>-0.2278932066874364</v>
      </c>
      <c r="BH41" s="183">
        <f t="shared" si="30"/>
        <v>-0.26040936892523725</v>
      </c>
      <c r="BI41" s="183">
        <f t="shared" ref="BI41" si="31">BI5/$AX5-1</f>
        <v>-0.28259196816549803</v>
      </c>
      <c r="BJ41" s="1185"/>
    </row>
    <row r="42" spans="2:62">
      <c r="B42" s="1131"/>
      <c r="C42" s="1131"/>
      <c r="D42" s="1131"/>
      <c r="E42" s="1131"/>
      <c r="F42" s="1131"/>
      <c r="G42" s="1131"/>
      <c r="H42" s="1131"/>
      <c r="I42" s="1131"/>
      <c r="J42" s="1131"/>
      <c r="K42" s="1131"/>
      <c r="L42" s="1131"/>
      <c r="M42" s="1131"/>
      <c r="N42" s="1131"/>
      <c r="O42" s="1131"/>
      <c r="P42" s="1131"/>
      <c r="Q42" s="1131"/>
      <c r="R42" s="1131"/>
      <c r="S42" s="1131"/>
      <c r="T42" s="1131"/>
      <c r="V42" s="147" t="s">
        <v>693</v>
      </c>
      <c r="W42" s="1131"/>
      <c r="X42" s="147" t="s">
        <v>713</v>
      </c>
      <c r="Y42" s="2340"/>
      <c r="Z42" s="1184"/>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345">
        <f t="shared" ref="AY42:BF42" si="32">AY8/$AX8-1</f>
        <v>-1.5075097473308485E-2</v>
      </c>
      <c r="AZ42" s="2345">
        <f t="shared" si="32"/>
        <v>-0.32543050855771871</v>
      </c>
      <c r="BA42" s="2345">
        <f t="shared" si="32"/>
        <v>-0.40702263613626599</v>
      </c>
      <c r="BB42" s="2345">
        <f t="shared" si="32"/>
        <v>-0.4605773897994293</v>
      </c>
      <c r="BC42" s="2345">
        <f t="shared" si="32"/>
        <v>-0.53979347963094515</v>
      </c>
      <c r="BD42" s="2345">
        <f t="shared" si="32"/>
        <v>-0.49573185735649916</v>
      </c>
      <c r="BE42" s="2345">
        <f t="shared" si="32"/>
        <v>-0.40722706413578691</v>
      </c>
      <c r="BF42" s="2345">
        <f t="shared" si="32"/>
        <v>-0.52525928538546407</v>
      </c>
      <c r="BG42" s="2345">
        <f>BG8/$AX8-1</f>
        <v>-0.59902312759321841</v>
      </c>
      <c r="BH42" s="2345">
        <f t="shared" ref="BH42:BI42" si="33">BH8/$AX8-1</f>
        <v>-0.65948319838941938</v>
      </c>
      <c r="BI42" s="2345">
        <f t="shared" si="33"/>
        <v>-0.74889202646455644</v>
      </c>
      <c r="BJ42" s="1185"/>
    </row>
    <row r="43" spans="2:62">
      <c r="B43" s="1131"/>
      <c r="C43" s="1131"/>
      <c r="D43" s="1131"/>
      <c r="E43" s="1131"/>
      <c r="F43" s="1131"/>
      <c r="G43" s="1131"/>
      <c r="H43" s="1131"/>
      <c r="I43" s="1131"/>
      <c r="J43" s="1131"/>
      <c r="K43" s="1131"/>
      <c r="L43" s="1131"/>
      <c r="M43" s="1131"/>
      <c r="N43" s="1131"/>
      <c r="O43" s="1131"/>
      <c r="P43" s="1131"/>
      <c r="Q43" s="1131"/>
      <c r="R43" s="1131"/>
      <c r="S43" s="1131"/>
      <c r="T43" s="1131"/>
      <c r="V43" s="146" t="s">
        <v>698</v>
      </c>
      <c r="W43" s="1131"/>
      <c r="X43" s="146" t="s">
        <v>699</v>
      </c>
      <c r="Y43" s="2340"/>
      <c r="Z43" s="1184"/>
      <c r="AA43" s="296"/>
      <c r="AB43" s="296"/>
      <c r="AC43" s="296"/>
      <c r="AD43" s="296"/>
      <c r="AE43" s="296"/>
      <c r="AF43" s="296"/>
      <c r="AG43" s="296"/>
      <c r="AH43" s="296"/>
      <c r="AI43" s="296"/>
      <c r="AJ43" s="296"/>
      <c r="AK43" s="296"/>
      <c r="AL43" s="296"/>
      <c r="AM43" s="296"/>
      <c r="AN43" s="296"/>
      <c r="AO43" s="296"/>
      <c r="AP43" s="296"/>
      <c r="AQ43" s="296"/>
      <c r="AR43" s="296"/>
      <c r="AS43" s="296"/>
      <c r="AT43" s="296"/>
      <c r="AU43" s="296"/>
      <c r="AV43" s="296"/>
      <c r="AW43" s="296"/>
      <c r="AX43" s="296"/>
      <c r="AY43" s="183">
        <f>AY12/$AX12-1</f>
        <v>-1.3737410537582262E-2</v>
      </c>
      <c r="AZ43" s="183">
        <f t="shared" ref="AZ43:BE43" si="34">AZ12/$AX12-1</f>
        <v>-5.2245690729824101E-3</v>
      </c>
      <c r="BA43" s="183">
        <f t="shared" si="34"/>
        <v>-1.1105688025227156E-2</v>
      </c>
      <c r="BB43" s="183">
        <f t="shared" si="34"/>
        <v>-8.1520451072885081E-3</v>
      </c>
      <c r="BC43" s="183">
        <f t="shared" si="34"/>
        <v>-6.581810966508328E-2</v>
      </c>
      <c r="BD43" s="183">
        <f t="shared" si="34"/>
        <v>-7.2513391919009296E-2</v>
      </c>
      <c r="BE43" s="183">
        <f t="shared" si="34"/>
        <v>-7.9133504449041658E-2</v>
      </c>
      <c r="BF43" s="183">
        <f t="shared" ref="BF43:BH43" si="35">BF12/$AX12-1</f>
        <v>-6.319551507042287E-2</v>
      </c>
      <c r="BG43" s="183">
        <f t="shared" ref="BG43" si="36">BG12/$AX12-1</f>
        <v>-0.1137516026326294</v>
      </c>
      <c r="BH43" s="183">
        <f t="shared" si="35"/>
        <v>-0.18271604225550542</v>
      </c>
      <c r="BI43" s="183">
        <f t="shared" ref="BI43" si="37">BI12/$AX12-1</f>
        <v>-0.19775497001609899</v>
      </c>
      <c r="BJ43" s="1185"/>
    </row>
    <row r="44" spans="2:62" ht="15.75" thickBot="1">
      <c r="B44" s="1131"/>
      <c r="C44" s="1131"/>
      <c r="D44" s="1131"/>
      <c r="E44" s="1131"/>
      <c r="F44" s="1131"/>
      <c r="G44" s="1131"/>
      <c r="H44" s="1131"/>
      <c r="I44" s="1131"/>
      <c r="J44" s="1131"/>
      <c r="K44" s="1131"/>
      <c r="L44" s="1131"/>
      <c r="M44" s="1131"/>
      <c r="N44" s="1131"/>
      <c r="O44" s="1131"/>
      <c r="P44" s="1131"/>
      <c r="Q44" s="1131"/>
      <c r="R44" s="1131"/>
      <c r="S44" s="1131"/>
      <c r="T44" s="1131"/>
      <c r="V44" s="2343" t="s">
        <v>736</v>
      </c>
      <c r="W44" s="1131"/>
      <c r="X44" s="147" t="s">
        <v>707</v>
      </c>
      <c r="Y44" s="2340"/>
      <c r="Z44" s="1184"/>
      <c r="AA44" s="663"/>
      <c r="AB44" s="663"/>
      <c r="AC44" s="663"/>
      <c r="AD44" s="663"/>
      <c r="AE44" s="663"/>
      <c r="AF44" s="663"/>
      <c r="AG44" s="663"/>
      <c r="AH44" s="663"/>
      <c r="AI44" s="663"/>
      <c r="AJ44" s="663"/>
      <c r="AK44" s="663"/>
      <c r="AL44" s="663"/>
      <c r="AM44" s="663"/>
      <c r="AN44" s="663"/>
      <c r="AO44" s="663"/>
      <c r="AP44" s="663"/>
      <c r="AQ44" s="663"/>
      <c r="AR44" s="663"/>
      <c r="AS44" s="663"/>
      <c r="AT44" s="663"/>
      <c r="AU44" s="663"/>
      <c r="AV44" s="663"/>
      <c r="AW44" s="663"/>
      <c r="AX44" s="663"/>
      <c r="AY44" s="2346">
        <f t="shared" ref="AY44" si="38">AY16/$AX16-1</f>
        <v>-6.1722091850408334E-2</v>
      </c>
      <c r="AZ44" s="2346">
        <f t="shared" ref="AZ44:BE44" si="39">AZ16/$AX16-1</f>
        <v>-6.3090047887276346E-2</v>
      </c>
      <c r="BA44" s="2346">
        <f t="shared" si="39"/>
        <v>-9.4273085070215479E-2</v>
      </c>
      <c r="BB44" s="2346">
        <f t="shared" si="39"/>
        <v>-8.6936633464815172E-2</v>
      </c>
      <c r="BC44" s="2346">
        <f t="shared" si="39"/>
        <v>-8.1747027248542437E-2</v>
      </c>
      <c r="BD44" s="2346">
        <f t="shared" si="39"/>
        <v>-6.7234315165540126E-2</v>
      </c>
      <c r="BE44" s="2346">
        <f t="shared" si="39"/>
        <v>-0.10992533701526586</v>
      </c>
      <c r="BF44" s="2346">
        <f t="shared" ref="BF44:BH44" si="40">BF16/$AX16-1</f>
        <v>-0.1214750943640871</v>
      </c>
      <c r="BG44" s="2346">
        <f>BG16/$AX16-1</f>
        <v>-0.13640037618918499</v>
      </c>
      <c r="BH44" s="2346">
        <f t="shared" si="40"/>
        <v>-0.13672934599391429</v>
      </c>
      <c r="BI44" s="2346">
        <f t="shared" ref="BI44" si="41">BI16/$AX16-1</f>
        <v>-0.14702142959566578</v>
      </c>
      <c r="BJ44" s="1185"/>
    </row>
    <row r="45" spans="2:62" ht="15.75" thickTop="1">
      <c r="B45" s="1131"/>
      <c r="C45" s="1131"/>
      <c r="D45" s="1131"/>
      <c r="E45" s="1131"/>
      <c r="F45" s="1131"/>
      <c r="G45" s="1131"/>
      <c r="H45" s="1131"/>
      <c r="I45" s="1131"/>
      <c r="J45" s="1131"/>
      <c r="K45" s="1131"/>
      <c r="L45" s="1131"/>
      <c r="M45" s="1131"/>
      <c r="N45" s="1131"/>
      <c r="O45" s="1131"/>
      <c r="P45" s="1131"/>
      <c r="Q45" s="1131"/>
      <c r="R45" s="1131"/>
      <c r="S45" s="1131"/>
      <c r="T45" s="1131"/>
      <c r="V45" s="2342" t="s">
        <v>24</v>
      </c>
      <c r="W45" s="1131"/>
      <c r="X45" s="2342" t="s">
        <v>258</v>
      </c>
      <c r="Y45" s="2341"/>
      <c r="Z45" s="1184"/>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347">
        <f>AY21/$AX21-1</f>
        <v>-2.5035651988027929E-2</v>
      </c>
      <c r="AZ45" s="2347">
        <f t="shared" ref="AZ45:BE45" si="42">AZ21/$AX21-1</f>
        <v>-3.9985017313935667E-2</v>
      </c>
      <c r="BA45" s="2347">
        <f t="shared" si="42"/>
        <v>-6.3165749929828596E-2</v>
      </c>
      <c r="BB45" s="2347">
        <f t="shared" si="42"/>
        <v>-5.277439028507136E-2</v>
      </c>
      <c r="BC45" s="2347">
        <f t="shared" si="42"/>
        <v>-9.6893446013123885E-2</v>
      </c>
      <c r="BD45" s="2347">
        <f t="shared" si="42"/>
        <v>-0.11757243269548767</v>
      </c>
      <c r="BE45" s="2347">
        <f t="shared" si="42"/>
        <v>-0.14022111535269188</v>
      </c>
      <c r="BF45" s="2347">
        <f t="shared" ref="BF45:BH45" si="43">BF21/$AX21-1</f>
        <v>-0.14172290990106717</v>
      </c>
      <c r="BG45" s="2347">
        <f>BG21/$AX21-1</f>
        <v>-0.18132620898203156</v>
      </c>
      <c r="BH45" s="2347">
        <f t="shared" si="43"/>
        <v>-0.22561060810835709</v>
      </c>
      <c r="BI45" s="2347">
        <f t="shared" ref="BI45" si="44">BI21/$AX21-1</f>
        <v>-0.24643753008190961</v>
      </c>
      <c r="BJ45" s="1185"/>
    </row>
    <row r="46" spans="2:62">
      <c r="V46" s="1131"/>
      <c r="X46" s="22"/>
    </row>
    <row r="50" spans="62:62">
      <c r="BJ50" s="1166"/>
    </row>
    <row r="51" spans="62:62">
      <c r="BJ51" s="1166"/>
    </row>
    <row r="52" spans="62:62">
      <c r="BJ52" s="1166"/>
    </row>
    <row r="53" spans="62:62">
      <c r="BJ53" s="1166"/>
    </row>
    <row r="54" spans="62:62">
      <c r="BJ54" s="1166"/>
    </row>
    <row r="55" spans="62:62">
      <c r="BJ55" s="1166"/>
    </row>
    <row r="56" spans="62:62">
      <c r="BJ56" s="1166"/>
    </row>
    <row r="57" spans="62:62">
      <c r="BJ57" s="1166"/>
    </row>
    <row r="58" spans="62:62">
      <c r="BJ58" s="1166"/>
    </row>
    <row r="59" spans="62:62">
      <c r="BJ59" s="1166"/>
    </row>
    <row r="60" spans="62:62">
      <c r="BJ60" s="1166"/>
    </row>
    <row r="61" spans="62:62">
      <c r="BJ61" s="1166"/>
    </row>
    <row r="62" spans="62:62">
      <c r="BJ62" s="1166"/>
    </row>
    <row r="63" spans="62:62">
      <c r="BJ63" s="1166"/>
    </row>
    <row r="64" spans="62:62">
      <c r="BJ64" s="1166"/>
    </row>
    <row r="65" spans="62:62">
      <c r="BJ65" s="1166"/>
    </row>
    <row r="66" spans="62:62">
      <c r="BJ66" s="1166"/>
    </row>
    <row r="67" spans="62:62">
      <c r="BJ67" s="1166"/>
    </row>
    <row r="68" spans="62:62">
      <c r="BJ68" s="1166"/>
    </row>
    <row r="69" spans="62:62">
      <c r="BJ69" s="1166"/>
    </row>
    <row r="70" spans="62:62">
      <c r="BJ70" s="1166"/>
    </row>
    <row r="71" spans="62:62">
      <c r="BJ71" s="1166"/>
    </row>
    <row r="72" spans="62:62">
      <c r="BJ72" s="1166"/>
    </row>
  </sheetData>
  <mergeCells count="3">
    <mergeCell ref="U2:V2"/>
    <mergeCell ref="U1:V1"/>
    <mergeCell ref="X1:Y1"/>
  </mergeCells>
  <phoneticPr fontId="10"/>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4</vt:i4>
      </vt:variant>
    </vt:vector>
  </HeadingPairs>
  <TitlesOfParts>
    <vt:vector size="20" baseType="lpstr">
      <vt:lpstr>0.Contents</vt:lpstr>
      <vt:lpstr>Notes</vt:lpstr>
      <vt:lpstr>1.Summary</vt:lpstr>
      <vt:lpstr>2.CO2-sector</vt:lpstr>
      <vt:lpstr>3.Allocated_CO2-sector</vt:lpstr>
      <vt:lpstr>4.CO2-share</vt:lpstr>
      <vt:lpstr>5.CO2-fuel</vt:lpstr>
      <vt:lpstr>6.CH4</vt:lpstr>
      <vt:lpstr>7.N2O</vt:lpstr>
      <vt:lpstr>8.F-gas</vt:lpstr>
      <vt:lpstr>9.GHG-capita</vt:lpstr>
      <vt:lpstr>10.GHG-GDP</vt:lpstr>
      <vt:lpstr>11.Household (per household)</vt:lpstr>
      <vt:lpstr>12.Household (per capita)</vt:lpstr>
      <vt:lpstr>13.NDC-LULUCF</vt:lpstr>
      <vt:lpstr>14.【Annex】UN-GHGs</vt:lpstr>
      <vt:lpstr>'0.Contents'!Print_Area</vt:lpstr>
      <vt:lpstr>'4.CO2-share'!Print_Area</vt:lpstr>
      <vt:lpstr>'6.CH4'!Print_Area</vt:lpstr>
      <vt:lpstr>'6.CH4'!Print_Titles</vt:lpstr>
    </vt:vector>
  </TitlesOfParts>
  <Company>NIES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Japan's GHG emissions data</dc:title>
  <cp:lastPrinted>2024-12-04T02:23:10Z</cp:lastPrinted>
  <dcterms:created xsi:type="dcterms:W3CDTF">2003-03-19T00:52:35Z</dcterms:created>
  <dcterms:modified xsi:type="dcterms:W3CDTF">2026-04-14T00:07:30Z</dcterms:modified>
</cp:coreProperties>
</file>