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ori AKIMOTO\Box\0804300_温室効果ガスインベントリオフィス\事務その他\13_GIO_website\00_公開ファイル\2025\4. アウトリーチ（NIDデータの公開）\公開ファイル\"/>
    </mc:Choice>
  </mc:AlternateContent>
  <xr:revisionPtr revIDLastSave="0" documentId="13_ncr:1_{F2BC2AAB-B340-4E00-97A1-DA0EFB036F5B}" xr6:coauthVersionLast="47" xr6:coauthVersionMax="47" xr10:uidLastSave="{00000000-0000-0000-0000-000000000000}"/>
  <bookViews>
    <workbookView xWindow="28680" yWindow="-120" windowWidth="29040" windowHeight="17520" xr2:uid="{6682DC56-0DA7-4156-B519-D443D731DBBA}"/>
  </bookViews>
  <sheets>
    <sheet name="Contents" sheetId="15" r:id="rId1"/>
    <sheet name="NID第4章_排出量" sheetId="10" r:id="rId2"/>
    <sheet name="NID第4章_排出量以外のデータ" sheetId="3" r:id="rId3"/>
  </sheets>
  <definedNames>
    <definedName name="_xlnm._FilterDatabase" localSheetId="1" hidden="1">NID第4章_排出量!$A$1:$A$172</definedName>
    <definedName name="CRF_CountryName">#REF!</definedName>
    <definedName name="CRF_InventoryYear">#REF!</definedName>
    <definedName name="CRF_Submission">#REF!</definedName>
    <definedName name="CRF_Table1.A_a_s2_Main">#REF!</definedName>
    <definedName name="CRF_Table1.A_a_s3_Dyn10">#REF!</definedName>
    <definedName name="CRF_Table1.A_a_s3_Dyn11">#REF!</definedName>
    <definedName name="CRF_Table1.A_a_s3_Dyn12">#REF!</definedName>
    <definedName name="CRF_Table1.A_a_s3_Dyn13">#REF!</definedName>
    <definedName name="CRF_Table1.A_a_s3_Dyn1A3b">#REF!</definedName>
    <definedName name="CRF_Table1.A_a_s3_Dyn1A3c">#REF!</definedName>
    <definedName name="CRF_Table1.A_a_s3_Dyn1A3d">#REF!</definedName>
    <definedName name="CRF_Table1.A_a_s3_Dyn20">#REF!</definedName>
    <definedName name="CRF_Table1.A_a_s3_Dyn21">#REF!</definedName>
    <definedName name="CRF_Table1.A_a_s3_Dyn22">#REF!</definedName>
    <definedName name="CRF_Table1.A_a_s3_Dyn23">#REF!</definedName>
    <definedName name="CRF_Table1.A_a_s3_Dyn30">#REF!</definedName>
    <definedName name="CRF_Table1.A_a_s3_Dyn31">#REF!</definedName>
    <definedName name="CRF_Table1.A_a_s3_Dyn32">#REF!</definedName>
    <definedName name="CRF_Table1.A_a_s3_Dyn33">#REF!</definedName>
    <definedName name="CRF_Table1.A_a_s3_Main">#REF!</definedName>
    <definedName name="CRF_Table1s1_Dyn10">#REF!</definedName>
    <definedName name="CRF_Table1s1_Dyn11">#REF!</definedName>
    <definedName name="CRF_Table1s1_Dyn12">#REF!</definedName>
    <definedName name="CRF_Table1s1_Dyn13">#REF!</definedName>
    <definedName name="CRF_Table1s1_Dyn20">#REF!</definedName>
    <definedName name="CRF_Table1s1_Dyn21">#REF!</definedName>
    <definedName name="CRF_Table1s1_Dyn22">#REF!</definedName>
    <definedName name="CRF_Table1s1_Dyn23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3" i="10" l="1"/>
  <c r="E5" i="3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AG5" i="3" s="1"/>
  <c r="AH5" i="3" s="1"/>
  <c r="AI5" i="3" s="1"/>
  <c r="AJ5" i="3" s="1"/>
  <c r="AK5" i="3" s="1"/>
  <c r="E634" i="3" l="1"/>
  <c r="F634" i="3" s="1"/>
  <c r="G634" i="3" s="1"/>
  <c r="H634" i="3" s="1"/>
  <c r="I634" i="3" s="1"/>
  <c r="J634" i="3" s="1"/>
  <c r="K634" i="3" s="1"/>
  <c r="L634" i="3" s="1"/>
  <c r="M634" i="3" s="1"/>
  <c r="N634" i="3" s="1"/>
  <c r="O634" i="3" s="1"/>
  <c r="P634" i="3" s="1"/>
  <c r="Q634" i="3" s="1"/>
  <c r="R634" i="3" s="1"/>
  <c r="S634" i="3" s="1"/>
  <c r="T634" i="3" s="1"/>
  <c r="U634" i="3" s="1"/>
  <c r="V634" i="3" s="1"/>
  <c r="W634" i="3" s="1"/>
  <c r="X634" i="3" s="1"/>
  <c r="Y634" i="3" s="1"/>
  <c r="Z634" i="3" s="1"/>
  <c r="AA634" i="3" s="1"/>
  <c r="AB634" i="3" s="1"/>
  <c r="AC634" i="3" s="1"/>
  <c r="AD634" i="3" s="1"/>
  <c r="AE634" i="3" s="1"/>
  <c r="AF634" i="3" s="1"/>
  <c r="AG634" i="3" s="1"/>
  <c r="AH634" i="3" s="1"/>
  <c r="AI634" i="3" s="1"/>
  <c r="AJ634" i="3" s="1"/>
  <c r="AK634" i="3" s="1"/>
  <c r="AK410" i="3" l="1"/>
  <c r="AK379" i="3"/>
  <c r="E629" i="3" l="1"/>
  <c r="F629" i="3" l="1"/>
  <c r="G629" i="3" l="1"/>
  <c r="H629" i="3" l="1"/>
  <c r="I629" i="3" l="1"/>
  <c r="J629" i="3" l="1"/>
  <c r="K629" i="3" l="1"/>
  <c r="L629" i="3" l="1"/>
  <c r="M629" i="3" l="1"/>
  <c r="N629" i="3" l="1"/>
  <c r="O629" i="3" l="1"/>
  <c r="P629" i="3" l="1"/>
  <c r="Q629" i="3" l="1"/>
  <c r="R629" i="3" l="1"/>
  <c r="S629" i="3" l="1"/>
  <c r="T629" i="3" l="1"/>
  <c r="U629" i="3" l="1"/>
  <c r="V629" i="3" l="1"/>
  <c r="W629" i="3" l="1"/>
  <c r="X629" i="3" l="1"/>
  <c r="Y629" i="3" l="1"/>
  <c r="Z629" i="3" l="1"/>
  <c r="AA629" i="3" l="1"/>
  <c r="AB629" i="3" l="1"/>
  <c r="AC629" i="3" l="1"/>
  <c r="AD629" i="3" l="1"/>
  <c r="AE629" i="3" l="1"/>
  <c r="AF629" i="3" l="1"/>
  <c r="AG629" i="3" l="1"/>
  <c r="AH629" i="3" l="1"/>
  <c r="AI629" i="3" l="1"/>
  <c r="AJ629" i="3" l="1"/>
  <c r="AK629" i="3" l="1"/>
  <c r="V490" i="3"/>
  <c r="E490" i="3"/>
  <c r="E566" i="3"/>
  <c r="F566" i="3" s="1"/>
  <c r="G566" i="3" s="1"/>
  <c r="H566" i="3" s="1"/>
  <c r="I566" i="3" s="1"/>
  <c r="J566" i="3" s="1"/>
  <c r="K566" i="3" s="1"/>
  <c r="L566" i="3" s="1"/>
  <c r="M566" i="3" s="1"/>
  <c r="N566" i="3" s="1"/>
  <c r="O566" i="3" s="1"/>
  <c r="P566" i="3" s="1"/>
  <c r="Q566" i="3" s="1"/>
  <c r="R566" i="3" s="1"/>
  <c r="S566" i="3" s="1"/>
  <c r="T566" i="3" s="1"/>
  <c r="U566" i="3" s="1"/>
  <c r="V566" i="3" s="1"/>
  <c r="W566" i="3" s="1"/>
  <c r="X566" i="3" s="1"/>
  <c r="Y566" i="3" s="1"/>
  <c r="Z566" i="3" s="1"/>
  <c r="AA566" i="3" s="1"/>
  <c r="AB566" i="3" s="1"/>
  <c r="AC566" i="3" s="1"/>
  <c r="E556" i="3"/>
  <c r="F556" i="3" s="1"/>
  <c r="G556" i="3" s="1"/>
  <c r="H556" i="3" s="1"/>
  <c r="I556" i="3" s="1"/>
  <c r="J556" i="3" s="1"/>
  <c r="K556" i="3" s="1"/>
  <c r="L556" i="3" s="1"/>
  <c r="M556" i="3" s="1"/>
  <c r="N556" i="3" s="1"/>
  <c r="O556" i="3" s="1"/>
  <c r="P556" i="3" s="1"/>
  <c r="Q556" i="3" s="1"/>
  <c r="R556" i="3" s="1"/>
  <c r="S556" i="3" s="1"/>
  <c r="T556" i="3" s="1"/>
  <c r="U556" i="3" s="1"/>
  <c r="V556" i="3" s="1"/>
  <c r="W556" i="3" s="1"/>
  <c r="X556" i="3" s="1"/>
  <c r="Y556" i="3" s="1"/>
  <c r="Z556" i="3" s="1"/>
  <c r="AA556" i="3" s="1"/>
  <c r="AB556" i="3" s="1"/>
  <c r="AC556" i="3" s="1"/>
  <c r="F490" i="3" l="1"/>
  <c r="W490" i="3"/>
  <c r="AD556" i="3"/>
  <c r="V475" i="3"/>
  <c r="E475" i="3"/>
  <c r="W475" i="3" l="1"/>
  <c r="F475" i="3"/>
  <c r="X490" i="3"/>
  <c r="G490" i="3"/>
  <c r="H490" i="3" l="1"/>
  <c r="Y490" i="3"/>
  <c r="G475" i="3"/>
  <c r="X475" i="3"/>
  <c r="Y475" i="3" l="1"/>
  <c r="H475" i="3"/>
  <c r="Z490" i="3"/>
  <c r="E610" i="3"/>
  <c r="AA490" i="3" l="1"/>
  <c r="F610" i="3"/>
  <c r="Z475" i="3"/>
  <c r="E618" i="3"/>
  <c r="E602" i="3"/>
  <c r="H100" i="10"/>
  <c r="I100" i="10" s="1"/>
  <c r="J100" i="10" s="1"/>
  <c r="K100" i="10" s="1"/>
  <c r="L100" i="10" s="1"/>
  <c r="M100" i="10" s="1"/>
  <c r="N100" i="10" s="1"/>
  <c r="O100" i="10" s="1"/>
  <c r="P100" i="10" s="1"/>
  <c r="Q100" i="10" s="1"/>
  <c r="R100" i="10" s="1"/>
  <c r="S100" i="10" s="1"/>
  <c r="T100" i="10" s="1"/>
  <c r="U100" i="10" s="1"/>
  <c r="V100" i="10" s="1"/>
  <c r="W100" i="10" s="1"/>
  <c r="X100" i="10" s="1"/>
  <c r="Y100" i="10" s="1"/>
  <c r="Z100" i="10" s="1"/>
  <c r="AA100" i="10" s="1"/>
  <c r="AB100" i="10" s="1"/>
  <c r="AC100" i="10" s="1"/>
  <c r="AD100" i="10" s="1"/>
  <c r="AE100" i="10" s="1"/>
  <c r="AF100" i="10" s="1"/>
  <c r="AG100" i="10" s="1"/>
  <c r="AH100" i="10" s="1"/>
  <c r="AI100" i="10" s="1"/>
  <c r="AJ100" i="10" s="1"/>
  <c r="AK100" i="10" s="1"/>
  <c r="AL100" i="10" s="1"/>
  <c r="AM100" i="10" s="1"/>
  <c r="AN100" i="10" s="1"/>
  <c r="AA475" i="3" l="1"/>
  <c r="F602" i="3"/>
  <c r="F618" i="3"/>
  <c r="G610" i="3"/>
  <c r="AB490" i="3"/>
  <c r="AJ410" i="3"/>
  <c r="AJ379" i="3"/>
  <c r="AC490" i="3" l="1"/>
  <c r="H610" i="3"/>
  <c r="G618" i="3"/>
  <c r="G602" i="3"/>
  <c r="AB475" i="3"/>
  <c r="AC475" i="3" l="1"/>
  <c r="H602" i="3"/>
  <c r="H618" i="3"/>
  <c r="I610" i="3"/>
  <c r="AD490" i="3"/>
  <c r="AI410" i="3"/>
  <c r="J610" i="3" l="1"/>
  <c r="AE490" i="3"/>
  <c r="I618" i="3"/>
  <c r="I602" i="3"/>
  <c r="AD475" i="3"/>
  <c r="J602" i="3" l="1"/>
  <c r="AE475" i="3"/>
  <c r="J618" i="3"/>
  <c r="AF490" i="3"/>
  <c r="K610" i="3"/>
  <c r="E21" i="3"/>
  <c r="K618" i="3" l="1"/>
  <c r="AG490" i="3"/>
  <c r="L610" i="3"/>
  <c r="AF475" i="3"/>
  <c r="K602" i="3"/>
  <c r="F21" i="3"/>
  <c r="E227" i="3"/>
  <c r="F227" i="3" l="1"/>
  <c r="AG475" i="3"/>
  <c r="L602" i="3"/>
  <c r="M610" i="3"/>
  <c r="AH490" i="3"/>
  <c r="L618" i="3"/>
  <c r="G21" i="3"/>
  <c r="M618" i="3" l="1"/>
  <c r="AI490" i="3"/>
  <c r="N610" i="3"/>
  <c r="M602" i="3"/>
  <c r="AH475" i="3"/>
  <c r="G227" i="3"/>
  <c r="H21" i="3"/>
  <c r="E199" i="3"/>
  <c r="N602" i="3" l="1"/>
  <c r="F199" i="3"/>
  <c r="H227" i="3"/>
  <c r="AI475" i="3"/>
  <c r="O610" i="3"/>
  <c r="AJ490" i="3"/>
  <c r="N618" i="3"/>
  <c r="I21" i="3"/>
  <c r="AK490" i="3" l="1"/>
  <c r="O618" i="3"/>
  <c r="AJ475" i="3"/>
  <c r="P610" i="3"/>
  <c r="I227" i="3"/>
  <c r="G199" i="3"/>
  <c r="O602" i="3"/>
  <c r="J21" i="3"/>
  <c r="AK475" i="3" l="1"/>
  <c r="P602" i="3"/>
  <c r="H199" i="3"/>
  <c r="J227" i="3"/>
  <c r="Q610" i="3"/>
  <c r="P618" i="3"/>
  <c r="K21" i="3"/>
  <c r="E90" i="3"/>
  <c r="Q618" i="3" l="1"/>
  <c r="R610" i="3"/>
  <c r="K227" i="3"/>
  <c r="I199" i="3"/>
  <c r="Q602" i="3"/>
  <c r="F90" i="3"/>
  <c r="L21" i="3"/>
  <c r="J199" i="3" l="1"/>
  <c r="R602" i="3"/>
  <c r="L227" i="3"/>
  <c r="S610" i="3"/>
  <c r="R618" i="3"/>
  <c r="M21" i="3"/>
  <c r="G90" i="3"/>
  <c r="S602" i="3" l="1"/>
  <c r="S618" i="3"/>
  <c r="T610" i="3"/>
  <c r="M227" i="3"/>
  <c r="K199" i="3"/>
  <c r="N21" i="3"/>
  <c r="H90" i="3"/>
  <c r="L199" i="3" l="1"/>
  <c r="N227" i="3"/>
  <c r="U610" i="3"/>
  <c r="T618" i="3"/>
  <c r="T602" i="3"/>
  <c r="O21" i="3"/>
  <c r="I90" i="3"/>
  <c r="E257" i="3"/>
  <c r="F257" i="3" l="1"/>
  <c r="U602" i="3"/>
  <c r="U618" i="3"/>
  <c r="V610" i="3"/>
  <c r="O227" i="3"/>
  <c r="M199" i="3"/>
  <c r="J90" i="3"/>
  <c r="P21" i="3"/>
  <c r="N199" i="3" l="1"/>
  <c r="P227" i="3"/>
  <c r="W610" i="3"/>
  <c r="V618" i="3"/>
  <c r="V602" i="3"/>
  <c r="G257" i="3"/>
  <c r="K90" i="3"/>
  <c r="Q21" i="3"/>
  <c r="W618" i="3" l="1"/>
  <c r="W602" i="3"/>
  <c r="O199" i="3"/>
  <c r="H257" i="3"/>
  <c r="X610" i="3"/>
  <c r="Q227" i="3"/>
  <c r="L90" i="3"/>
  <c r="R21" i="3"/>
  <c r="E414" i="3"/>
  <c r="E372" i="3"/>
  <c r="R227" i="3" l="1"/>
  <c r="F372" i="3"/>
  <c r="F414" i="3"/>
  <c r="Y610" i="3"/>
  <c r="P199" i="3"/>
  <c r="I257" i="3"/>
  <c r="X602" i="3"/>
  <c r="X618" i="3"/>
  <c r="S21" i="3"/>
  <c r="M90" i="3"/>
  <c r="E404" i="3"/>
  <c r="E357" i="3"/>
  <c r="Y602" i="3" l="1"/>
  <c r="Z610" i="3"/>
  <c r="G372" i="3"/>
  <c r="Y618" i="3"/>
  <c r="J257" i="3"/>
  <c r="Q199" i="3"/>
  <c r="G414" i="3"/>
  <c r="F357" i="3"/>
  <c r="F404" i="3"/>
  <c r="S227" i="3"/>
  <c r="N90" i="3"/>
  <c r="T21" i="3"/>
  <c r="E596" i="3"/>
  <c r="E576" i="3"/>
  <c r="R199" i="3" l="1"/>
  <c r="T227" i="3"/>
  <c r="K257" i="3"/>
  <c r="G404" i="3"/>
  <c r="G357" i="3"/>
  <c r="H372" i="3"/>
  <c r="H414" i="3"/>
  <c r="F576" i="3"/>
  <c r="F596" i="3"/>
  <c r="Z618" i="3"/>
  <c r="AA610" i="3"/>
  <c r="Z602" i="3"/>
  <c r="U21" i="3"/>
  <c r="O90" i="3"/>
  <c r="E507" i="3"/>
  <c r="E498" i="3"/>
  <c r="AA618" i="3" l="1"/>
  <c r="F498" i="3"/>
  <c r="F507" i="3"/>
  <c r="G576" i="3"/>
  <c r="I414" i="3"/>
  <c r="H357" i="3"/>
  <c r="G596" i="3"/>
  <c r="I372" i="3"/>
  <c r="H404" i="3"/>
  <c r="L257" i="3"/>
  <c r="AA602" i="3"/>
  <c r="U227" i="3"/>
  <c r="AB610" i="3"/>
  <c r="S199" i="3"/>
  <c r="P90" i="3"/>
  <c r="V21" i="3"/>
  <c r="E454" i="3"/>
  <c r="J372" i="3" l="1"/>
  <c r="H596" i="3"/>
  <c r="M257" i="3"/>
  <c r="H576" i="3"/>
  <c r="F454" i="3"/>
  <c r="I357" i="3"/>
  <c r="T199" i="3"/>
  <c r="G507" i="3"/>
  <c r="I404" i="3"/>
  <c r="J414" i="3"/>
  <c r="AC610" i="3"/>
  <c r="V227" i="3"/>
  <c r="G498" i="3"/>
  <c r="AB602" i="3"/>
  <c r="AB618" i="3"/>
  <c r="W21" i="3"/>
  <c r="Q90" i="3"/>
  <c r="E221" i="3"/>
  <c r="K414" i="3" l="1"/>
  <c r="J357" i="3"/>
  <c r="F221" i="3"/>
  <c r="J404" i="3"/>
  <c r="H507" i="3"/>
  <c r="AC602" i="3"/>
  <c r="U199" i="3"/>
  <c r="AC618" i="3"/>
  <c r="G454" i="3"/>
  <c r="I576" i="3"/>
  <c r="H498" i="3"/>
  <c r="N257" i="3"/>
  <c r="W227" i="3"/>
  <c r="I596" i="3"/>
  <c r="AD610" i="3"/>
  <c r="K372" i="3"/>
  <c r="R90" i="3"/>
  <c r="X21" i="3"/>
  <c r="E106" i="3"/>
  <c r="L372" i="3" l="1"/>
  <c r="AE610" i="3"/>
  <c r="J576" i="3"/>
  <c r="H454" i="3"/>
  <c r="AD618" i="3"/>
  <c r="AD602" i="3"/>
  <c r="J596" i="3"/>
  <c r="O257" i="3"/>
  <c r="V199" i="3"/>
  <c r="I507" i="3"/>
  <c r="K404" i="3"/>
  <c r="X227" i="3"/>
  <c r="G221" i="3"/>
  <c r="K357" i="3"/>
  <c r="I498" i="3"/>
  <c r="L414" i="3"/>
  <c r="F106" i="3"/>
  <c r="Y21" i="3"/>
  <c r="S90" i="3"/>
  <c r="E194" i="3"/>
  <c r="E189" i="3"/>
  <c r="J507" i="3" l="1"/>
  <c r="W199" i="3"/>
  <c r="P257" i="3"/>
  <c r="J498" i="3"/>
  <c r="Y227" i="3"/>
  <c r="K596" i="3"/>
  <c r="AE602" i="3"/>
  <c r="AE618" i="3"/>
  <c r="H221" i="3"/>
  <c r="F189" i="3"/>
  <c r="M414" i="3"/>
  <c r="L357" i="3"/>
  <c r="I454" i="3"/>
  <c r="K576" i="3"/>
  <c r="AF610" i="3"/>
  <c r="F194" i="3"/>
  <c r="L404" i="3"/>
  <c r="M372" i="3"/>
  <c r="Z21" i="3"/>
  <c r="T90" i="3"/>
  <c r="G106" i="3"/>
  <c r="G189" i="3" l="1"/>
  <c r="AF618" i="3"/>
  <c r="J454" i="3"/>
  <c r="N372" i="3"/>
  <c r="AF602" i="3"/>
  <c r="Z227" i="3"/>
  <c r="L576" i="3"/>
  <c r="K498" i="3"/>
  <c r="Q257" i="3"/>
  <c r="I221" i="3"/>
  <c r="M404" i="3"/>
  <c r="G194" i="3"/>
  <c r="L596" i="3"/>
  <c r="AG610" i="3"/>
  <c r="M357" i="3"/>
  <c r="X199" i="3"/>
  <c r="N414" i="3"/>
  <c r="K507" i="3"/>
  <c r="U90" i="3"/>
  <c r="H106" i="3"/>
  <c r="AA21" i="3"/>
  <c r="L507" i="3" l="1"/>
  <c r="AG602" i="3"/>
  <c r="O414" i="3"/>
  <c r="N357" i="3"/>
  <c r="J221" i="3"/>
  <c r="AA227" i="3"/>
  <c r="AH610" i="3"/>
  <c r="K454" i="3"/>
  <c r="R257" i="3"/>
  <c r="L498" i="3"/>
  <c r="M576" i="3"/>
  <c r="Y199" i="3"/>
  <c r="O372" i="3"/>
  <c r="M596" i="3"/>
  <c r="H194" i="3"/>
  <c r="AG618" i="3"/>
  <c r="N404" i="3"/>
  <c r="H189" i="3"/>
  <c r="AB21" i="3"/>
  <c r="I106" i="3"/>
  <c r="V90" i="3"/>
  <c r="O404" i="3" l="1"/>
  <c r="O357" i="3"/>
  <c r="P414" i="3"/>
  <c r="Z199" i="3"/>
  <c r="M498" i="3"/>
  <c r="S257" i="3"/>
  <c r="I189" i="3"/>
  <c r="AH618" i="3"/>
  <c r="I194" i="3"/>
  <c r="K221" i="3"/>
  <c r="P372" i="3"/>
  <c r="L454" i="3"/>
  <c r="AI610" i="3"/>
  <c r="AB227" i="3"/>
  <c r="N596" i="3"/>
  <c r="AH602" i="3"/>
  <c r="N576" i="3"/>
  <c r="M507" i="3"/>
  <c r="W90" i="3"/>
  <c r="J106" i="3"/>
  <c r="AC21" i="3"/>
  <c r="E43" i="3"/>
  <c r="L221" i="3" l="1"/>
  <c r="N507" i="3"/>
  <c r="O576" i="3"/>
  <c r="T257" i="3"/>
  <c r="J194" i="3"/>
  <c r="AI618" i="3"/>
  <c r="O596" i="3"/>
  <c r="N498" i="3"/>
  <c r="AJ610" i="3"/>
  <c r="J189" i="3"/>
  <c r="AI602" i="3"/>
  <c r="AC227" i="3"/>
  <c r="AA199" i="3"/>
  <c r="Q414" i="3"/>
  <c r="M454" i="3"/>
  <c r="P357" i="3"/>
  <c r="Q372" i="3"/>
  <c r="P404" i="3"/>
  <c r="F43" i="3"/>
  <c r="K106" i="3"/>
  <c r="AD21" i="3"/>
  <c r="X90" i="3"/>
  <c r="E251" i="3"/>
  <c r="AK610" i="3" l="1"/>
  <c r="Q357" i="3"/>
  <c r="R414" i="3"/>
  <c r="Q404" i="3"/>
  <c r="R372" i="3"/>
  <c r="F251" i="3"/>
  <c r="P596" i="3"/>
  <c r="K194" i="3"/>
  <c r="AD227" i="3"/>
  <c r="AJ602" i="3"/>
  <c r="K189" i="3"/>
  <c r="O498" i="3"/>
  <c r="N454" i="3"/>
  <c r="AJ618" i="3"/>
  <c r="AB199" i="3"/>
  <c r="U257" i="3"/>
  <c r="P576" i="3"/>
  <c r="O507" i="3"/>
  <c r="M221" i="3"/>
  <c r="L106" i="3"/>
  <c r="Y90" i="3"/>
  <c r="AE21" i="3"/>
  <c r="G43" i="3"/>
  <c r="AK602" i="3" l="1"/>
  <c r="AK618" i="3"/>
  <c r="G251" i="3"/>
  <c r="Q596" i="3"/>
  <c r="V257" i="3"/>
  <c r="AC199" i="3"/>
  <c r="L189" i="3"/>
  <c r="AE227" i="3"/>
  <c r="L194" i="3"/>
  <c r="Q576" i="3"/>
  <c r="O454" i="3"/>
  <c r="N221" i="3"/>
  <c r="P507" i="3"/>
  <c r="S372" i="3"/>
  <c r="R404" i="3"/>
  <c r="S414" i="3"/>
  <c r="P498" i="3"/>
  <c r="R357" i="3"/>
  <c r="H43" i="3"/>
  <c r="AF21" i="3"/>
  <c r="Z90" i="3"/>
  <c r="M106" i="3"/>
  <c r="O221" i="3" l="1"/>
  <c r="S357" i="3"/>
  <c r="P454" i="3"/>
  <c r="M194" i="3"/>
  <c r="AF227" i="3"/>
  <c r="AD199" i="3"/>
  <c r="R576" i="3"/>
  <c r="Q498" i="3"/>
  <c r="T372" i="3"/>
  <c r="M189" i="3"/>
  <c r="T414" i="3"/>
  <c r="S404" i="3"/>
  <c r="W257" i="3"/>
  <c r="R596" i="3"/>
  <c r="Q507" i="3"/>
  <c r="H251" i="3"/>
  <c r="AA90" i="3"/>
  <c r="AG21" i="3"/>
  <c r="N106" i="3"/>
  <c r="I43" i="3"/>
  <c r="N189" i="3" l="1"/>
  <c r="U372" i="3"/>
  <c r="R507" i="3"/>
  <c r="R498" i="3"/>
  <c r="AE199" i="3"/>
  <c r="S596" i="3"/>
  <c r="Q454" i="3"/>
  <c r="S576" i="3"/>
  <c r="I251" i="3"/>
  <c r="AG227" i="3"/>
  <c r="N194" i="3"/>
  <c r="X257" i="3"/>
  <c r="T404" i="3"/>
  <c r="T357" i="3"/>
  <c r="U414" i="3"/>
  <c r="P221" i="3"/>
  <c r="AH21" i="3"/>
  <c r="J43" i="3"/>
  <c r="O106" i="3"/>
  <c r="AB90" i="3"/>
  <c r="H143" i="10"/>
  <c r="I143" i="10" s="1"/>
  <c r="J143" i="10" s="1"/>
  <c r="K143" i="10" s="1"/>
  <c r="L143" i="10" s="1"/>
  <c r="M143" i="10" s="1"/>
  <c r="N143" i="10" s="1"/>
  <c r="O143" i="10" s="1"/>
  <c r="P143" i="10" s="1"/>
  <c r="Q143" i="10" s="1"/>
  <c r="R143" i="10" s="1"/>
  <c r="S143" i="10" s="1"/>
  <c r="T143" i="10" s="1"/>
  <c r="U143" i="10" s="1"/>
  <c r="V143" i="10" s="1"/>
  <c r="W143" i="10" s="1"/>
  <c r="X143" i="10" s="1"/>
  <c r="Y143" i="10" s="1"/>
  <c r="Z143" i="10" s="1"/>
  <c r="AA143" i="10" s="1"/>
  <c r="AB143" i="10" s="1"/>
  <c r="AC143" i="10" s="1"/>
  <c r="AD143" i="10" s="1"/>
  <c r="AE143" i="10" s="1"/>
  <c r="AF143" i="10" s="1"/>
  <c r="AG143" i="10" s="1"/>
  <c r="AH143" i="10" s="1"/>
  <c r="AI143" i="10" s="1"/>
  <c r="AJ143" i="10" s="1"/>
  <c r="AK143" i="10" s="1"/>
  <c r="AL143" i="10" s="1"/>
  <c r="AM143" i="10" s="1"/>
  <c r="AN143" i="10" s="1"/>
  <c r="H158" i="10"/>
  <c r="I158" i="10" s="1"/>
  <c r="J158" i="10" s="1"/>
  <c r="K158" i="10" s="1"/>
  <c r="L158" i="10" s="1"/>
  <c r="M158" i="10" s="1"/>
  <c r="N158" i="10" s="1"/>
  <c r="O158" i="10" s="1"/>
  <c r="P158" i="10" s="1"/>
  <c r="Q158" i="10" s="1"/>
  <c r="R158" i="10" s="1"/>
  <c r="S158" i="10" s="1"/>
  <c r="T158" i="10" s="1"/>
  <c r="U158" i="10" s="1"/>
  <c r="V158" i="10" s="1"/>
  <c r="W158" i="10" s="1"/>
  <c r="X158" i="10" s="1"/>
  <c r="Y158" i="10" s="1"/>
  <c r="Z158" i="10" s="1"/>
  <c r="AA158" i="10" s="1"/>
  <c r="AB158" i="10" s="1"/>
  <c r="AC158" i="10" s="1"/>
  <c r="AD158" i="10" s="1"/>
  <c r="AE158" i="10" s="1"/>
  <c r="AF158" i="10" s="1"/>
  <c r="AG158" i="10" s="1"/>
  <c r="AH158" i="10" s="1"/>
  <c r="AI158" i="10" s="1"/>
  <c r="AJ158" i="10" s="1"/>
  <c r="AK158" i="10" s="1"/>
  <c r="AL158" i="10" s="1"/>
  <c r="AM158" i="10" s="1"/>
  <c r="AN158" i="10" s="1"/>
  <c r="T576" i="3" l="1"/>
  <c r="R454" i="3"/>
  <c r="AF199" i="3"/>
  <c r="T596" i="3"/>
  <c r="V414" i="3"/>
  <c r="S498" i="3"/>
  <c r="U404" i="3"/>
  <c r="O194" i="3"/>
  <c r="AH227" i="3"/>
  <c r="J251" i="3"/>
  <c r="Q221" i="3"/>
  <c r="U357" i="3"/>
  <c r="S507" i="3"/>
  <c r="Y257" i="3"/>
  <c r="V372" i="3"/>
  <c r="O189" i="3"/>
  <c r="AC90" i="3"/>
  <c r="P106" i="3"/>
  <c r="K43" i="3"/>
  <c r="AI21" i="3"/>
  <c r="H97" i="10"/>
  <c r="I97" i="10" s="1"/>
  <c r="J97" i="10" s="1"/>
  <c r="K97" i="10" s="1"/>
  <c r="L97" i="10" s="1"/>
  <c r="M97" i="10" s="1"/>
  <c r="N97" i="10" s="1"/>
  <c r="O97" i="10" s="1"/>
  <c r="P97" i="10" s="1"/>
  <c r="Q97" i="10" s="1"/>
  <c r="R97" i="10" s="1"/>
  <c r="S97" i="10" s="1"/>
  <c r="T97" i="10" s="1"/>
  <c r="U97" i="10" s="1"/>
  <c r="V97" i="10" s="1"/>
  <c r="W97" i="10" s="1"/>
  <c r="X97" i="10" s="1"/>
  <c r="Y97" i="10" s="1"/>
  <c r="Z97" i="10" s="1"/>
  <c r="AA97" i="10" s="1"/>
  <c r="AB97" i="10" s="1"/>
  <c r="AC97" i="10" s="1"/>
  <c r="AD97" i="10" s="1"/>
  <c r="AE97" i="10" s="1"/>
  <c r="AF97" i="10" s="1"/>
  <c r="AG97" i="10" s="1"/>
  <c r="AH97" i="10" s="1"/>
  <c r="AI97" i="10" s="1"/>
  <c r="AJ97" i="10" s="1"/>
  <c r="AK97" i="10" s="1"/>
  <c r="AL97" i="10" s="1"/>
  <c r="AM97" i="10" s="1"/>
  <c r="AN97" i="10" s="1"/>
  <c r="R221" i="3" l="1"/>
  <c r="K251" i="3"/>
  <c r="V404" i="3"/>
  <c r="T498" i="3"/>
  <c r="W372" i="3"/>
  <c r="U596" i="3"/>
  <c r="AI227" i="3"/>
  <c r="P189" i="3"/>
  <c r="W414" i="3"/>
  <c r="T507" i="3"/>
  <c r="S454" i="3"/>
  <c r="U576" i="3"/>
  <c r="P194" i="3"/>
  <c r="Z257" i="3"/>
  <c r="AG199" i="3"/>
  <c r="V357" i="3"/>
  <c r="AJ21" i="3"/>
  <c r="Q106" i="3"/>
  <c r="L43" i="3"/>
  <c r="AD90" i="3"/>
  <c r="H88" i="10"/>
  <c r="I88" i="10" s="1"/>
  <c r="J88" i="10" s="1"/>
  <c r="K88" i="10" s="1"/>
  <c r="L88" i="10" s="1"/>
  <c r="M88" i="10" s="1"/>
  <c r="N88" i="10" s="1"/>
  <c r="O88" i="10" s="1"/>
  <c r="P88" i="10" s="1"/>
  <c r="Q88" i="10" s="1"/>
  <c r="R88" i="10" s="1"/>
  <c r="S88" i="10" s="1"/>
  <c r="T88" i="10" s="1"/>
  <c r="U88" i="10" s="1"/>
  <c r="V88" i="10" s="1"/>
  <c r="W88" i="10" s="1"/>
  <c r="X88" i="10" s="1"/>
  <c r="Y88" i="10" s="1"/>
  <c r="Z88" i="10" s="1"/>
  <c r="AA88" i="10" s="1"/>
  <c r="AB88" i="10" s="1"/>
  <c r="AC88" i="10" s="1"/>
  <c r="AD88" i="10" s="1"/>
  <c r="AE88" i="10" s="1"/>
  <c r="AF88" i="10" s="1"/>
  <c r="AG88" i="10" s="1"/>
  <c r="AH88" i="10" s="1"/>
  <c r="AI88" i="10" s="1"/>
  <c r="AJ88" i="10" s="1"/>
  <c r="AK88" i="10" s="1"/>
  <c r="AL88" i="10" s="1"/>
  <c r="AM88" i="10" s="1"/>
  <c r="AN88" i="10" s="1"/>
  <c r="H49" i="10"/>
  <c r="I49" i="10" s="1"/>
  <c r="J49" i="10" s="1"/>
  <c r="K49" i="10" s="1"/>
  <c r="L49" i="10" s="1"/>
  <c r="M49" i="10" s="1"/>
  <c r="N49" i="10" s="1"/>
  <c r="O49" i="10" s="1"/>
  <c r="P49" i="10" s="1"/>
  <c r="Q49" i="10" s="1"/>
  <c r="R49" i="10" s="1"/>
  <c r="S49" i="10" s="1"/>
  <c r="T49" i="10" s="1"/>
  <c r="U49" i="10" s="1"/>
  <c r="V49" i="10" s="1"/>
  <c r="W49" i="10" s="1"/>
  <c r="X49" i="10" s="1"/>
  <c r="Y49" i="10" s="1"/>
  <c r="Z49" i="10" s="1"/>
  <c r="AA49" i="10" s="1"/>
  <c r="AB49" i="10" s="1"/>
  <c r="AC49" i="10" s="1"/>
  <c r="AD49" i="10" s="1"/>
  <c r="AE49" i="10" s="1"/>
  <c r="AF49" i="10" s="1"/>
  <c r="AG49" i="10" s="1"/>
  <c r="AH49" i="10" s="1"/>
  <c r="AI49" i="10" s="1"/>
  <c r="AJ49" i="10" s="1"/>
  <c r="AK49" i="10" s="1"/>
  <c r="AL49" i="10" s="1"/>
  <c r="AM49" i="10" s="1"/>
  <c r="AN49" i="10" s="1"/>
  <c r="AK21" i="3" l="1"/>
  <c r="U507" i="3"/>
  <c r="W357" i="3"/>
  <c r="X414" i="3"/>
  <c r="AH199" i="3"/>
  <c r="X372" i="3"/>
  <c r="T454" i="3"/>
  <c r="L251" i="3"/>
  <c r="Q189" i="3"/>
  <c r="AA257" i="3"/>
  <c r="U498" i="3"/>
  <c r="Q194" i="3"/>
  <c r="W404" i="3"/>
  <c r="AJ227" i="3"/>
  <c r="V596" i="3"/>
  <c r="V576" i="3"/>
  <c r="S221" i="3"/>
  <c r="M43" i="3"/>
  <c r="R106" i="3"/>
  <c r="AE90" i="3"/>
  <c r="E58" i="3"/>
  <c r="AK227" i="3" l="1"/>
  <c r="V498" i="3"/>
  <c r="Y372" i="3"/>
  <c r="R189" i="3"/>
  <c r="W576" i="3"/>
  <c r="AB257" i="3"/>
  <c r="M251" i="3"/>
  <c r="T221" i="3"/>
  <c r="U454" i="3"/>
  <c r="W596" i="3"/>
  <c r="Y414" i="3"/>
  <c r="AI199" i="3"/>
  <c r="X404" i="3"/>
  <c r="X357" i="3"/>
  <c r="R194" i="3"/>
  <c r="V507" i="3"/>
  <c r="F58" i="3"/>
  <c r="S106" i="3"/>
  <c r="AF90" i="3"/>
  <c r="N43" i="3"/>
  <c r="E588" i="3"/>
  <c r="AC257" i="3" l="1"/>
  <c r="X596" i="3"/>
  <c r="V454" i="3"/>
  <c r="U221" i="3"/>
  <c r="N251" i="3"/>
  <c r="X576" i="3"/>
  <c r="Y404" i="3"/>
  <c r="F588" i="3"/>
  <c r="Z414" i="3"/>
  <c r="W507" i="3"/>
  <c r="S194" i="3"/>
  <c r="Y357" i="3"/>
  <c r="S189" i="3"/>
  <c r="Z372" i="3"/>
  <c r="AJ199" i="3"/>
  <c r="W498" i="3"/>
  <c r="O43" i="3"/>
  <c r="AG90" i="3"/>
  <c r="T106" i="3"/>
  <c r="G58" i="3"/>
  <c r="AK199" i="3" l="1"/>
  <c r="Z404" i="3"/>
  <c r="G588" i="3"/>
  <c r="X507" i="3"/>
  <c r="AA414" i="3"/>
  <c r="Y576" i="3"/>
  <c r="T189" i="3"/>
  <c r="X498" i="3"/>
  <c r="O251" i="3"/>
  <c r="AA372" i="3"/>
  <c r="V221" i="3"/>
  <c r="W454" i="3"/>
  <c r="Z357" i="3"/>
  <c r="Y596" i="3"/>
  <c r="T194" i="3"/>
  <c r="AD257" i="3"/>
  <c r="U106" i="3"/>
  <c r="H58" i="3"/>
  <c r="AH90" i="3"/>
  <c r="P43" i="3"/>
  <c r="H140" i="10"/>
  <c r="I140" i="10" s="1"/>
  <c r="J140" i="10" s="1"/>
  <c r="K140" i="10" s="1"/>
  <c r="L140" i="10" s="1"/>
  <c r="M140" i="10" s="1"/>
  <c r="N140" i="10" s="1"/>
  <c r="O140" i="10" s="1"/>
  <c r="P140" i="10" s="1"/>
  <c r="Q140" i="10" s="1"/>
  <c r="R140" i="10" s="1"/>
  <c r="S140" i="10" s="1"/>
  <c r="T140" i="10" s="1"/>
  <c r="U140" i="10" s="1"/>
  <c r="V140" i="10" s="1"/>
  <c r="W140" i="10" s="1"/>
  <c r="X140" i="10" s="1"/>
  <c r="Y140" i="10" s="1"/>
  <c r="Z140" i="10" s="1"/>
  <c r="AA140" i="10" s="1"/>
  <c r="AB140" i="10" s="1"/>
  <c r="AC140" i="10" s="1"/>
  <c r="AD140" i="10" s="1"/>
  <c r="AE140" i="10" s="1"/>
  <c r="AF140" i="10" s="1"/>
  <c r="AG140" i="10" s="1"/>
  <c r="AH140" i="10" s="1"/>
  <c r="AI140" i="10" s="1"/>
  <c r="AJ140" i="10" s="1"/>
  <c r="AK140" i="10" s="1"/>
  <c r="AL140" i="10" s="1"/>
  <c r="AM140" i="10" s="1"/>
  <c r="AN140" i="10" s="1"/>
  <c r="Y498" i="3" l="1"/>
  <c r="AE257" i="3"/>
  <c r="W221" i="3"/>
  <c r="AB372" i="3"/>
  <c r="U189" i="3"/>
  <c r="AB414" i="3"/>
  <c r="H588" i="3"/>
  <c r="P251" i="3"/>
  <c r="Z576" i="3"/>
  <c r="U194" i="3"/>
  <c r="Z596" i="3"/>
  <c r="Y507" i="3"/>
  <c r="AA357" i="3"/>
  <c r="X454" i="3"/>
  <c r="AA404" i="3"/>
  <c r="I58" i="3"/>
  <c r="Q43" i="3"/>
  <c r="AI90" i="3"/>
  <c r="V106" i="3"/>
  <c r="E582" i="3"/>
  <c r="AA576" i="3" l="1"/>
  <c r="I588" i="3"/>
  <c r="V189" i="3"/>
  <c r="Y454" i="3"/>
  <c r="F582" i="3"/>
  <c r="Q251" i="3"/>
  <c r="AB357" i="3"/>
  <c r="AC414" i="3"/>
  <c r="V194" i="3"/>
  <c r="AB404" i="3"/>
  <c r="AC372" i="3"/>
  <c r="X221" i="3"/>
  <c r="Z507" i="3"/>
  <c r="AF257" i="3"/>
  <c r="AA596" i="3"/>
  <c r="Z498" i="3"/>
  <c r="AJ90" i="3"/>
  <c r="W106" i="3"/>
  <c r="R43" i="3"/>
  <c r="J58" i="3"/>
  <c r="E546" i="3"/>
  <c r="F546" i="3" s="1"/>
  <c r="G546" i="3" s="1"/>
  <c r="H546" i="3" s="1"/>
  <c r="E536" i="3"/>
  <c r="F536" i="3" s="1"/>
  <c r="G536" i="3" s="1"/>
  <c r="H536" i="3" s="1"/>
  <c r="AK90" i="3" l="1"/>
  <c r="AA498" i="3"/>
  <c r="Z454" i="3"/>
  <c r="W194" i="3"/>
  <c r="AC357" i="3"/>
  <c r="J588" i="3"/>
  <c r="R251" i="3"/>
  <c r="W189" i="3"/>
  <c r="Y221" i="3"/>
  <c r="AC404" i="3"/>
  <c r="AD414" i="3"/>
  <c r="AB596" i="3"/>
  <c r="G582" i="3"/>
  <c r="AG257" i="3"/>
  <c r="AA507" i="3"/>
  <c r="AD372" i="3"/>
  <c r="AB576" i="3"/>
  <c r="K58" i="3"/>
  <c r="X106" i="3"/>
  <c r="S43" i="3"/>
  <c r="I536" i="3"/>
  <c r="J536" i="3" s="1"/>
  <c r="K536" i="3" s="1"/>
  <c r="L536" i="3" s="1"/>
  <c r="M536" i="3" s="1"/>
  <c r="I546" i="3"/>
  <c r="J546" i="3" s="1"/>
  <c r="K546" i="3" s="1"/>
  <c r="L546" i="3" s="1"/>
  <c r="M546" i="3" s="1"/>
  <c r="E146" i="3"/>
  <c r="E136" i="3"/>
  <c r="AE414" i="3" l="1"/>
  <c r="AE372" i="3"/>
  <c r="X189" i="3"/>
  <c r="AC576" i="3"/>
  <c r="H582" i="3"/>
  <c r="Z221" i="3"/>
  <c r="X194" i="3"/>
  <c r="AD404" i="3"/>
  <c r="S251" i="3"/>
  <c r="K588" i="3"/>
  <c r="AB507" i="3"/>
  <c r="AD357" i="3"/>
  <c r="AH257" i="3"/>
  <c r="AA454" i="3"/>
  <c r="AC596" i="3"/>
  <c r="AB498" i="3"/>
  <c r="F136" i="3"/>
  <c r="Y106" i="3"/>
  <c r="T43" i="3"/>
  <c r="F146" i="3"/>
  <c r="L58" i="3"/>
  <c r="N546" i="3"/>
  <c r="O546" i="3" s="1"/>
  <c r="P546" i="3" s="1"/>
  <c r="Q546" i="3" s="1"/>
  <c r="R546" i="3" s="1"/>
  <c r="N536" i="3"/>
  <c r="O536" i="3" s="1"/>
  <c r="P536" i="3" s="1"/>
  <c r="Q536" i="3" s="1"/>
  <c r="R536" i="3" s="1"/>
  <c r="E182" i="3"/>
  <c r="T251" i="3" l="1"/>
  <c r="AD596" i="3"/>
  <c r="AA221" i="3"/>
  <c r="AE404" i="3"/>
  <c r="AE357" i="3"/>
  <c r="Y194" i="3"/>
  <c r="I582" i="3"/>
  <c r="AB454" i="3"/>
  <c r="AD576" i="3"/>
  <c r="AI257" i="3"/>
  <c r="Y189" i="3"/>
  <c r="L588" i="3"/>
  <c r="AC498" i="3"/>
  <c r="F182" i="3"/>
  <c r="AF372" i="3"/>
  <c r="AC507" i="3"/>
  <c r="AF414" i="3"/>
  <c r="U43" i="3"/>
  <c r="G146" i="3"/>
  <c r="Z106" i="3"/>
  <c r="M58" i="3"/>
  <c r="G136" i="3"/>
  <c r="S536" i="3"/>
  <c r="T536" i="3" s="1"/>
  <c r="U536" i="3" s="1"/>
  <c r="V536" i="3" s="1"/>
  <c r="W536" i="3" s="1"/>
  <c r="X536" i="3" s="1"/>
  <c r="Y536" i="3" s="1"/>
  <c r="Z536" i="3" s="1"/>
  <c r="AA536" i="3" s="1"/>
  <c r="AB536" i="3" s="1"/>
  <c r="AC536" i="3" s="1"/>
  <c r="AD536" i="3" s="1"/>
  <c r="S546" i="3"/>
  <c r="T546" i="3" s="1"/>
  <c r="U546" i="3" s="1"/>
  <c r="V546" i="3" s="1"/>
  <c r="W546" i="3" s="1"/>
  <c r="X546" i="3" s="1"/>
  <c r="Y546" i="3" s="1"/>
  <c r="Z546" i="3" s="1"/>
  <c r="AA546" i="3" s="1"/>
  <c r="AB546" i="3" s="1"/>
  <c r="AC546" i="3" s="1"/>
  <c r="AD546" i="3" s="1"/>
  <c r="E151" i="3"/>
  <c r="E141" i="3"/>
  <c r="E121" i="3"/>
  <c r="E116" i="3"/>
  <c r="E49" i="3"/>
  <c r="AC454" i="3" l="1"/>
  <c r="AJ257" i="3"/>
  <c r="AG372" i="3"/>
  <c r="AF404" i="3"/>
  <c r="J582" i="3"/>
  <c r="G182" i="3"/>
  <c r="AE576" i="3"/>
  <c r="AG414" i="3"/>
  <c r="AD507" i="3"/>
  <c r="Z194" i="3"/>
  <c r="AF357" i="3"/>
  <c r="AD498" i="3"/>
  <c r="AB221" i="3"/>
  <c r="M588" i="3"/>
  <c r="AE596" i="3"/>
  <c r="Z189" i="3"/>
  <c r="U251" i="3"/>
  <c r="AA106" i="3"/>
  <c r="F49" i="3"/>
  <c r="F116" i="3"/>
  <c r="H146" i="3"/>
  <c r="F151" i="3"/>
  <c r="F121" i="3"/>
  <c r="N58" i="3"/>
  <c r="F141" i="3"/>
  <c r="H136" i="3"/>
  <c r="V43" i="3"/>
  <c r="E482" i="3"/>
  <c r="AK257" i="3" l="1"/>
  <c r="AE507" i="3"/>
  <c r="V251" i="3"/>
  <c r="AA189" i="3"/>
  <c r="AA194" i="3"/>
  <c r="AH414" i="3"/>
  <c r="F482" i="3"/>
  <c r="AF576" i="3"/>
  <c r="AF596" i="3"/>
  <c r="N588" i="3"/>
  <c r="AG404" i="3"/>
  <c r="AE498" i="3"/>
  <c r="AH372" i="3"/>
  <c r="H182" i="3"/>
  <c r="K582" i="3"/>
  <c r="AC221" i="3"/>
  <c r="AG357" i="3"/>
  <c r="AD454" i="3"/>
  <c r="G116" i="3"/>
  <c r="G141" i="3"/>
  <c r="W43" i="3"/>
  <c r="G121" i="3"/>
  <c r="G49" i="3"/>
  <c r="I146" i="3"/>
  <c r="O58" i="3"/>
  <c r="I136" i="3"/>
  <c r="G151" i="3"/>
  <c r="AB106" i="3"/>
  <c r="H121" i="10"/>
  <c r="I121" i="10" s="1"/>
  <c r="J121" i="10" s="1"/>
  <c r="K121" i="10" s="1"/>
  <c r="L121" i="10" s="1"/>
  <c r="M121" i="10" s="1"/>
  <c r="N121" i="10" s="1"/>
  <c r="O121" i="10" s="1"/>
  <c r="P121" i="10" s="1"/>
  <c r="Q121" i="10" s="1"/>
  <c r="R121" i="10" s="1"/>
  <c r="S121" i="10" s="1"/>
  <c r="T121" i="10" s="1"/>
  <c r="U121" i="10" s="1"/>
  <c r="V121" i="10" s="1"/>
  <c r="W121" i="10" s="1"/>
  <c r="X121" i="10" s="1"/>
  <c r="Y121" i="10" s="1"/>
  <c r="Z121" i="10" s="1"/>
  <c r="AA121" i="10" s="1"/>
  <c r="AB121" i="10" s="1"/>
  <c r="AC121" i="10" s="1"/>
  <c r="AD121" i="10" s="1"/>
  <c r="AE121" i="10" s="1"/>
  <c r="AF121" i="10" s="1"/>
  <c r="AG121" i="10" s="1"/>
  <c r="AH121" i="10" s="1"/>
  <c r="AI121" i="10" s="1"/>
  <c r="AJ121" i="10" s="1"/>
  <c r="AK121" i="10" s="1"/>
  <c r="AL121" i="10" s="1"/>
  <c r="AM121" i="10" s="1"/>
  <c r="AN121" i="10" s="1"/>
  <c r="H77" i="10"/>
  <c r="I77" i="10" s="1"/>
  <c r="J77" i="10" s="1"/>
  <c r="K77" i="10" s="1"/>
  <c r="L77" i="10" s="1"/>
  <c r="M77" i="10" s="1"/>
  <c r="N77" i="10" s="1"/>
  <c r="O77" i="10" s="1"/>
  <c r="P77" i="10" s="1"/>
  <c r="Q77" i="10" s="1"/>
  <c r="R77" i="10" s="1"/>
  <c r="S77" i="10" s="1"/>
  <c r="T77" i="10" s="1"/>
  <c r="U77" i="10" s="1"/>
  <c r="V77" i="10" s="1"/>
  <c r="W77" i="10" s="1"/>
  <c r="X77" i="10" s="1"/>
  <c r="Y77" i="10" s="1"/>
  <c r="Z77" i="10" s="1"/>
  <c r="AA77" i="10" s="1"/>
  <c r="AB77" i="10" s="1"/>
  <c r="AC77" i="10" s="1"/>
  <c r="AD77" i="10" s="1"/>
  <c r="AE77" i="10" s="1"/>
  <c r="AF77" i="10" s="1"/>
  <c r="AG77" i="10" s="1"/>
  <c r="AH77" i="10" s="1"/>
  <c r="AI77" i="10" s="1"/>
  <c r="AJ77" i="10" s="1"/>
  <c r="AK77" i="10" s="1"/>
  <c r="AL77" i="10" s="1"/>
  <c r="AM77" i="10" s="1"/>
  <c r="AN77" i="10" s="1"/>
  <c r="H65" i="10"/>
  <c r="I65" i="10" s="1"/>
  <c r="J65" i="10" s="1"/>
  <c r="K65" i="10" s="1"/>
  <c r="L65" i="10" s="1"/>
  <c r="M65" i="10" s="1"/>
  <c r="N65" i="10" s="1"/>
  <c r="O65" i="10" s="1"/>
  <c r="P65" i="10" s="1"/>
  <c r="Q65" i="10" s="1"/>
  <c r="R65" i="10" s="1"/>
  <c r="S65" i="10" s="1"/>
  <c r="T65" i="10" s="1"/>
  <c r="U65" i="10" s="1"/>
  <c r="V65" i="10" s="1"/>
  <c r="W65" i="10" s="1"/>
  <c r="X65" i="10" s="1"/>
  <c r="Y65" i="10" s="1"/>
  <c r="Z65" i="10" s="1"/>
  <c r="AA65" i="10" s="1"/>
  <c r="AB65" i="10" s="1"/>
  <c r="AC65" i="10" s="1"/>
  <c r="AD65" i="10" s="1"/>
  <c r="AE65" i="10" s="1"/>
  <c r="AF65" i="10" s="1"/>
  <c r="AG65" i="10" s="1"/>
  <c r="AH65" i="10" s="1"/>
  <c r="AI65" i="10" s="1"/>
  <c r="AJ65" i="10" s="1"/>
  <c r="AK65" i="10" s="1"/>
  <c r="AL65" i="10" s="1"/>
  <c r="AM65" i="10" s="1"/>
  <c r="AN65" i="10" s="1"/>
  <c r="H16" i="10"/>
  <c r="I16" i="10" s="1"/>
  <c r="J16" i="10" s="1"/>
  <c r="K16" i="10" s="1"/>
  <c r="L16" i="10" s="1"/>
  <c r="M16" i="10" s="1"/>
  <c r="N16" i="10" s="1"/>
  <c r="O16" i="10" s="1"/>
  <c r="P16" i="10" s="1"/>
  <c r="Q16" i="10" s="1"/>
  <c r="R16" i="10" s="1"/>
  <c r="S16" i="10" s="1"/>
  <c r="T16" i="10" s="1"/>
  <c r="U16" i="10" s="1"/>
  <c r="V16" i="10" s="1"/>
  <c r="W16" i="10" s="1"/>
  <c r="X16" i="10" s="1"/>
  <c r="Y16" i="10" s="1"/>
  <c r="Z16" i="10" s="1"/>
  <c r="AA16" i="10" s="1"/>
  <c r="AB16" i="10" s="1"/>
  <c r="AC16" i="10" s="1"/>
  <c r="AD16" i="10" s="1"/>
  <c r="AE16" i="10" s="1"/>
  <c r="AF16" i="10" s="1"/>
  <c r="AG16" i="10" s="1"/>
  <c r="AH16" i="10" s="1"/>
  <c r="AI16" i="10" s="1"/>
  <c r="AJ16" i="10" s="1"/>
  <c r="AK16" i="10" s="1"/>
  <c r="AL16" i="10" s="1"/>
  <c r="AM16" i="10" s="1"/>
  <c r="AN16" i="10" s="1"/>
  <c r="H5" i="10"/>
  <c r="I5" i="10" s="1"/>
  <c r="J5" i="10" s="1"/>
  <c r="K5" i="10" s="1"/>
  <c r="L5" i="10" s="1"/>
  <c r="M5" i="10" s="1"/>
  <c r="N5" i="10" s="1"/>
  <c r="O5" i="10" s="1"/>
  <c r="P5" i="10" s="1"/>
  <c r="Q5" i="10" s="1"/>
  <c r="R5" i="10" s="1"/>
  <c r="S5" i="10" s="1"/>
  <c r="T5" i="10" s="1"/>
  <c r="U5" i="10" s="1"/>
  <c r="V5" i="10" s="1"/>
  <c r="W5" i="10" s="1"/>
  <c r="X5" i="10" s="1"/>
  <c r="Y5" i="10" s="1"/>
  <c r="Z5" i="10" s="1"/>
  <c r="AA5" i="10" s="1"/>
  <c r="AB5" i="10" s="1"/>
  <c r="AC5" i="10" s="1"/>
  <c r="AD5" i="10" s="1"/>
  <c r="AE5" i="10" s="1"/>
  <c r="AF5" i="10" s="1"/>
  <c r="AG5" i="10" s="1"/>
  <c r="AH5" i="10" s="1"/>
  <c r="AI5" i="10" s="1"/>
  <c r="AJ5" i="10" s="1"/>
  <c r="AK5" i="10" s="1"/>
  <c r="AL5" i="10" s="1"/>
  <c r="AM5" i="10" s="1"/>
  <c r="AN5" i="10" s="1"/>
  <c r="V482" i="3"/>
  <c r="E516" i="3"/>
  <c r="E95" i="3"/>
  <c r="E289" i="3"/>
  <c r="E266" i="3"/>
  <c r="E526" i="3"/>
  <c r="E467" i="3"/>
  <c r="E442" i="3"/>
  <c r="E384" i="3"/>
  <c r="E425" i="3"/>
  <c r="E324" i="3"/>
  <c r="E304" i="3"/>
  <c r="E341" i="3"/>
  <c r="E175" i="3"/>
  <c r="E170" i="3"/>
  <c r="E165" i="3"/>
  <c r="E156" i="3"/>
  <c r="E245" i="3"/>
  <c r="E238" i="3"/>
  <c r="F238" i="3" s="1"/>
  <c r="G238" i="3" s="1"/>
  <c r="H238" i="3" s="1"/>
  <c r="E233" i="3"/>
  <c r="E216" i="3"/>
  <c r="E206" i="3"/>
  <c r="E131" i="3"/>
  <c r="E111" i="3"/>
  <c r="E101" i="3"/>
  <c r="E126" i="3"/>
  <c r="E78" i="3"/>
  <c r="E36" i="3"/>
  <c r="E30" i="3"/>
  <c r="F304" i="3" l="1"/>
  <c r="F324" i="3"/>
  <c r="L582" i="3"/>
  <c r="O588" i="3"/>
  <c r="AE454" i="3"/>
  <c r="AH404" i="3"/>
  <c r="AG596" i="3"/>
  <c r="F266" i="3"/>
  <c r="I182" i="3"/>
  <c r="AB189" i="3"/>
  <c r="F206" i="3"/>
  <c r="F245" i="3"/>
  <c r="F425" i="3"/>
  <c r="F384" i="3"/>
  <c r="F526" i="3"/>
  <c r="G482" i="3"/>
  <c r="F289" i="3"/>
  <c r="AD221" i="3"/>
  <c r="AI372" i="3"/>
  <c r="W251" i="3"/>
  <c r="F175" i="3"/>
  <c r="F341" i="3"/>
  <c r="F442" i="3"/>
  <c r="AB194" i="3"/>
  <c r="F467" i="3"/>
  <c r="AG576" i="3"/>
  <c r="AH357" i="3"/>
  <c r="AI414" i="3"/>
  <c r="F216" i="3"/>
  <c r="F516" i="3"/>
  <c r="F233" i="3"/>
  <c r="F170" i="3"/>
  <c r="W482" i="3"/>
  <c r="AF498" i="3"/>
  <c r="AF507" i="3"/>
  <c r="H49" i="3"/>
  <c r="H121" i="3"/>
  <c r="F78" i="3"/>
  <c r="F126" i="3"/>
  <c r="F101" i="3"/>
  <c r="F111" i="3"/>
  <c r="F165" i="3"/>
  <c r="P58" i="3"/>
  <c r="X43" i="3"/>
  <c r="H151" i="3"/>
  <c r="J146" i="3"/>
  <c r="AC106" i="3"/>
  <c r="H141" i="3"/>
  <c r="F36" i="3"/>
  <c r="H116" i="3"/>
  <c r="J136" i="3"/>
  <c r="F95" i="3"/>
  <c r="F156" i="3"/>
  <c r="F131" i="3"/>
  <c r="F30" i="3"/>
  <c r="I238" i="3"/>
  <c r="J238" i="3" s="1"/>
  <c r="K238" i="3" s="1"/>
  <c r="L238" i="3" s="1"/>
  <c r="M238" i="3" s="1"/>
  <c r="G266" i="3" l="1"/>
  <c r="G289" i="3"/>
  <c r="H482" i="3"/>
  <c r="AF454" i="3"/>
  <c r="G384" i="3"/>
  <c r="P588" i="3"/>
  <c r="AC189" i="3"/>
  <c r="G442" i="3"/>
  <c r="G233" i="3"/>
  <c r="G425" i="3"/>
  <c r="M582" i="3"/>
  <c r="G170" i="3"/>
  <c r="G341" i="3"/>
  <c r="X251" i="3"/>
  <c r="AI357" i="3"/>
  <c r="AH596" i="3"/>
  <c r="G467" i="3"/>
  <c r="G245" i="3"/>
  <c r="G324" i="3"/>
  <c r="AE221" i="3"/>
  <c r="AH576" i="3"/>
  <c r="AG498" i="3"/>
  <c r="AI404" i="3"/>
  <c r="G175" i="3"/>
  <c r="AJ414" i="3"/>
  <c r="J182" i="3"/>
  <c r="AJ372" i="3"/>
  <c r="AG507" i="3"/>
  <c r="X482" i="3"/>
  <c r="G526" i="3"/>
  <c r="AC194" i="3"/>
  <c r="G516" i="3"/>
  <c r="G216" i="3"/>
  <c r="G206" i="3"/>
  <c r="G304" i="3"/>
  <c r="G126" i="3"/>
  <c r="G156" i="3"/>
  <c r="G36" i="3"/>
  <c r="K146" i="3"/>
  <c r="G165" i="3"/>
  <c r="G78" i="3"/>
  <c r="G131" i="3"/>
  <c r="G95" i="3"/>
  <c r="I141" i="3"/>
  <c r="I151" i="3"/>
  <c r="G111" i="3"/>
  <c r="I121" i="3"/>
  <c r="I116" i="3"/>
  <c r="Q58" i="3"/>
  <c r="G30" i="3"/>
  <c r="K136" i="3"/>
  <c r="AD106" i="3"/>
  <c r="Y43" i="3"/>
  <c r="G101" i="3"/>
  <c r="I49" i="3"/>
  <c r="N238" i="3"/>
  <c r="O238" i="3" s="1"/>
  <c r="P238" i="3" s="1"/>
  <c r="Q238" i="3" s="1"/>
  <c r="R238" i="3" s="1"/>
  <c r="AK372" i="3" l="1"/>
  <c r="AK414" i="3"/>
  <c r="H304" i="3"/>
  <c r="H245" i="3"/>
  <c r="H442" i="3"/>
  <c r="Q588" i="3"/>
  <c r="H467" i="3"/>
  <c r="H516" i="3"/>
  <c r="AG454" i="3"/>
  <c r="N582" i="3"/>
  <c r="H289" i="3"/>
  <c r="AJ357" i="3"/>
  <c r="Y251" i="3"/>
  <c r="AJ404" i="3"/>
  <c r="H341" i="3"/>
  <c r="AF221" i="3"/>
  <c r="H206" i="3"/>
  <c r="H175" i="3"/>
  <c r="AH507" i="3"/>
  <c r="H425" i="3"/>
  <c r="H266" i="3"/>
  <c r="H216" i="3"/>
  <c r="H384" i="3"/>
  <c r="AD194" i="3"/>
  <c r="H526" i="3"/>
  <c r="H170" i="3"/>
  <c r="AI576" i="3"/>
  <c r="H324" i="3"/>
  <c r="K182" i="3"/>
  <c r="AI596" i="3"/>
  <c r="AD189" i="3"/>
  <c r="AH498" i="3"/>
  <c r="Y482" i="3"/>
  <c r="H233" i="3"/>
  <c r="H30" i="3"/>
  <c r="J151" i="3"/>
  <c r="H111" i="3"/>
  <c r="J116" i="3"/>
  <c r="J141" i="3"/>
  <c r="L136" i="3"/>
  <c r="H101" i="3"/>
  <c r="H36" i="3"/>
  <c r="R58" i="3"/>
  <c r="H78" i="3"/>
  <c r="AE106" i="3"/>
  <c r="H165" i="3"/>
  <c r="H126" i="3"/>
  <c r="H95" i="3"/>
  <c r="L146" i="3"/>
  <c r="H131" i="3"/>
  <c r="Z43" i="3"/>
  <c r="H156" i="3"/>
  <c r="J49" i="3"/>
  <c r="J121" i="3"/>
  <c r="S238" i="3"/>
  <c r="T238" i="3" s="1"/>
  <c r="U238" i="3" s="1"/>
  <c r="V238" i="3" s="1"/>
  <c r="W238" i="3" s="1"/>
  <c r="X238" i="3" s="1"/>
  <c r="Y238" i="3" s="1"/>
  <c r="Z238" i="3" s="1"/>
  <c r="AA238" i="3" s="1"/>
  <c r="AB238" i="3" s="1"/>
  <c r="AK404" i="3" l="1"/>
  <c r="AK357" i="3"/>
  <c r="AH454" i="3"/>
  <c r="AI507" i="3"/>
  <c r="I516" i="3"/>
  <c r="I467" i="3"/>
  <c r="I442" i="3"/>
  <c r="I425" i="3"/>
  <c r="L182" i="3"/>
  <c r="I206" i="3"/>
  <c r="AG221" i="3"/>
  <c r="AE194" i="3"/>
  <c r="AI498" i="3"/>
  <c r="AJ596" i="3"/>
  <c r="O582" i="3"/>
  <c r="I175" i="3"/>
  <c r="AJ576" i="3"/>
  <c r="I170" i="3"/>
  <c r="Z482" i="3"/>
  <c r="I341" i="3"/>
  <c r="I384" i="3"/>
  <c r="AE189" i="3"/>
  <c r="I216" i="3"/>
  <c r="Z251" i="3"/>
  <c r="I245" i="3"/>
  <c r="I324" i="3"/>
  <c r="I233" i="3"/>
  <c r="I289" i="3"/>
  <c r="I526" i="3"/>
  <c r="R588" i="3"/>
  <c r="I266" i="3"/>
  <c r="I304" i="3"/>
  <c r="K121" i="3"/>
  <c r="K141" i="3"/>
  <c r="I165" i="3"/>
  <c r="I36" i="3"/>
  <c r="M146" i="3"/>
  <c r="I101" i="3"/>
  <c r="I156" i="3"/>
  <c r="I95" i="3"/>
  <c r="AA43" i="3"/>
  <c r="I126" i="3"/>
  <c r="S58" i="3"/>
  <c r="M136" i="3"/>
  <c r="K151" i="3"/>
  <c r="I131" i="3"/>
  <c r="I30" i="3"/>
  <c r="K49" i="3"/>
  <c r="AF106" i="3"/>
  <c r="K116" i="3"/>
  <c r="I78" i="3"/>
  <c r="I111" i="3"/>
  <c r="AK576" i="3" l="1"/>
  <c r="AK596" i="3"/>
  <c r="J289" i="3"/>
  <c r="J233" i="3"/>
  <c r="J245" i="3"/>
  <c r="J170" i="3"/>
  <c r="J266" i="3"/>
  <c r="J216" i="3"/>
  <c r="J467" i="3"/>
  <c r="J304" i="3"/>
  <c r="AF194" i="3"/>
  <c r="P582" i="3"/>
  <c r="AA482" i="3"/>
  <c r="M182" i="3"/>
  <c r="J442" i="3"/>
  <c r="AF189" i="3"/>
  <c r="J384" i="3"/>
  <c r="AJ507" i="3"/>
  <c r="AH221" i="3"/>
  <c r="J206" i="3"/>
  <c r="J425" i="3"/>
  <c r="J341" i="3"/>
  <c r="AJ498" i="3"/>
  <c r="J324" i="3"/>
  <c r="AA251" i="3"/>
  <c r="J175" i="3"/>
  <c r="J516" i="3"/>
  <c r="S588" i="3"/>
  <c r="J526" i="3"/>
  <c r="AI454" i="3"/>
  <c r="J95" i="3"/>
  <c r="J78" i="3"/>
  <c r="J156" i="3"/>
  <c r="J126" i="3"/>
  <c r="J36" i="3"/>
  <c r="L49" i="3"/>
  <c r="N136" i="3"/>
  <c r="J165" i="3"/>
  <c r="L116" i="3"/>
  <c r="L141" i="3"/>
  <c r="T58" i="3"/>
  <c r="J101" i="3"/>
  <c r="J30" i="3"/>
  <c r="J131" i="3"/>
  <c r="J111" i="3"/>
  <c r="AG106" i="3"/>
  <c r="L151" i="3"/>
  <c r="AB43" i="3"/>
  <c r="N146" i="3"/>
  <c r="L121" i="3"/>
  <c r="AK507" i="3" l="1"/>
  <c r="AK498" i="3"/>
  <c r="AB251" i="3"/>
  <c r="AG189" i="3"/>
  <c r="K304" i="3"/>
  <c r="K175" i="3"/>
  <c r="K324" i="3"/>
  <c r="N182" i="3"/>
  <c r="K245" i="3"/>
  <c r="Q582" i="3"/>
  <c r="K206" i="3"/>
  <c r="K216" i="3"/>
  <c r="K266" i="3"/>
  <c r="K425" i="3"/>
  <c r="T588" i="3"/>
  <c r="AI221" i="3"/>
  <c r="K233" i="3"/>
  <c r="K526" i="3"/>
  <c r="K467" i="3"/>
  <c r="K442" i="3"/>
  <c r="AG194" i="3"/>
  <c r="K516" i="3"/>
  <c r="K384" i="3"/>
  <c r="K170" i="3"/>
  <c r="AJ454" i="3"/>
  <c r="K341" i="3"/>
  <c r="AB482" i="3"/>
  <c r="K289" i="3"/>
  <c r="K111" i="3"/>
  <c r="K101" i="3"/>
  <c r="K165" i="3"/>
  <c r="K126" i="3"/>
  <c r="U58" i="3"/>
  <c r="O146" i="3"/>
  <c r="AC43" i="3"/>
  <c r="K156" i="3"/>
  <c r="M151" i="3"/>
  <c r="M49" i="3"/>
  <c r="K78" i="3"/>
  <c r="O136" i="3"/>
  <c r="M141" i="3"/>
  <c r="K131" i="3"/>
  <c r="K30" i="3"/>
  <c r="M121" i="3"/>
  <c r="AH106" i="3"/>
  <c r="M116" i="3"/>
  <c r="K36" i="3"/>
  <c r="K95" i="3"/>
  <c r="AK454" i="3" l="1"/>
  <c r="L467" i="3"/>
  <c r="AC482" i="3"/>
  <c r="L289" i="3"/>
  <c r="L175" i="3"/>
  <c r="L266" i="3"/>
  <c r="R582" i="3"/>
  <c r="L304" i="3"/>
  <c r="AH194" i="3"/>
  <c r="L233" i="3"/>
  <c r="L341" i="3"/>
  <c r="AJ221" i="3"/>
  <c r="L516" i="3"/>
  <c r="L216" i="3"/>
  <c r="AH189" i="3"/>
  <c r="O182" i="3"/>
  <c r="L170" i="3"/>
  <c r="U588" i="3"/>
  <c r="L425" i="3"/>
  <c r="L442" i="3"/>
  <c r="L526" i="3"/>
  <c r="L245" i="3"/>
  <c r="L324" i="3"/>
  <c r="L384" i="3"/>
  <c r="L206" i="3"/>
  <c r="AC251" i="3"/>
  <c r="N121" i="3"/>
  <c r="L126" i="3"/>
  <c r="L36" i="3"/>
  <c r="L165" i="3"/>
  <c r="L30" i="3"/>
  <c r="N49" i="3"/>
  <c r="P146" i="3"/>
  <c r="L101" i="3"/>
  <c r="P136" i="3"/>
  <c r="N116" i="3"/>
  <c r="L78" i="3"/>
  <c r="L131" i="3"/>
  <c r="L156" i="3"/>
  <c r="AD43" i="3"/>
  <c r="L95" i="3"/>
  <c r="AI106" i="3"/>
  <c r="N141" i="3"/>
  <c r="N151" i="3"/>
  <c r="V58" i="3"/>
  <c r="L111" i="3"/>
  <c r="AK221" i="3" l="1"/>
  <c r="V588" i="3"/>
  <c r="M304" i="3"/>
  <c r="S582" i="3"/>
  <c r="M170" i="3"/>
  <c r="AD251" i="3"/>
  <c r="M206" i="3"/>
  <c r="M516" i="3"/>
  <c r="M266" i="3"/>
  <c r="M341" i="3"/>
  <c r="P182" i="3"/>
  <c r="M175" i="3"/>
  <c r="M384" i="3"/>
  <c r="M233" i="3"/>
  <c r="AD482" i="3"/>
  <c r="AI189" i="3"/>
  <c r="M216" i="3"/>
  <c r="M289" i="3"/>
  <c r="M324" i="3"/>
  <c r="M245" i="3"/>
  <c r="M526" i="3"/>
  <c r="M442" i="3"/>
  <c r="M425" i="3"/>
  <c r="AI194" i="3"/>
  <c r="M467" i="3"/>
  <c r="W58" i="3"/>
  <c r="M95" i="3"/>
  <c r="M78" i="3"/>
  <c r="Q146" i="3"/>
  <c r="M165" i="3"/>
  <c r="O151" i="3"/>
  <c r="M36" i="3"/>
  <c r="O49" i="3"/>
  <c r="M126" i="3"/>
  <c r="AE43" i="3"/>
  <c r="Q136" i="3"/>
  <c r="O121" i="3"/>
  <c r="O116" i="3"/>
  <c r="O141" i="3"/>
  <c r="M156" i="3"/>
  <c r="M111" i="3"/>
  <c r="AJ106" i="3"/>
  <c r="M131" i="3"/>
  <c r="M101" i="3"/>
  <c r="M30" i="3"/>
  <c r="AK106" i="3" l="1"/>
  <c r="N216" i="3"/>
  <c r="AE482" i="3"/>
  <c r="N206" i="3"/>
  <c r="N289" i="3"/>
  <c r="AJ194" i="3"/>
  <c r="N425" i="3"/>
  <c r="N233" i="3"/>
  <c r="AE251" i="3"/>
  <c r="N384" i="3"/>
  <c r="N526" i="3"/>
  <c r="T582" i="3"/>
  <c r="AJ189" i="3"/>
  <c r="N442" i="3"/>
  <c r="N266" i="3"/>
  <c r="N516" i="3"/>
  <c r="N170" i="3"/>
  <c r="N245" i="3"/>
  <c r="N467" i="3"/>
  <c r="N175" i="3"/>
  <c r="N304" i="3"/>
  <c r="N324" i="3"/>
  <c r="N341" i="3"/>
  <c r="Q182" i="3"/>
  <c r="W588" i="3"/>
  <c r="N156" i="3"/>
  <c r="R136" i="3"/>
  <c r="P49" i="3"/>
  <c r="R146" i="3"/>
  <c r="N101" i="3"/>
  <c r="P141" i="3"/>
  <c r="N78" i="3"/>
  <c r="AF43" i="3"/>
  <c r="N36" i="3"/>
  <c r="N95" i="3"/>
  <c r="N131" i="3"/>
  <c r="N126" i="3"/>
  <c r="P116" i="3"/>
  <c r="P151" i="3"/>
  <c r="N30" i="3"/>
  <c r="N111" i="3"/>
  <c r="P121" i="3"/>
  <c r="N165" i="3"/>
  <c r="X58" i="3"/>
  <c r="AK194" i="3" l="1"/>
  <c r="AK189" i="3"/>
  <c r="O266" i="3"/>
  <c r="O206" i="3"/>
  <c r="O526" i="3"/>
  <c r="O384" i="3"/>
  <c r="O170" i="3"/>
  <c r="AF251" i="3"/>
  <c r="O425" i="3"/>
  <c r="O289" i="3"/>
  <c r="O233" i="3"/>
  <c r="O175" i="3"/>
  <c r="O245" i="3"/>
  <c r="O341" i="3"/>
  <c r="O304" i="3"/>
  <c r="AF482" i="3"/>
  <c r="O516" i="3"/>
  <c r="X588" i="3"/>
  <c r="R182" i="3"/>
  <c r="O442" i="3"/>
  <c r="O467" i="3"/>
  <c r="O216" i="3"/>
  <c r="O324" i="3"/>
  <c r="U582" i="3"/>
  <c r="S146" i="3"/>
  <c r="O78" i="3"/>
  <c r="O111" i="3"/>
  <c r="O165" i="3"/>
  <c r="Q49" i="3"/>
  <c r="Y58" i="3"/>
  <c r="O95" i="3"/>
  <c r="O126" i="3"/>
  <c r="AG43" i="3"/>
  <c r="O131" i="3"/>
  <c r="Q151" i="3"/>
  <c r="Q141" i="3"/>
  <c r="S136" i="3"/>
  <c r="O30" i="3"/>
  <c r="O36" i="3"/>
  <c r="O101" i="3"/>
  <c r="O156" i="3"/>
  <c r="Q121" i="3"/>
  <c r="Q116" i="3"/>
  <c r="R410" i="3"/>
  <c r="I410" i="3"/>
  <c r="G410" i="3"/>
  <c r="V410" i="3"/>
  <c r="O410" i="3"/>
  <c r="H410" i="3"/>
  <c r="X410" i="3"/>
  <c r="AA410" i="3"/>
  <c r="F410" i="3"/>
  <c r="T410" i="3"/>
  <c r="Q410" i="3"/>
  <c r="J410" i="3"/>
  <c r="Z410" i="3"/>
  <c r="Y410" i="3"/>
  <c r="M410" i="3"/>
  <c r="K410" i="3"/>
  <c r="S410" i="3"/>
  <c r="W410" i="3"/>
  <c r="E410" i="3"/>
  <c r="N410" i="3"/>
  <c r="U410" i="3"/>
  <c r="D410" i="3"/>
  <c r="L410" i="3"/>
  <c r="P410" i="3"/>
  <c r="P516" i="3" l="1"/>
  <c r="P289" i="3"/>
  <c r="P233" i="3"/>
  <c r="AG482" i="3"/>
  <c r="P304" i="3"/>
  <c r="P384" i="3"/>
  <c r="P341" i="3"/>
  <c r="P526" i="3"/>
  <c r="P442" i="3"/>
  <c r="V582" i="3"/>
  <c r="P216" i="3"/>
  <c r="P245" i="3"/>
  <c r="P206" i="3"/>
  <c r="S182" i="3"/>
  <c r="P425" i="3"/>
  <c r="Y588" i="3"/>
  <c r="AG251" i="3"/>
  <c r="P170" i="3"/>
  <c r="P324" i="3"/>
  <c r="P467" i="3"/>
  <c r="P175" i="3"/>
  <c r="P266" i="3"/>
  <c r="R116" i="3"/>
  <c r="P165" i="3"/>
  <c r="R141" i="3"/>
  <c r="P126" i="3"/>
  <c r="R121" i="3"/>
  <c r="P95" i="3"/>
  <c r="P111" i="3"/>
  <c r="P36" i="3"/>
  <c r="R151" i="3"/>
  <c r="P30" i="3"/>
  <c r="P131" i="3"/>
  <c r="Z58" i="3"/>
  <c r="P78" i="3"/>
  <c r="T136" i="3"/>
  <c r="T146" i="3"/>
  <c r="P101" i="3"/>
  <c r="P156" i="3"/>
  <c r="AH43" i="3"/>
  <c r="R49" i="3"/>
  <c r="AB410" i="3"/>
  <c r="AC410" i="3"/>
  <c r="Z588" i="3" l="1"/>
  <c r="T182" i="3"/>
  <c r="Q341" i="3"/>
  <c r="Q526" i="3"/>
  <c r="Q384" i="3"/>
  <c r="AH251" i="3"/>
  <c r="Q425" i="3"/>
  <c r="Q304" i="3"/>
  <c r="Q233" i="3"/>
  <c r="Q266" i="3"/>
  <c r="Q216" i="3"/>
  <c r="Q175" i="3"/>
  <c r="Q324" i="3"/>
  <c r="Q289" i="3"/>
  <c r="Q245" i="3"/>
  <c r="W582" i="3"/>
  <c r="Q442" i="3"/>
  <c r="Q206" i="3"/>
  <c r="AH482" i="3"/>
  <c r="Q467" i="3"/>
  <c r="Q170" i="3"/>
  <c r="Q516" i="3"/>
  <c r="Q126" i="3"/>
  <c r="Q36" i="3"/>
  <c r="S141" i="3"/>
  <c r="S49" i="3"/>
  <c r="Q30" i="3"/>
  <c r="Q111" i="3"/>
  <c r="Q165" i="3"/>
  <c r="U146" i="3"/>
  <c r="Q131" i="3"/>
  <c r="AI43" i="3"/>
  <c r="Q95" i="3"/>
  <c r="U136" i="3"/>
  <c r="Q156" i="3"/>
  <c r="Q78" i="3"/>
  <c r="Q101" i="3"/>
  <c r="AA58" i="3"/>
  <c r="S151" i="3"/>
  <c r="S121" i="3"/>
  <c r="S116" i="3"/>
  <c r="AD410" i="3"/>
  <c r="AI251" i="3" l="1"/>
  <c r="R526" i="3"/>
  <c r="R206" i="3"/>
  <c r="R233" i="3"/>
  <c r="R304" i="3"/>
  <c r="R384" i="3"/>
  <c r="R341" i="3"/>
  <c r="R425" i="3"/>
  <c r="R245" i="3"/>
  <c r="R516" i="3"/>
  <c r="R289" i="3"/>
  <c r="R216" i="3"/>
  <c r="U182" i="3"/>
  <c r="R442" i="3"/>
  <c r="R324" i="3"/>
  <c r="R175" i="3"/>
  <c r="R467" i="3"/>
  <c r="X582" i="3"/>
  <c r="R170" i="3"/>
  <c r="AI482" i="3"/>
  <c r="R266" i="3"/>
  <c r="AA588" i="3"/>
  <c r="R101" i="3"/>
  <c r="R165" i="3"/>
  <c r="R126" i="3"/>
  <c r="T141" i="3"/>
  <c r="R95" i="3"/>
  <c r="AB58" i="3"/>
  <c r="R30" i="3"/>
  <c r="T116" i="3"/>
  <c r="AJ43" i="3"/>
  <c r="R156" i="3"/>
  <c r="R131" i="3"/>
  <c r="R111" i="3"/>
  <c r="R36" i="3"/>
  <c r="V136" i="3"/>
  <c r="V146" i="3"/>
  <c r="T49" i="3"/>
  <c r="T121" i="3"/>
  <c r="R78" i="3"/>
  <c r="T151" i="3"/>
  <c r="AE410" i="3"/>
  <c r="AK43" i="3" l="1"/>
  <c r="V182" i="3"/>
  <c r="Y582" i="3"/>
  <c r="S341" i="3"/>
  <c r="S304" i="3"/>
  <c r="S467" i="3"/>
  <c r="S425" i="3"/>
  <c r="S324" i="3"/>
  <c r="AB588" i="3"/>
  <c r="S384" i="3"/>
  <c r="S216" i="3"/>
  <c r="S526" i="3"/>
  <c r="S245" i="3"/>
  <c r="S442" i="3"/>
  <c r="S233" i="3"/>
  <c r="AJ482" i="3"/>
  <c r="S206" i="3"/>
  <c r="S175" i="3"/>
  <c r="S266" i="3"/>
  <c r="S289" i="3"/>
  <c r="S170" i="3"/>
  <c r="S516" i="3"/>
  <c r="AJ251" i="3"/>
  <c r="U151" i="3"/>
  <c r="S131" i="3"/>
  <c r="S30" i="3"/>
  <c r="U141" i="3"/>
  <c r="U116" i="3"/>
  <c r="U49" i="3"/>
  <c r="S126" i="3"/>
  <c r="S111" i="3"/>
  <c r="S101" i="3"/>
  <c r="W146" i="3"/>
  <c r="W136" i="3"/>
  <c r="U121" i="3"/>
  <c r="S165" i="3"/>
  <c r="S95" i="3"/>
  <c r="S78" i="3"/>
  <c r="S156" i="3"/>
  <c r="AC58" i="3"/>
  <c r="S36" i="3"/>
  <c r="AF410" i="3"/>
  <c r="AK482" i="3" l="1"/>
  <c r="AK251" i="3"/>
  <c r="T266" i="3"/>
  <c r="T425" i="3"/>
  <c r="T216" i="3"/>
  <c r="T442" i="3"/>
  <c r="T341" i="3"/>
  <c r="T467" i="3"/>
  <c r="T384" i="3"/>
  <c r="T233" i="3"/>
  <c r="T170" i="3"/>
  <c r="T245" i="3"/>
  <c r="T206" i="3"/>
  <c r="Z582" i="3"/>
  <c r="AC588" i="3"/>
  <c r="T516" i="3"/>
  <c r="T526" i="3"/>
  <c r="T175" i="3"/>
  <c r="T324" i="3"/>
  <c r="T304" i="3"/>
  <c r="T289" i="3"/>
  <c r="W182" i="3"/>
  <c r="T111" i="3"/>
  <c r="V141" i="3"/>
  <c r="T95" i="3"/>
  <c r="T126" i="3"/>
  <c r="T30" i="3"/>
  <c r="V151" i="3"/>
  <c r="T165" i="3"/>
  <c r="T131" i="3"/>
  <c r="T78" i="3"/>
  <c r="T36" i="3"/>
  <c r="AD58" i="3"/>
  <c r="X146" i="3"/>
  <c r="V49" i="3"/>
  <c r="V116" i="3"/>
  <c r="V121" i="3"/>
  <c r="X136" i="3"/>
  <c r="T156" i="3"/>
  <c r="T101" i="3"/>
  <c r="AH410" i="3"/>
  <c r="AG410" i="3"/>
  <c r="U289" i="3" l="1"/>
  <c r="U516" i="3"/>
  <c r="U175" i="3"/>
  <c r="U324" i="3"/>
  <c r="AA582" i="3"/>
  <c r="U216" i="3"/>
  <c r="U304" i="3"/>
  <c r="U233" i="3"/>
  <c r="U384" i="3"/>
  <c r="U526" i="3"/>
  <c r="U341" i="3"/>
  <c r="X182" i="3"/>
  <c r="U425" i="3"/>
  <c r="AD588" i="3"/>
  <c r="U170" i="3"/>
  <c r="U467" i="3"/>
  <c r="U442" i="3"/>
  <c r="U206" i="3"/>
  <c r="U245" i="3"/>
  <c r="U266" i="3"/>
  <c r="U126" i="3"/>
  <c r="Y146" i="3"/>
  <c r="U101" i="3"/>
  <c r="W121" i="3"/>
  <c r="U165" i="3"/>
  <c r="U95" i="3"/>
  <c r="Y136" i="3"/>
  <c r="W116" i="3"/>
  <c r="U36" i="3"/>
  <c r="W151" i="3"/>
  <c r="W141" i="3"/>
  <c r="AE58" i="3"/>
  <c r="U131" i="3"/>
  <c r="U156" i="3"/>
  <c r="W49" i="3"/>
  <c r="U78" i="3"/>
  <c r="U30" i="3"/>
  <c r="U111" i="3"/>
  <c r="V304" i="3" l="1"/>
  <c r="V170" i="3"/>
  <c r="V384" i="3"/>
  <c r="AE588" i="3"/>
  <c r="V526" i="3"/>
  <c r="V442" i="3"/>
  <c r="V206" i="3"/>
  <c r="V467" i="3"/>
  <c r="V324" i="3"/>
  <c r="V175" i="3"/>
  <c r="V341" i="3"/>
  <c r="V516" i="3"/>
  <c r="V245" i="3"/>
  <c r="AB582" i="3"/>
  <c r="V233" i="3"/>
  <c r="V216" i="3"/>
  <c r="V425" i="3"/>
  <c r="Y182" i="3"/>
  <c r="V266" i="3"/>
  <c r="V289" i="3"/>
  <c r="X141" i="3"/>
  <c r="X121" i="3"/>
  <c r="V101" i="3"/>
  <c r="V156" i="3"/>
  <c r="V30" i="3"/>
  <c r="V131" i="3"/>
  <c r="V95" i="3"/>
  <c r="Z146" i="3"/>
  <c r="X49" i="3"/>
  <c r="V111" i="3"/>
  <c r="Z136" i="3"/>
  <c r="V36" i="3"/>
  <c r="X151" i="3"/>
  <c r="V78" i="3"/>
  <c r="AF58" i="3"/>
  <c r="X116" i="3"/>
  <c r="V165" i="3"/>
  <c r="V126" i="3"/>
  <c r="W175" i="3" l="1"/>
  <c r="W266" i="3"/>
  <c r="W467" i="3"/>
  <c r="W442" i="3"/>
  <c r="W216" i="3"/>
  <c r="W324" i="3"/>
  <c r="W526" i="3"/>
  <c r="W384" i="3"/>
  <c r="AF588" i="3"/>
  <c r="Z182" i="3"/>
  <c r="AC582" i="3"/>
  <c r="W245" i="3"/>
  <c r="W516" i="3"/>
  <c r="W170" i="3"/>
  <c r="W206" i="3"/>
  <c r="W233" i="3"/>
  <c r="W425" i="3"/>
  <c r="W289" i="3"/>
  <c r="W341" i="3"/>
  <c r="W304" i="3"/>
  <c r="AG58" i="3"/>
  <c r="AA136" i="3"/>
  <c r="AA146" i="3"/>
  <c r="W156" i="3"/>
  <c r="W126" i="3"/>
  <c r="W78" i="3"/>
  <c r="W111" i="3"/>
  <c r="W95" i="3"/>
  <c r="W101" i="3"/>
  <c r="W165" i="3"/>
  <c r="Y121" i="3"/>
  <c r="W131" i="3"/>
  <c r="Y151" i="3"/>
  <c r="Y116" i="3"/>
  <c r="W36" i="3"/>
  <c r="Y49" i="3"/>
  <c r="W30" i="3"/>
  <c r="Y141" i="3"/>
  <c r="X289" i="3" l="1"/>
  <c r="X324" i="3"/>
  <c r="X425" i="3"/>
  <c r="X384" i="3"/>
  <c r="X206" i="3"/>
  <c r="X245" i="3"/>
  <c r="X442" i="3"/>
  <c r="X233" i="3"/>
  <c r="X170" i="3"/>
  <c r="X516" i="3"/>
  <c r="AD582" i="3"/>
  <c r="X266" i="3"/>
  <c r="X341" i="3"/>
  <c r="AG588" i="3"/>
  <c r="X526" i="3"/>
  <c r="X216" i="3"/>
  <c r="X467" i="3"/>
  <c r="X304" i="3"/>
  <c r="AA182" i="3"/>
  <c r="X175" i="3"/>
  <c r="X156" i="3"/>
  <c r="Z121" i="3"/>
  <c r="X36" i="3"/>
  <c r="AB146" i="3"/>
  <c r="X95" i="3"/>
  <c r="Z116" i="3"/>
  <c r="X111" i="3"/>
  <c r="AB136" i="3"/>
  <c r="X78" i="3"/>
  <c r="Z141" i="3"/>
  <c r="X30" i="3"/>
  <c r="Z151" i="3"/>
  <c r="X165" i="3"/>
  <c r="Z49" i="3"/>
  <c r="X131" i="3"/>
  <c r="X101" i="3"/>
  <c r="X126" i="3"/>
  <c r="AH58" i="3"/>
  <c r="AB182" i="3" l="1"/>
  <c r="Y206" i="3"/>
  <c r="Y442" i="3"/>
  <c r="Y216" i="3"/>
  <c r="Y384" i="3"/>
  <c r="Y467" i="3"/>
  <c r="Y425" i="3"/>
  <c r="Y170" i="3"/>
  <c r="AH588" i="3"/>
  <c r="Y245" i="3"/>
  <c r="AE582" i="3"/>
  <c r="Y324" i="3"/>
  <c r="Y233" i="3"/>
  <c r="Y526" i="3"/>
  <c r="Y341" i="3"/>
  <c r="Y266" i="3"/>
  <c r="Y304" i="3"/>
  <c r="Y175" i="3"/>
  <c r="Y516" i="3"/>
  <c r="Y289" i="3"/>
  <c r="AC146" i="3"/>
  <c r="Y30" i="3"/>
  <c r="Y131" i="3"/>
  <c r="AA141" i="3"/>
  <c r="Y36" i="3"/>
  <c r="AC136" i="3"/>
  <c r="AI58" i="3"/>
  <c r="Y126" i="3"/>
  <c r="AA121" i="3"/>
  <c r="AA49" i="3"/>
  <c r="AA116" i="3"/>
  <c r="Y111" i="3"/>
  <c r="Y165" i="3"/>
  <c r="Y78" i="3"/>
  <c r="Y101" i="3"/>
  <c r="AA151" i="3"/>
  <c r="Y95" i="3"/>
  <c r="Y156" i="3"/>
  <c r="AI588" i="3" l="1"/>
  <c r="Z425" i="3"/>
  <c r="Z341" i="3"/>
  <c r="Z245" i="3"/>
  <c r="Z170" i="3"/>
  <c r="Z304" i="3"/>
  <c r="Z175" i="3"/>
  <c r="Z216" i="3"/>
  <c r="Z516" i="3"/>
  <c r="Z266" i="3"/>
  <c r="Z233" i="3"/>
  <c r="Z324" i="3"/>
  <c r="Z206" i="3"/>
  <c r="Z384" i="3"/>
  <c r="Z442" i="3"/>
  <c r="Z467" i="3"/>
  <c r="Z526" i="3"/>
  <c r="Z289" i="3"/>
  <c r="AF582" i="3"/>
  <c r="AC182" i="3"/>
  <c r="AB141" i="3"/>
  <c r="Z111" i="3"/>
  <c r="Z131" i="3"/>
  <c r="Z126" i="3"/>
  <c r="AB151" i="3"/>
  <c r="Z101" i="3"/>
  <c r="Z95" i="3"/>
  <c r="Z78" i="3"/>
  <c r="AB49" i="3"/>
  <c r="AD136" i="3"/>
  <c r="Z30" i="3"/>
  <c r="Z156" i="3"/>
  <c r="AJ58" i="3"/>
  <c r="AB116" i="3"/>
  <c r="Z165" i="3"/>
  <c r="AB121" i="3"/>
  <c r="Z36" i="3"/>
  <c r="AD146" i="3"/>
  <c r="AK58" i="3" l="1"/>
  <c r="AA170" i="3"/>
  <c r="AA289" i="3"/>
  <c r="AA442" i="3"/>
  <c r="AA304" i="3"/>
  <c r="AG582" i="3"/>
  <c r="AA526" i="3"/>
  <c r="AA216" i="3"/>
  <c r="AA467" i="3"/>
  <c r="AA384" i="3"/>
  <c r="AA425" i="3"/>
  <c r="AA516" i="3"/>
  <c r="AA175" i="3"/>
  <c r="AA206" i="3"/>
  <c r="AA324" i="3"/>
  <c r="AD182" i="3"/>
  <c r="AA266" i="3"/>
  <c r="AA245" i="3"/>
  <c r="AA341" i="3"/>
  <c r="AA233" i="3"/>
  <c r="AJ588" i="3"/>
  <c r="AA126" i="3"/>
  <c r="AA78" i="3"/>
  <c r="AA30" i="3"/>
  <c r="AA95" i="3"/>
  <c r="AA131" i="3"/>
  <c r="AA156" i="3"/>
  <c r="AE146" i="3"/>
  <c r="AA36" i="3"/>
  <c r="AC116" i="3"/>
  <c r="AE136" i="3"/>
  <c r="AA111" i="3"/>
  <c r="AA165" i="3"/>
  <c r="AA101" i="3"/>
  <c r="AC121" i="3"/>
  <c r="AC49" i="3"/>
  <c r="AC151" i="3"/>
  <c r="AC141" i="3"/>
  <c r="AK588" i="3" l="1"/>
  <c r="AB467" i="3"/>
  <c r="AB526" i="3"/>
  <c r="AE182" i="3"/>
  <c r="AB233" i="3"/>
  <c r="AB245" i="3"/>
  <c r="AB304" i="3"/>
  <c r="AB216" i="3"/>
  <c r="AB516" i="3"/>
  <c r="AB170" i="3"/>
  <c r="AB266" i="3"/>
  <c r="AB324" i="3"/>
  <c r="AB442" i="3"/>
  <c r="AB289" i="3"/>
  <c r="AB384" i="3"/>
  <c r="AB341" i="3"/>
  <c r="AH582" i="3"/>
  <c r="AB206" i="3"/>
  <c r="AB175" i="3"/>
  <c r="AB425" i="3"/>
  <c r="AB111" i="3"/>
  <c r="AF146" i="3"/>
  <c r="AB95" i="3"/>
  <c r="AD49" i="3"/>
  <c r="AD121" i="3"/>
  <c r="AB30" i="3"/>
  <c r="AB78" i="3"/>
  <c r="AB156" i="3"/>
  <c r="AF136" i="3"/>
  <c r="AD141" i="3"/>
  <c r="AB101" i="3"/>
  <c r="AD116" i="3"/>
  <c r="AD151" i="3"/>
  <c r="AB165" i="3"/>
  <c r="AB36" i="3"/>
  <c r="AB131" i="3"/>
  <c r="AB126" i="3"/>
  <c r="AH379" i="3"/>
  <c r="AC379" i="3"/>
  <c r="AD379" i="3"/>
  <c r="AG379" i="3"/>
  <c r="AE379" i="3"/>
  <c r="AF379" i="3"/>
  <c r="AC516" i="3" l="1"/>
  <c r="AC206" i="3"/>
  <c r="AF182" i="3"/>
  <c r="AC170" i="3"/>
  <c r="AC216" i="3"/>
  <c r="AC304" i="3"/>
  <c r="AC425" i="3"/>
  <c r="AC175" i="3"/>
  <c r="AI582" i="3"/>
  <c r="AC341" i="3"/>
  <c r="AC384" i="3"/>
  <c r="AC442" i="3"/>
  <c r="AC526" i="3"/>
  <c r="AC233" i="3"/>
  <c r="AC266" i="3"/>
  <c r="AC245" i="3"/>
  <c r="AC289" i="3"/>
  <c r="AC324" i="3"/>
  <c r="AC467" i="3"/>
  <c r="AC36" i="3"/>
  <c r="AC95" i="3"/>
  <c r="AC78" i="3"/>
  <c r="AE49" i="3"/>
  <c r="AC165" i="3"/>
  <c r="AC126" i="3"/>
  <c r="AG136" i="3"/>
  <c r="AC30" i="3"/>
  <c r="AG146" i="3"/>
  <c r="AC101" i="3"/>
  <c r="AE151" i="3"/>
  <c r="AC156" i="3"/>
  <c r="AE141" i="3"/>
  <c r="AC131" i="3"/>
  <c r="AE116" i="3"/>
  <c r="AE121" i="3"/>
  <c r="AC111" i="3"/>
  <c r="AI379" i="3"/>
  <c r="AJ582" i="3" l="1"/>
  <c r="AD216" i="3"/>
  <c r="AD233" i="3"/>
  <c r="AD170" i="3"/>
  <c r="AD467" i="3"/>
  <c r="AD175" i="3"/>
  <c r="AD425" i="3"/>
  <c r="AD304" i="3"/>
  <c r="AD289" i="3"/>
  <c r="AD245" i="3"/>
  <c r="AD526" i="3"/>
  <c r="AD516" i="3"/>
  <c r="AD266" i="3"/>
  <c r="AD206" i="3"/>
  <c r="AD341" i="3"/>
  <c r="AD324" i="3"/>
  <c r="AG182" i="3"/>
  <c r="AD442" i="3"/>
  <c r="AD384" i="3"/>
  <c r="AF49" i="3"/>
  <c r="AF116" i="3"/>
  <c r="AH136" i="3"/>
  <c r="AD78" i="3"/>
  <c r="AF151" i="3"/>
  <c r="AD111" i="3"/>
  <c r="AD131" i="3"/>
  <c r="AD101" i="3"/>
  <c r="AD95" i="3"/>
  <c r="AD156" i="3"/>
  <c r="AD126" i="3"/>
  <c r="AD30" i="3"/>
  <c r="AF121" i="3"/>
  <c r="AF141" i="3"/>
  <c r="AH146" i="3"/>
  <c r="AD165" i="3"/>
  <c r="AD36" i="3"/>
  <c r="AB379" i="3"/>
  <c r="M379" i="3"/>
  <c r="F379" i="3"/>
  <c r="K379" i="3"/>
  <c r="P379" i="3"/>
  <c r="G379" i="3"/>
  <c r="Q379" i="3"/>
  <c r="U379" i="3"/>
  <c r="W379" i="3"/>
  <c r="N379" i="3"/>
  <c r="R379" i="3"/>
  <c r="Z379" i="3"/>
  <c r="AA379" i="3"/>
  <c r="O379" i="3"/>
  <c r="I379" i="3"/>
  <c r="S379" i="3"/>
  <c r="J379" i="3"/>
  <c r="X379" i="3"/>
  <c r="H379" i="3"/>
  <c r="T379" i="3"/>
  <c r="Y379" i="3"/>
  <c r="L379" i="3"/>
  <c r="V379" i="3"/>
  <c r="AK582" i="3" l="1"/>
  <c r="AE289" i="3"/>
  <c r="AE245" i="3"/>
  <c r="AE384" i="3"/>
  <c r="AE442" i="3"/>
  <c r="AE324" i="3"/>
  <c r="AE175" i="3"/>
  <c r="AE467" i="3"/>
  <c r="AE304" i="3"/>
  <c r="AE233" i="3"/>
  <c r="AE341" i="3"/>
  <c r="AE206" i="3"/>
  <c r="AE516" i="3"/>
  <c r="AE216" i="3"/>
  <c r="AE425" i="3"/>
  <c r="AH182" i="3"/>
  <c r="AE170" i="3"/>
  <c r="AE266" i="3"/>
  <c r="AE526" i="3"/>
  <c r="AE131" i="3"/>
  <c r="AE78" i="3"/>
  <c r="AE156" i="3"/>
  <c r="AE111" i="3"/>
  <c r="AI136" i="3"/>
  <c r="AI146" i="3"/>
  <c r="AG141" i="3"/>
  <c r="AE36" i="3"/>
  <c r="AG121" i="3"/>
  <c r="AE95" i="3"/>
  <c r="AG116" i="3"/>
  <c r="AG151" i="3"/>
  <c r="AE126" i="3"/>
  <c r="AE165" i="3"/>
  <c r="AE30" i="3"/>
  <c r="AE101" i="3"/>
  <c r="AG49" i="3"/>
  <c r="E379" i="3"/>
  <c r="AF526" i="3" l="1"/>
  <c r="AF324" i="3"/>
  <c r="AF170" i="3"/>
  <c r="AI182" i="3"/>
  <c r="AF233" i="3"/>
  <c r="AF304" i="3"/>
  <c r="AF175" i="3"/>
  <c r="AF216" i="3"/>
  <c r="AF245" i="3"/>
  <c r="AF425" i="3"/>
  <c r="AF442" i="3"/>
  <c r="AF384" i="3"/>
  <c r="AF206" i="3"/>
  <c r="AF266" i="3"/>
  <c r="AF467" i="3"/>
  <c r="AF516" i="3"/>
  <c r="AF341" i="3"/>
  <c r="AF289" i="3"/>
  <c r="AF36" i="3"/>
  <c r="AF111" i="3"/>
  <c r="AF30" i="3"/>
  <c r="AH116" i="3"/>
  <c r="AH141" i="3"/>
  <c r="AF156" i="3"/>
  <c r="AF101" i="3"/>
  <c r="AH49" i="3"/>
  <c r="AF165" i="3"/>
  <c r="AF78" i="3"/>
  <c r="AH151" i="3"/>
  <c r="AJ146" i="3"/>
  <c r="AF95" i="3"/>
  <c r="AF126" i="3"/>
  <c r="AH121" i="3"/>
  <c r="AJ136" i="3"/>
  <c r="AF131" i="3"/>
  <c r="D379" i="3"/>
  <c r="AK136" i="3" l="1"/>
  <c r="AK146" i="3"/>
  <c r="AG467" i="3"/>
  <c r="AG175" i="3"/>
  <c r="AG170" i="3"/>
  <c r="AG425" i="3"/>
  <c r="AG289" i="3"/>
  <c r="AG341" i="3"/>
  <c r="AG266" i="3"/>
  <c r="AG384" i="3"/>
  <c r="AG245" i="3"/>
  <c r="AG304" i="3"/>
  <c r="AJ182" i="3"/>
  <c r="AG324" i="3"/>
  <c r="AG216" i="3"/>
  <c r="AG233" i="3"/>
  <c r="AG442" i="3"/>
  <c r="AG516" i="3"/>
  <c r="AG206" i="3"/>
  <c r="AG526" i="3"/>
  <c r="AI116" i="3"/>
  <c r="AI121" i="3"/>
  <c r="AG30" i="3"/>
  <c r="AI49" i="3"/>
  <c r="AG126" i="3"/>
  <c r="AG131" i="3"/>
  <c r="AG78" i="3"/>
  <c r="AG111" i="3"/>
  <c r="AI151" i="3"/>
  <c r="AG156" i="3"/>
  <c r="AG101" i="3"/>
  <c r="AG95" i="3"/>
  <c r="AG165" i="3"/>
  <c r="AI141" i="3"/>
  <c r="AG36" i="3"/>
  <c r="AK182" i="3" l="1"/>
  <c r="AH526" i="3"/>
  <c r="AH304" i="3"/>
  <c r="AH233" i="3"/>
  <c r="AH206" i="3"/>
  <c r="AH289" i="3"/>
  <c r="AH266" i="3"/>
  <c r="AH516" i="3"/>
  <c r="AH442" i="3"/>
  <c r="AH170" i="3"/>
  <c r="AH324" i="3"/>
  <c r="AH175" i="3"/>
  <c r="AH245" i="3"/>
  <c r="AH425" i="3"/>
  <c r="AH384" i="3"/>
  <c r="AH341" i="3"/>
  <c r="AH216" i="3"/>
  <c r="AH467" i="3"/>
  <c r="AJ49" i="3"/>
  <c r="AH78" i="3"/>
  <c r="AH101" i="3"/>
  <c r="AH30" i="3"/>
  <c r="AH156" i="3"/>
  <c r="AH36" i="3"/>
  <c r="AJ121" i="3"/>
  <c r="AH131" i="3"/>
  <c r="AJ141" i="3"/>
  <c r="AH165" i="3"/>
  <c r="AJ151" i="3"/>
  <c r="AH95" i="3"/>
  <c r="AH111" i="3"/>
  <c r="AH126" i="3"/>
  <c r="AJ116" i="3"/>
  <c r="AK141" i="3" l="1"/>
  <c r="AK121" i="3"/>
  <c r="AK116" i="3"/>
  <c r="AK49" i="3"/>
  <c r="AK151" i="3"/>
  <c r="AI216" i="3"/>
  <c r="AI289" i="3"/>
  <c r="AI206" i="3"/>
  <c r="AI170" i="3"/>
  <c r="AI467" i="3"/>
  <c r="AI341" i="3"/>
  <c r="AI266" i="3"/>
  <c r="AI304" i="3"/>
  <c r="AI442" i="3"/>
  <c r="AI425" i="3"/>
  <c r="AI324" i="3"/>
  <c r="AI516" i="3"/>
  <c r="AI384" i="3"/>
  <c r="AI233" i="3"/>
  <c r="AI245" i="3"/>
  <c r="AI175" i="3"/>
  <c r="AI526" i="3"/>
  <c r="AI30" i="3"/>
  <c r="AI126" i="3"/>
  <c r="AI165" i="3"/>
  <c r="AI101" i="3"/>
  <c r="AI78" i="3"/>
  <c r="AI36" i="3"/>
  <c r="AI111" i="3"/>
  <c r="AI95" i="3"/>
  <c r="AI131" i="3"/>
  <c r="AI156" i="3"/>
  <c r="AJ341" i="3" l="1"/>
  <c r="AJ467" i="3"/>
  <c r="AJ324" i="3"/>
  <c r="AJ170" i="3"/>
  <c r="AJ516" i="3"/>
  <c r="AJ425" i="3"/>
  <c r="AJ289" i="3"/>
  <c r="AJ384" i="3"/>
  <c r="AJ175" i="3"/>
  <c r="AJ206" i="3"/>
  <c r="AJ245" i="3"/>
  <c r="AJ442" i="3"/>
  <c r="AJ304" i="3"/>
  <c r="AJ266" i="3"/>
  <c r="AJ526" i="3"/>
  <c r="AJ233" i="3"/>
  <c r="AJ216" i="3"/>
  <c r="AJ165" i="3"/>
  <c r="AJ156" i="3"/>
  <c r="AJ36" i="3"/>
  <c r="AJ126" i="3"/>
  <c r="AJ111" i="3"/>
  <c r="AJ78" i="3"/>
  <c r="AJ131" i="3"/>
  <c r="AJ95" i="3"/>
  <c r="AJ101" i="3"/>
  <c r="AJ30" i="3"/>
  <c r="AK216" i="3" l="1"/>
  <c r="AK175" i="3"/>
  <c r="AK95" i="3"/>
  <c r="AK111" i="3"/>
  <c r="AK30" i="3"/>
  <c r="AK131" i="3"/>
  <c r="AK78" i="3"/>
  <c r="AK165" i="3"/>
  <c r="AK101" i="3"/>
  <c r="AK233" i="3"/>
  <c r="AK304" i="3"/>
  <c r="AK126" i="3"/>
  <c r="AK245" i="3"/>
  <c r="AK467" i="3"/>
  <c r="AK156" i="3"/>
  <c r="AK289" i="3"/>
  <c r="AK526" i="3"/>
  <c r="AK516" i="3"/>
  <c r="AK442" i="3"/>
  <c r="AK384" i="3"/>
  <c r="AK425" i="3"/>
  <c r="AK266" i="3"/>
  <c r="AK170" i="3"/>
  <c r="AK324" i="3"/>
  <c r="AK36" i="3"/>
  <c r="AK206" i="3"/>
  <c r="AK341" i="3"/>
  <c r="AN52" i="10" l="1"/>
  <c r="AN58" i="10" l="1"/>
  <c r="AN82" i="10" l="1"/>
  <c r="H136" i="10" l="1"/>
  <c r="AN151" i="10" l="1"/>
  <c r="AN153" i="10" l="1"/>
  <c r="W151" i="10" l="1"/>
  <c r="N151" i="10"/>
  <c r="U151" i="10"/>
  <c r="AF151" i="10"/>
  <c r="AH151" i="10"/>
  <c r="V151" i="10"/>
  <c r="AG151" i="10"/>
  <c r="AI151" i="10"/>
  <c r="O151" i="10"/>
  <c r="Y151" i="10"/>
  <c r="AJ151" i="10"/>
  <c r="P151" i="10"/>
  <c r="AA151" i="10"/>
  <c r="AK151" i="10"/>
  <c r="Z151" i="10"/>
  <c r="M151" i="10"/>
  <c r="Q151" i="10"/>
  <c r="AB151" i="10"/>
  <c r="AL151" i="10"/>
  <c r="R151" i="10"/>
  <c r="AC151" i="10"/>
  <c r="AM151" i="10"/>
  <c r="S151" i="10"/>
  <c r="AD151" i="10"/>
  <c r="X151" i="10"/>
  <c r="L151" i="10"/>
  <c r="T151" i="10"/>
  <c r="AE151" i="10"/>
  <c r="AH52" i="10" l="1"/>
  <c r="AC52" i="10"/>
  <c r="N52" i="10"/>
  <c r="AG52" i="10"/>
  <c r="W52" i="10"/>
  <c r="AL52" i="10"/>
  <c r="M52" i="10"/>
  <c r="R52" i="10"/>
  <c r="G151" i="10"/>
  <c r="J151" i="10"/>
  <c r="AF52" i="10"/>
  <c r="AK52" i="10"/>
  <c r="AA52" i="10"/>
  <c r="Q52" i="10"/>
  <c r="L52" i="10"/>
  <c r="I151" i="10"/>
  <c r="V52" i="10"/>
  <c r="AE52" i="10"/>
  <c r="U52" i="10"/>
  <c r="AJ52" i="10"/>
  <c r="Z52" i="10"/>
  <c r="P52" i="10"/>
  <c r="H151" i="10"/>
  <c r="AD52" i="10"/>
  <c r="AI52" i="10"/>
  <c r="Y52" i="10"/>
  <c r="O52" i="10"/>
  <c r="AB52" i="10"/>
  <c r="K151" i="10"/>
  <c r="T52" i="10"/>
  <c r="AM52" i="10"/>
  <c r="X52" i="10"/>
  <c r="S52" i="10"/>
  <c r="Z58" i="10" l="1"/>
  <c r="AA153" i="10"/>
  <c r="AH153" i="10"/>
  <c r="W82" i="10"/>
  <c r="AK58" i="10"/>
  <c r="M58" i="10"/>
  <c r="T82" i="10"/>
  <c r="AB153" i="10"/>
  <c r="O58" i="10"/>
  <c r="P58" i="10"/>
  <c r="Z153" i="10"/>
  <c r="AL58" i="10"/>
  <c r="R82" i="10"/>
  <c r="AM82" i="10"/>
  <c r="AE82" i="10"/>
  <c r="V82" i="10"/>
  <c r="W153" i="10"/>
  <c r="AD82" i="10"/>
  <c r="P82" i="10"/>
  <c r="V58" i="10"/>
  <c r="AM153" i="10"/>
  <c r="AL82" i="10"/>
  <c r="AG82" i="10"/>
  <c r="Q153" i="10"/>
  <c r="AI58" i="10"/>
  <c r="AJ58" i="10"/>
  <c r="L82" i="10"/>
  <c r="Y82" i="10"/>
  <c r="AE153" i="10"/>
  <c r="AB58" i="10"/>
  <c r="X153" i="10"/>
  <c r="U58" i="10"/>
  <c r="L153" i="10"/>
  <c r="T58" i="10"/>
  <c r="J82" i="10"/>
  <c r="AB82" i="10"/>
  <c r="L58" i="10"/>
  <c r="W58" i="10"/>
  <c r="AJ82" i="10"/>
  <c r="P153" i="10"/>
  <c r="AI82" i="10"/>
  <c r="Q58" i="10"/>
  <c r="AA82" i="10"/>
  <c r="N82" i="10"/>
  <c r="AC82" i="10"/>
  <c r="S58" i="10"/>
  <c r="AD58" i="10"/>
  <c r="AG153" i="10"/>
  <c r="AG58" i="10"/>
  <c r="T153" i="10"/>
  <c r="Y58" i="10"/>
  <c r="AH82" i="10"/>
  <c r="X82" i="10"/>
  <c r="U153" i="10"/>
  <c r="AK153" i="10"/>
  <c r="AA58" i="10"/>
  <c r="AJ153" i="10"/>
  <c r="U82" i="10"/>
  <c r="X58" i="10"/>
  <c r="V153" i="10"/>
  <c r="N58" i="10"/>
  <c r="Q82" i="10"/>
  <c r="AK82" i="10"/>
  <c r="O82" i="10"/>
  <c r="AL153" i="10"/>
  <c r="AF153" i="10"/>
  <c r="O153" i="10"/>
  <c r="AC153" i="10"/>
  <c r="S153" i="10"/>
  <c r="Y153" i="10"/>
  <c r="R58" i="10"/>
  <c r="AM58" i="10"/>
  <c r="AE58" i="10"/>
  <c r="AC58" i="10"/>
  <c r="AF58" i="10"/>
  <c r="I52" i="10"/>
  <c r="M82" i="10"/>
  <c r="AD153" i="10"/>
  <c r="AI153" i="10"/>
  <c r="AF82" i="10"/>
  <c r="Z82" i="10"/>
  <c r="S82" i="10"/>
  <c r="N153" i="10"/>
  <c r="R153" i="10"/>
  <c r="M153" i="10"/>
  <c r="AH58" i="10"/>
  <c r="K82" i="10" l="1"/>
  <c r="J52" i="10"/>
  <c r="H52" i="10"/>
  <c r="J153" i="10"/>
  <c r="K153" i="10"/>
  <c r="G153" i="10"/>
  <c r="I153" i="10"/>
  <c r="H153" i="10"/>
  <c r="K52" i="10"/>
  <c r="K58" i="10" l="1"/>
  <c r="I82" i="10"/>
  <c r="J58" i="10"/>
  <c r="I58" i="10"/>
  <c r="H82" i="10" l="1"/>
  <c r="G52" i="10"/>
  <c r="H58" i="10"/>
  <c r="G82" i="10" l="1"/>
  <c r="G58" i="10"/>
  <c r="AE134" i="10" l="1"/>
  <c r="AK134" i="10"/>
  <c r="AB134" i="10"/>
  <c r="AM134" i="10"/>
  <c r="AH134" i="10"/>
  <c r="AH136" i="10" l="1"/>
  <c r="W134" i="10"/>
  <c r="V134" i="10"/>
  <c r="AC134" i="10"/>
  <c r="Y134" i="10"/>
  <c r="AA134" i="10"/>
  <c r="AM136" i="10"/>
  <c r="Z134" i="10"/>
  <c r="AB136" i="10"/>
  <c r="AE136" i="10"/>
  <c r="AK136" i="10"/>
  <c r="U134" i="10"/>
  <c r="AF134" i="10"/>
  <c r="AL134" i="10"/>
  <c r="T134" i="10" l="1"/>
  <c r="AF136" i="10"/>
  <c r="AA136" i="10"/>
  <c r="U136" i="10"/>
  <c r="Y136" i="10"/>
  <c r="AG134" i="10"/>
  <c r="AD134" i="10"/>
  <c r="AC136" i="10"/>
  <c r="AI134" i="10"/>
  <c r="V136" i="10"/>
  <c r="W136" i="10"/>
  <c r="Z136" i="10"/>
  <c r="X134" i="10"/>
  <c r="AJ134" i="10"/>
  <c r="AL136" i="10"/>
  <c r="AI136" i="10" l="1"/>
  <c r="S134" i="10"/>
  <c r="AD136" i="10"/>
  <c r="AJ136" i="10"/>
  <c r="AG136" i="10"/>
  <c r="X136" i="10"/>
  <c r="T136" i="10"/>
  <c r="R134" i="10" l="1"/>
  <c r="S136" i="10"/>
  <c r="Q134" i="10" l="1"/>
  <c r="R136" i="10"/>
  <c r="P134" i="10" l="1"/>
  <c r="Q136" i="10"/>
  <c r="O134" i="10" l="1"/>
  <c r="P136" i="10"/>
  <c r="N134" i="10" l="1"/>
  <c r="O136" i="10"/>
  <c r="M134" i="10" l="1"/>
  <c r="N136" i="10"/>
  <c r="M136" i="10" l="1"/>
  <c r="K134" i="10" l="1"/>
  <c r="L134" i="10"/>
  <c r="I134" i="10" l="1"/>
  <c r="J134" i="10"/>
  <c r="L136" i="10"/>
  <c r="K136" i="10"/>
  <c r="H134" i="10"/>
  <c r="J136" i="10" l="1"/>
  <c r="I136" i="10"/>
  <c r="G134" i="10" l="1"/>
  <c r="G136" i="10" s="1"/>
  <c r="AN134" i="10" l="1"/>
  <c r="AN136" i="10" l="1"/>
  <c r="AN106" i="10" l="1"/>
  <c r="AN109" i="10" l="1"/>
  <c r="AN113" i="10" l="1"/>
  <c r="AN103" i="10" l="1"/>
  <c r="AN115" i="10" l="1"/>
  <c r="T106" i="10" l="1"/>
  <c r="AI106" i="10"/>
  <c r="AA106" i="10"/>
  <c r="Y106" i="10"/>
  <c r="V106" i="10"/>
  <c r="W106" i="10"/>
  <c r="AD106" i="10"/>
  <c r="O106" i="10"/>
  <c r="R106" i="10"/>
  <c r="M106" i="10"/>
  <c r="AG106" i="10"/>
  <c r="AB106" i="10"/>
  <c r="U106" i="10"/>
  <c r="P106" i="10"/>
  <c r="AJ106" i="10"/>
  <c r="Z106" i="10"/>
  <c r="X106" i="10"/>
  <c r="AE106" i="10"/>
  <c r="L106" i="10"/>
  <c r="N106" i="10"/>
  <c r="AH106" i="10"/>
  <c r="S106" i="10"/>
  <c r="AC106" i="10"/>
  <c r="Q106" i="10"/>
  <c r="AF106" i="10"/>
  <c r="AK106" i="10"/>
  <c r="AL106" i="10" l="1"/>
  <c r="AM106" i="10"/>
  <c r="K113" i="10" l="1"/>
  <c r="K109" i="10" l="1"/>
  <c r="X113" i="10" l="1"/>
  <c r="AB109" i="10"/>
  <c r="J113" i="10"/>
  <c r="AE109" i="10"/>
  <c r="Z113" i="10"/>
  <c r="N109" i="10"/>
  <c r="T109" i="10"/>
  <c r="Q113" i="10"/>
  <c r="AG109" i="10"/>
  <c r="J109" i="10"/>
  <c r="AC109" i="10"/>
  <c r="R109" i="10"/>
  <c r="P113" i="10"/>
  <c r="AK109" i="10"/>
  <c r="Q109" i="10"/>
  <c r="W113" i="10"/>
  <c r="V113" i="10"/>
  <c r="AF109" i="10"/>
  <c r="AJ109" i="10"/>
  <c r="AA109" i="10"/>
  <c r="Y109" i="10"/>
  <c r="N113" i="10"/>
  <c r="O109" i="10"/>
  <c r="X109" i="10"/>
  <c r="AH109" i="10"/>
  <c r="AB113" i="10"/>
  <c r="Y113" i="10"/>
  <c r="L113" i="10"/>
  <c r="L109" i="10"/>
  <c r="S109" i="10"/>
  <c r="V109" i="10"/>
  <c r="U113" i="10"/>
  <c r="O113" i="10"/>
  <c r="P109" i="10"/>
  <c r="Z109" i="10"/>
  <c r="AL109" i="10"/>
  <c r="AD109" i="10"/>
  <c r="W109" i="10"/>
  <c r="AI109" i="10"/>
  <c r="M109" i="10"/>
  <c r="U109" i="10"/>
  <c r="I113" i="10"/>
  <c r="M113" i="10"/>
  <c r="R113" i="10"/>
  <c r="AM109" i="10"/>
  <c r="AA113" i="10"/>
  <c r="T113" i="10"/>
  <c r="AC113" i="10"/>
  <c r="S113" i="10"/>
  <c r="U103" i="10" l="1"/>
  <c r="W103" i="10"/>
  <c r="O103" i="10"/>
  <c r="I109" i="10"/>
  <c r="P103" i="10"/>
  <c r="K106" i="10"/>
  <c r="AC103" i="10"/>
  <c r="X103" i="10"/>
  <c r="S103" i="10"/>
  <c r="K103" i="10"/>
  <c r="M103" i="10"/>
  <c r="Z103" i="10"/>
  <c r="T103" i="10"/>
  <c r="AA103" i="10"/>
  <c r="Q103" i="10"/>
  <c r="Q115" i="10" l="1"/>
  <c r="H113" i="10"/>
  <c r="Y103" i="10"/>
  <c r="O115" i="10"/>
  <c r="AL113" i="10"/>
  <c r="AB103" i="10"/>
  <c r="P115" i="10"/>
  <c r="AD113" i="10"/>
  <c r="M115" i="10"/>
  <c r="T115" i="10"/>
  <c r="AC115" i="10"/>
  <c r="AF113" i="10"/>
  <c r="V103" i="10"/>
  <c r="AJ113" i="10"/>
  <c r="AK113" i="10"/>
  <c r="L103" i="10"/>
  <c r="J103" i="10"/>
  <c r="AM113" i="10"/>
  <c r="S115" i="10"/>
  <c r="AE113" i="10"/>
  <c r="Z115" i="10"/>
  <c r="X115" i="10"/>
  <c r="AG113" i="10"/>
  <c r="G113" i="10"/>
  <c r="AH113" i="10"/>
  <c r="H109" i="10"/>
  <c r="U115" i="10"/>
  <c r="AA115" i="10"/>
  <c r="N103" i="10"/>
  <c r="AI113" i="10"/>
  <c r="J106" i="10"/>
  <c r="K115" i="10"/>
  <c r="W115" i="10"/>
  <c r="R103" i="10"/>
  <c r="R115" i="10" l="1"/>
  <c r="AH103" i="10"/>
  <c r="G109" i="10"/>
  <c r="AB115" i="10"/>
  <c r="I106" i="10"/>
  <c r="I103" i="10"/>
  <c r="V115" i="10"/>
  <c r="Y115" i="10"/>
  <c r="J115" i="10"/>
  <c r="N115" i="10"/>
  <c r="L115" i="10"/>
  <c r="AF103" i="10" l="1"/>
  <c r="AI103" i="10"/>
  <c r="I115" i="10"/>
  <c r="AM103" i="10"/>
  <c r="AL103" i="10"/>
  <c r="AE103" i="10"/>
  <c r="AD103" i="10"/>
  <c r="AG103" i="10"/>
  <c r="AK103" i="10"/>
  <c r="AJ103" i="10"/>
  <c r="H106" i="10"/>
  <c r="AH115" i="10"/>
  <c r="AJ115" i="10" l="1"/>
  <c r="AM115" i="10"/>
  <c r="AI115" i="10"/>
  <c r="AK115" i="10"/>
  <c r="H115" i="10"/>
  <c r="AD115" i="10"/>
  <c r="G106" i="10"/>
  <c r="AF115" i="10"/>
  <c r="G103" i="10"/>
  <c r="AL115" i="10"/>
  <c r="AG115" i="10"/>
  <c r="AE115" i="10"/>
  <c r="G115" i="10" l="1"/>
  <c r="AK76" i="10" l="1"/>
  <c r="AH202" i="3"/>
  <c r="AN76" i="10" l="1"/>
  <c r="AL76" i="10"/>
  <c r="AI202" i="3"/>
  <c r="AK202" i="3"/>
  <c r="X202" i="3" l="1"/>
  <c r="N202" i="3"/>
  <c r="D202" i="3"/>
  <c r="Q76" i="10"/>
  <c r="G76" i="10"/>
  <c r="AA76" i="10"/>
  <c r="AM76" i="10" l="1"/>
  <c r="AJ202" i="3"/>
  <c r="R76" i="10" l="1"/>
  <c r="AB76" i="10"/>
  <c r="O202" i="3"/>
  <c r="Y202" i="3"/>
  <c r="S76" i="10" l="1"/>
  <c r="Z202" i="3" l="1"/>
  <c r="AC76" i="10"/>
  <c r="P202" i="3"/>
  <c r="E202" i="3" l="1"/>
  <c r="Q202" i="3"/>
  <c r="T76" i="10"/>
  <c r="H76" i="10"/>
  <c r="S202" i="3" l="1"/>
  <c r="AD76" i="10"/>
  <c r="U76" i="10"/>
  <c r="AA202" i="3"/>
  <c r="I76" i="10"/>
  <c r="R202" i="3"/>
  <c r="V76" i="10"/>
  <c r="F202" i="3"/>
  <c r="AB202" i="3" l="1"/>
  <c r="J76" i="10"/>
  <c r="G202" i="3"/>
  <c r="AE76" i="10"/>
  <c r="W76" i="10" l="1"/>
  <c r="AG76" i="10"/>
  <c r="AD202" i="3"/>
  <c r="AF76" i="10"/>
  <c r="K76" i="10"/>
  <c r="H202" i="3"/>
  <c r="AC202" i="3"/>
  <c r="T202" i="3"/>
  <c r="L76" i="10" l="1"/>
  <c r="AH76" i="10"/>
  <c r="Z76" i="10"/>
  <c r="Y76" i="10"/>
  <c r="U202" i="3"/>
  <c r="V202" i="3"/>
  <c r="X76" i="10"/>
  <c r="I202" i="3"/>
  <c r="AI76" i="10" l="1"/>
  <c r="M76" i="10"/>
  <c r="W202" i="3"/>
  <c r="J202" i="3"/>
  <c r="AE202" i="3"/>
  <c r="AJ76" i="10" l="1"/>
  <c r="AG202" i="3"/>
  <c r="AF202" i="3"/>
  <c r="K202" i="3"/>
  <c r="N76" i="10"/>
  <c r="P76" i="10" l="1"/>
  <c r="O76" i="10"/>
  <c r="M202" i="3" l="1"/>
  <c r="L202" i="3"/>
  <c r="Z48" i="10" l="1"/>
  <c r="AC48" i="10"/>
  <c r="AI48" i="10"/>
  <c r="AN48" i="10"/>
  <c r="Q48" i="10"/>
  <c r="N48" i="10"/>
  <c r="AF48" i="10"/>
  <c r="AD48" i="10"/>
  <c r="AM48" i="10" l="1"/>
  <c r="S48" i="10"/>
  <c r="AK48" i="10"/>
  <c r="O48" i="10"/>
  <c r="V48" i="10"/>
  <c r="T48" i="10"/>
  <c r="AB48" i="10"/>
  <c r="J48" i="10"/>
  <c r="K48" i="10"/>
  <c r="AL48" i="10"/>
  <c r="AA48" i="10"/>
  <c r="I48" i="10"/>
  <c r="P48" i="10"/>
  <c r="AH48" i="10"/>
  <c r="H48" i="10"/>
  <c r="U48" i="10"/>
  <c r="X48" i="10"/>
  <c r="L48" i="10"/>
  <c r="Y48" i="10"/>
  <c r="G48" i="10"/>
  <c r="W48" i="10"/>
  <c r="AG48" i="10"/>
  <c r="AJ48" i="10"/>
  <c r="R48" i="10"/>
  <c r="AE48" i="10"/>
  <c r="M48" i="10"/>
</calcChain>
</file>

<file path=xl/sharedStrings.xml><?xml version="1.0" encoding="utf-8"?>
<sst xmlns="http://schemas.openxmlformats.org/spreadsheetml/2006/main" count="3782" uniqueCount="542">
  <si>
    <r>
      <rPr>
        <b/>
        <sz val="14"/>
        <rFont val="ＭＳ Ｐゴシック"/>
        <family val="3"/>
        <charset val="128"/>
      </rPr>
      <t>第</t>
    </r>
    <r>
      <rPr>
        <b/>
        <sz val="14"/>
        <rFont val="Times New Roman"/>
        <family val="1"/>
      </rPr>
      <t>4</t>
    </r>
    <r>
      <rPr>
        <b/>
        <sz val="14"/>
        <rFont val="ＭＳ Ｐゴシック"/>
        <family val="3"/>
        <charset val="128"/>
      </rPr>
      <t>章</t>
    </r>
    <r>
      <rPr>
        <b/>
        <sz val="14"/>
        <rFont val="Times New Roman"/>
        <family val="1"/>
      </rPr>
      <t xml:space="preserve"> </t>
    </r>
    <r>
      <rPr>
        <b/>
        <sz val="14"/>
        <rFont val="ＭＳ Ｐゴシック"/>
        <family val="3"/>
        <charset val="128"/>
      </rPr>
      <t>工業プロセス及び製品の使用分野</t>
    </r>
    <r>
      <rPr>
        <b/>
        <sz val="14"/>
        <rFont val="Times New Roman"/>
        <family val="1"/>
      </rPr>
      <t xml:space="preserve"> </t>
    </r>
    <r>
      <rPr>
        <b/>
        <sz val="14"/>
        <rFont val="ＭＳ Ｐゴシック"/>
        <family val="3"/>
        <charset val="128"/>
      </rPr>
      <t>掲載時系列データ</t>
    </r>
    <rPh sb="0" eb="1">
      <t>ダイ</t>
    </rPh>
    <rPh sb="4" eb="6">
      <t>コウギョウ</t>
    </rPh>
    <rPh sb="10" eb="11">
      <t>オヨ</t>
    </rPh>
    <rPh sb="12" eb="14">
      <t>セイヒン</t>
    </rPh>
    <rPh sb="15" eb="17">
      <t>シヨウ</t>
    </rPh>
    <rPh sb="17" eb="19">
      <t>ブンヤ</t>
    </rPh>
    <rPh sb="20" eb="22">
      <t>ケイサイ</t>
    </rPh>
    <rPh sb="22" eb="25">
      <t>ジケイレツ</t>
    </rPh>
    <phoneticPr fontId="2"/>
  </si>
  <si>
    <r>
      <rPr>
        <sz val="10"/>
        <rFont val="ＭＳ 明朝"/>
        <family val="1"/>
        <charset val="128"/>
      </rPr>
      <t>ガス</t>
    </r>
    <phoneticPr fontId="2"/>
  </si>
  <si>
    <r>
      <rPr>
        <sz val="10"/>
        <rFont val="ＭＳ 明朝"/>
        <family val="1"/>
        <charset val="128"/>
      </rPr>
      <t>単位</t>
    </r>
    <rPh sb="0" eb="2">
      <t>タンイ</t>
    </rPh>
    <phoneticPr fontId="12"/>
  </si>
  <si>
    <r>
      <t>CO</t>
    </r>
    <r>
      <rPr>
        <vertAlign val="subscript"/>
        <sz val="10"/>
        <rFont val="Times New Roman"/>
        <family val="1"/>
      </rPr>
      <t>2</t>
    </r>
    <phoneticPr fontId="2"/>
  </si>
  <si>
    <t>2.A.1</t>
  </si>
  <si>
    <r>
      <rPr>
        <sz val="10"/>
        <rFont val="ＭＳ 明朝"/>
        <family val="1"/>
        <charset val="128"/>
      </rPr>
      <t>セメント製造</t>
    </r>
    <rPh sb="4" eb="6">
      <t>セイゾウ</t>
    </rPh>
    <phoneticPr fontId="12"/>
  </si>
  <si>
    <r>
      <t>kt-CO</t>
    </r>
    <r>
      <rPr>
        <vertAlign val="subscript"/>
        <sz val="10"/>
        <rFont val="Times New Roman"/>
        <family val="1"/>
      </rPr>
      <t>2</t>
    </r>
    <phoneticPr fontId="12"/>
  </si>
  <si>
    <t>2.A.2</t>
  </si>
  <si>
    <r>
      <rPr>
        <sz val="10"/>
        <rFont val="ＭＳ 明朝"/>
        <family val="1"/>
        <charset val="128"/>
      </rPr>
      <t>石灰製造</t>
    </r>
    <rPh sb="0" eb="2">
      <t>セッカイ</t>
    </rPh>
    <rPh sb="2" eb="4">
      <t>セイゾウ</t>
    </rPh>
    <phoneticPr fontId="12"/>
  </si>
  <si>
    <t>2.A.3</t>
  </si>
  <si>
    <r>
      <rPr>
        <sz val="10"/>
        <rFont val="ＭＳ 明朝"/>
        <family val="1"/>
        <charset val="128"/>
      </rPr>
      <t>ガラス製造</t>
    </r>
    <rPh sb="3" eb="5">
      <t>セイゾウ</t>
    </rPh>
    <phoneticPr fontId="12"/>
  </si>
  <si>
    <t>2.A.4</t>
  </si>
  <si>
    <r>
      <rPr>
        <sz val="10"/>
        <rFont val="ＭＳ 明朝"/>
        <family val="1"/>
        <charset val="128"/>
      </rPr>
      <t>その他プロセスでの炭酸塩の使用</t>
    </r>
  </si>
  <si>
    <r>
      <rPr>
        <sz val="10"/>
        <rFont val="ＭＳ 明朝"/>
        <family val="1"/>
        <charset val="128"/>
      </rPr>
      <t>セラミックス製品</t>
    </r>
    <rPh sb="6" eb="8">
      <t>セイヒン</t>
    </rPh>
    <phoneticPr fontId="12"/>
  </si>
  <si>
    <r>
      <rPr>
        <sz val="10"/>
        <rFont val="ＭＳ 明朝"/>
        <family val="1"/>
        <charset val="128"/>
      </rPr>
      <t>その他用途でのソーダ灰の使用</t>
    </r>
    <phoneticPr fontId="12"/>
  </si>
  <si>
    <r>
      <rPr>
        <sz val="10"/>
        <rFont val="ＭＳ 明朝"/>
        <family val="1"/>
        <charset val="128"/>
      </rPr>
      <t>その他</t>
    </r>
    <phoneticPr fontId="2"/>
  </si>
  <si>
    <r>
      <rPr>
        <sz val="10"/>
        <rFont val="ＭＳ 明朝"/>
        <family val="1"/>
        <charset val="128"/>
      </rPr>
      <t>合計</t>
    </r>
    <phoneticPr fontId="12"/>
  </si>
  <si>
    <t>2.B.1</t>
    <phoneticPr fontId="2"/>
  </si>
  <si>
    <r>
      <rPr>
        <sz val="10"/>
        <rFont val="ＭＳ 明朝"/>
        <family val="1"/>
        <charset val="128"/>
      </rPr>
      <t>アンモニア製造</t>
    </r>
    <phoneticPr fontId="12"/>
  </si>
  <si>
    <t>2.B.5</t>
    <phoneticPr fontId="12"/>
  </si>
  <si>
    <r>
      <rPr>
        <sz val="10"/>
        <rFont val="ＭＳ 明朝"/>
        <family val="1"/>
        <charset val="128"/>
      </rPr>
      <t>カーバイド製造</t>
    </r>
  </si>
  <si>
    <r>
      <rPr>
        <sz val="10"/>
        <rFont val="ＭＳ 明朝"/>
        <family val="1"/>
        <charset val="128"/>
      </rPr>
      <t>シリコンカーバイド</t>
    </r>
    <phoneticPr fontId="12"/>
  </si>
  <si>
    <r>
      <rPr>
        <sz val="10"/>
        <rFont val="ＭＳ 明朝"/>
        <family val="1"/>
        <charset val="128"/>
      </rPr>
      <t>カルシウムカーバイド</t>
    </r>
  </si>
  <si>
    <t>2.B.6</t>
    <phoneticPr fontId="2"/>
  </si>
  <si>
    <r>
      <rPr>
        <sz val="10"/>
        <rFont val="ＭＳ 明朝"/>
        <family val="1"/>
        <charset val="128"/>
      </rPr>
      <t>二酸化チタン製造</t>
    </r>
    <rPh sb="6" eb="8">
      <t>セイゾウ</t>
    </rPh>
    <phoneticPr fontId="2"/>
  </si>
  <si>
    <t>2.B.8</t>
    <phoneticPr fontId="12"/>
  </si>
  <si>
    <r>
      <rPr>
        <sz val="10"/>
        <rFont val="ＭＳ 明朝"/>
        <family val="1"/>
        <charset val="128"/>
      </rPr>
      <t>石油化学及びカーボンブラック製造</t>
    </r>
    <phoneticPr fontId="2"/>
  </si>
  <si>
    <r>
      <rPr>
        <sz val="10"/>
        <rFont val="ＭＳ 明朝"/>
        <family val="1"/>
        <charset val="128"/>
      </rPr>
      <t>メタノール</t>
    </r>
  </si>
  <si>
    <r>
      <rPr>
        <sz val="10"/>
        <rFont val="ＭＳ 明朝"/>
        <family val="1"/>
        <charset val="128"/>
      </rPr>
      <t>エチレン</t>
    </r>
  </si>
  <si>
    <r>
      <t>1,2-</t>
    </r>
    <r>
      <rPr>
        <sz val="10"/>
        <rFont val="ＭＳ 明朝"/>
        <family val="1"/>
        <charset val="128"/>
      </rPr>
      <t>ジクロロエタン、クロロエチレン</t>
    </r>
    <phoneticPr fontId="2"/>
  </si>
  <si>
    <r>
      <rPr>
        <sz val="10"/>
        <rFont val="ＭＳ 明朝"/>
        <family val="1"/>
        <charset val="128"/>
      </rPr>
      <t>酸化エチレン</t>
    </r>
    <phoneticPr fontId="2"/>
  </si>
  <si>
    <r>
      <rPr>
        <sz val="10"/>
        <rFont val="ＭＳ 明朝"/>
        <family val="1"/>
        <charset val="128"/>
      </rPr>
      <t>アクリロニトリル</t>
    </r>
    <phoneticPr fontId="2"/>
  </si>
  <si>
    <r>
      <rPr>
        <sz val="10"/>
        <rFont val="ＭＳ 明朝"/>
        <family val="1"/>
        <charset val="128"/>
      </rPr>
      <t>カーボンブラック</t>
    </r>
    <phoneticPr fontId="12"/>
  </si>
  <si>
    <r>
      <rPr>
        <sz val="10"/>
        <rFont val="ＭＳ 明朝"/>
        <family val="1"/>
        <charset val="128"/>
      </rPr>
      <t>無水フタル酸</t>
    </r>
    <phoneticPr fontId="2"/>
  </si>
  <si>
    <r>
      <rPr>
        <sz val="10"/>
        <rFont val="ＭＳ 明朝"/>
        <family val="1"/>
        <charset val="128"/>
      </rPr>
      <t>無水マレイン酸</t>
    </r>
    <phoneticPr fontId="2"/>
  </si>
  <si>
    <r>
      <t>CH</t>
    </r>
    <r>
      <rPr>
        <vertAlign val="subscript"/>
        <sz val="10"/>
        <rFont val="Times New Roman"/>
        <family val="1"/>
      </rPr>
      <t>4</t>
    </r>
    <phoneticPr fontId="2"/>
  </si>
  <si>
    <r>
      <rPr>
        <sz val="10"/>
        <rFont val="ＭＳ 明朝"/>
        <family val="1"/>
        <charset val="128"/>
      </rPr>
      <t>シリコンカーバイド</t>
    </r>
  </si>
  <si>
    <r>
      <t>kt-CH</t>
    </r>
    <r>
      <rPr>
        <vertAlign val="subscript"/>
        <sz val="10"/>
        <rFont val="Times New Roman"/>
        <family val="1"/>
      </rPr>
      <t>4</t>
    </r>
    <phoneticPr fontId="12"/>
  </si>
  <si>
    <r>
      <rPr>
        <sz val="10"/>
        <rFont val="ＭＳ 明朝"/>
        <family val="1"/>
        <charset val="128"/>
      </rPr>
      <t>石油化学及びカーボンブラック製造</t>
    </r>
    <rPh sb="0" eb="2">
      <t>セキユ</t>
    </rPh>
    <rPh sb="2" eb="4">
      <t>カガク</t>
    </rPh>
    <rPh sb="4" eb="5">
      <t>オヨ</t>
    </rPh>
    <rPh sb="14" eb="16">
      <t>セイゾウ</t>
    </rPh>
    <phoneticPr fontId="2"/>
  </si>
  <si>
    <r>
      <rPr>
        <sz val="10"/>
        <rFont val="ＭＳ 明朝"/>
        <family val="1"/>
        <charset val="128"/>
      </rPr>
      <t>酸化エチレン</t>
    </r>
    <phoneticPr fontId="12"/>
  </si>
  <si>
    <r>
      <rPr>
        <sz val="10"/>
        <rFont val="ＭＳ 明朝"/>
        <family val="1"/>
        <charset val="128"/>
      </rPr>
      <t>カーボンブラック</t>
    </r>
  </si>
  <si>
    <r>
      <rPr>
        <sz val="10"/>
        <rFont val="ＭＳ 明朝"/>
        <family val="1"/>
        <charset val="128"/>
      </rPr>
      <t>スチレン</t>
    </r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</si>
  <si>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rPh sb="6" eb="8">
      <t>カンサン</t>
    </rPh>
    <phoneticPr fontId="12"/>
  </si>
  <si>
    <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2"/>
  </si>
  <si>
    <t>2.B.2</t>
  </si>
  <si>
    <r>
      <rPr>
        <sz val="10"/>
        <rFont val="ＭＳ 明朝"/>
        <family val="1"/>
        <charset val="128"/>
      </rPr>
      <t>硝酸製造</t>
    </r>
  </si>
  <si>
    <r>
      <t>kt-N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12"/>
  </si>
  <si>
    <t>2.B.3</t>
  </si>
  <si>
    <r>
      <rPr>
        <sz val="10"/>
        <rFont val="ＭＳ 明朝"/>
        <family val="1"/>
        <charset val="128"/>
      </rPr>
      <t>アジピン酸製造</t>
    </r>
    <phoneticPr fontId="2"/>
  </si>
  <si>
    <t>2.B.4</t>
    <phoneticPr fontId="2"/>
  </si>
  <si>
    <r>
      <rPr>
        <sz val="10"/>
        <rFont val="ＭＳ 明朝"/>
        <family val="1"/>
        <charset val="128"/>
      </rPr>
      <t>カプロラクタム、グリオキサール、グリオキシル酸製造</t>
    </r>
    <phoneticPr fontId="2"/>
  </si>
  <si>
    <r>
      <rPr>
        <sz val="10"/>
        <rFont val="ＭＳ 明朝"/>
        <family val="1"/>
        <charset val="128"/>
      </rPr>
      <t>カプロラクタム</t>
    </r>
    <phoneticPr fontId="2"/>
  </si>
  <si>
    <r>
      <rPr>
        <sz val="10"/>
        <rFont val="ＭＳ 明朝"/>
        <family val="1"/>
        <charset val="128"/>
      </rPr>
      <t>グリオキサール</t>
    </r>
    <phoneticPr fontId="2"/>
  </si>
  <si>
    <r>
      <rPr>
        <sz val="10"/>
        <rFont val="ＭＳ 明朝"/>
        <family val="1"/>
        <charset val="128"/>
      </rPr>
      <t>グリオキシル酸</t>
    </r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</si>
  <si>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CH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合計</t>
    </r>
    <rPh sb="11" eb="13">
      <t>ゴウケイ</t>
    </rPh>
    <phoneticPr fontId="1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</si>
  <si>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phoneticPr fontId="12"/>
  </si>
  <si>
    <t>HFCs</t>
    <phoneticPr fontId="2"/>
  </si>
  <si>
    <t>2.B.9</t>
    <phoneticPr fontId="2"/>
  </si>
  <si>
    <r>
      <rPr>
        <sz val="10"/>
        <rFont val="ＭＳ 明朝"/>
        <family val="1"/>
        <charset val="128"/>
      </rPr>
      <t>フッ化物製造</t>
    </r>
  </si>
  <si>
    <r>
      <t>HCFC-22</t>
    </r>
    <r>
      <rPr>
        <sz val="10"/>
        <rFont val="ＭＳ 明朝"/>
        <family val="1"/>
        <charset val="128"/>
      </rPr>
      <t>の製造に伴う副生</t>
    </r>
    <r>
      <rPr>
        <sz val="10"/>
        <rFont val="Times New Roman"/>
        <family val="1"/>
      </rPr>
      <t>HFC-23</t>
    </r>
    <r>
      <rPr>
        <sz val="10"/>
        <rFont val="ＭＳ 明朝"/>
        <family val="1"/>
        <charset val="128"/>
      </rPr>
      <t>の排出</t>
    </r>
    <phoneticPr fontId="12"/>
  </si>
  <si>
    <r>
      <rPr>
        <sz val="10"/>
        <rFont val="ＭＳ 明朝"/>
        <family val="1"/>
        <charset val="128"/>
      </rPr>
      <t>製造時の漏出</t>
    </r>
  </si>
  <si>
    <t>PFCs</t>
    <phoneticPr fontId="2"/>
  </si>
  <si>
    <r>
      <t>SF</t>
    </r>
    <r>
      <rPr>
        <vertAlign val="subscript"/>
        <sz val="10"/>
        <rFont val="Times New Roman"/>
        <family val="1"/>
      </rPr>
      <t>6</t>
    </r>
    <phoneticPr fontId="2"/>
  </si>
  <si>
    <t>t</t>
    <phoneticPr fontId="12"/>
  </si>
  <si>
    <r>
      <t>NF</t>
    </r>
    <r>
      <rPr>
        <vertAlign val="subscript"/>
        <sz val="10"/>
        <rFont val="Times New Roman"/>
        <family val="1"/>
      </rPr>
      <t>3</t>
    </r>
    <phoneticPr fontId="2"/>
  </si>
  <si>
    <r>
      <t>F</t>
    </r>
    <r>
      <rPr>
        <sz val="10"/>
        <rFont val="ＭＳ 明朝"/>
        <family val="1"/>
        <charset val="128"/>
      </rPr>
      <t>ガス合計</t>
    </r>
    <rPh sb="3" eb="5">
      <t>ゴウケイ</t>
    </rPh>
    <phoneticPr fontId="12"/>
  </si>
  <si>
    <t>2.C.1</t>
    <phoneticPr fontId="2"/>
  </si>
  <si>
    <r>
      <rPr>
        <sz val="10"/>
        <rFont val="ＭＳ 明朝"/>
        <family val="1"/>
        <charset val="128"/>
      </rPr>
      <t>鉄鋼製造</t>
    </r>
    <phoneticPr fontId="2"/>
  </si>
  <si>
    <r>
      <rPr>
        <sz val="10"/>
        <rFont val="ＭＳ 明朝"/>
        <family val="1"/>
        <charset val="128"/>
      </rPr>
      <t>鉄鋼製造における電気炉の使用</t>
    </r>
    <phoneticPr fontId="2"/>
  </si>
  <si>
    <t>鉄鋼製造における石灰石・ドロマイトの使用</t>
    <phoneticPr fontId="12"/>
  </si>
  <si>
    <t>副生ガスのフレアリング</t>
    <rPh sb="0" eb="2">
      <t>フクセイ</t>
    </rPh>
    <phoneticPr fontId="83"/>
  </si>
  <si>
    <t>2.C.3</t>
  </si>
  <si>
    <r>
      <rPr>
        <sz val="10"/>
        <rFont val="ＭＳ 明朝"/>
        <family val="1"/>
        <charset val="128"/>
      </rPr>
      <t>アルミニウム製造</t>
    </r>
  </si>
  <si>
    <t>2.C.2</t>
  </si>
  <si>
    <r>
      <rPr>
        <sz val="10"/>
        <rFont val="ＭＳ 明朝"/>
        <family val="1"/>
        <charset val="128"/>
      </rPr>
      <t>フェロアロイ製造</t>
    </r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</si>
  <si>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CH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合計</t>
    </r>
    <rPh sb="7" eb="9">
      <t>ゴウケイ</t>
    </rPh>
    <phoneticPr fontId="12"/>
  </si>
  <si>
    <t>2.C.4</t>
    <phoneticPr fontId="12"/>
  </si>
  <si>
    <r>
      <rPr>
        <sz val="10"/>
        <rFont val="ＭＳ 明朝"/>
        <family val="1"/>
        <charset val="128"/>
      </rPr>
      <t>マグネシウム製造</t>
    </r>
    <rPh sb="6" eb="8">
      <t>セイゾウ</t>
    </rPh>
    <phoneticPr fontId="12"/>
  </si>
  <si>
    <t>2.C.4</t>
    <phoneticPr fontId="2"/>
  </si>
  <si>
    <r>
      <rPr>
        <sz val="10"/>
        <rFont val="ＭＳ 明朝"/>
        <family val="1"/>
        <charset val="128"/>
      </rPr>
      <t>マグネシウム製造</t>
    </r>
    <phoneticPr fontId="2"/>
  </si>
  <si>
    <t>2.D.1</t>
    <phoneticPr fontId="2"/>
  </si>
  <si>
    <r>
      <rPr>
        <sz val="10"/>
        <rFont val="ＭＳ 明朝"/>
        <family val="1"/>
        <charset val="128"/>
      </rPr>
      <t>潤滑油の使用</t>
    </r>
    <rPh sb="0" eb="3">
      <t>ジュンカツユ</t>
    </rPh>
    <rPh sb="4" eb="6">
      <t>シヨウ</t>
    </rPh>
    <phoneticPr fontId="2"/>
  </si>
  <si>
    <t>2.D.2</t>
    <phoneticPr fontId="2"/>
  </si>
  <si>
    <r>
      <rPr>
        <sz val="10"/>
        <rFont val="ＭＳ 明朝"/>
        <family val="1"/>
        <charset val="128"/>
      </rPr>
      <t>パラフィンろうの使用</t>
    </r>
    <phoneticPr fontId="2"/>
  </si>
  <si>
    <t>2.D.3</t>
    <phoneticPr fontId="2"/>
  </si>
  <si>
    <r>
      <rPr>
        <sz val="10"/>
        <rFont val="ＭＳ 明朝"/>
        <family val="1"/>
        <charset val="128"/>
      </rPr>
      <t>尿素触媒</t>
    </r>
  </si>
  <si>
    <r>
      <t>NMVOC</t>
    </r>
    <r>
      <rPr>
        <sz val="10"/>
        <rFont val="ＭＳ 明朝"/>
        <family val="1"/>
        <charset val="128"/>
      </rPr>
      <t>の焼却</t>
    </r>
    <rPh sb="6" eb="8">
      <t>ショウキャク</t>
    </rPh>
    <phoneticPr fontId="12"/>
  </si>
  <si>
    <t>HFCs</t>
    <phoneticPr fontId="12"/>
  </si>
  <si>
    <t>2.E.1</t>
    <phoneticPr fontId="2"/>
  </si>
  <si>
    <t>2.E.2</t>
    <phoneticPr fontId="2"/>
  </si>
  <si>
    <t>PFCs</t>
    <phoneticPr fontId="12"/>
  </si>
  <si>
    <r>
      <t>SF</t>
    </r>
    <r>
      <rPr>
        <vertAlign val="subscript"/>
        <sz val="10"/>
        <rFont val="Times New Roman"/>
        <family val="1"/>
      </rPr>
      <t>6</t>
    </r>
    <phoneticPr fontId="12"/>
  </si>
  <si>
    <r>
      <t>NF</t>
    </r>
    <r>
      <rPr>
        <vertAlign val="subscript"/>
        <sz val="10"/>
        <rFont val="Times New Roman"/>
        <family val="1"/>
      </rPr>
      <t>3</t>
    </r>
    <phoneticPr fontId="12"/>
  </si>
  <si>
    <r>
      <rPr>
        <sz val="10"/>
        <rFont val="ＭＳ 明朝"/>
        <family val="1"/>
        <charset val="128"/>
      </rPr>
      <t>全ガス合計</t>
    </r>
    <rPh sb="0" eb="1">
      <t>ゼン</t>
    </rPh>
    <rPh sb="3" eb="5">
      <t>ゴウケイ</t>
    </rPh>
    <phoneticPr fontId="12"/>
  </si>
  <si>
    <t>2.F.1</t>
    <phoneticPr fontId="2"/>
  </si>
  <si>
    <t>2.F.2</t>
    <phoneticPr fontId="2"/>
  </si>
  <si>
    <r>
      <rPr>
        <sz val="10"/>
        <rFont val="ＭＳ 明朝"/>
        <family val="1"/>
        <charset val="128"/>
      </rPr>
      <t>発泡剤</t>
    </r>
    <rPh sb="2" eb="3">
      <t>ザイ</t>
    </rPh>
    <phoneticPr fontId="12"/>
  </si>
  <si>
    <t>2.F.3</t>
    <phoneticPr fontId="2"/>
  </si>
  <si>
    <r>
      <rPr>
        <sz val="10"/>
        <rFont val="ＭＳ 明朝"/>
        <family val="1"/>
        <charset val="128"/>
      </rPr>
      <t>消火剤</t>
    </r>
    <phoneticPr fontId="12"/>
  </si>
  <si>
    <t>2.F.4</t>
    <phoneticPr fontId="2"/>
  </si>
  <si>
    <r>
      <rPr>
        <sz val="10"/>
        <rFont val="ＭＳ 明朝"/>
        <family val="1"/>
        <charset val="128"/>
      </rPr>
      <t>エアゾール</t>
    </r>
    <phoneticPr fontId="12"/>
  </si>
  <si>
    <t>2.F.5</t>
    <phoneticPr fontId="12"/>
  </si>
  <si>
    <r>
      <rPr>
        <sz val="10"/>
        <rFont val="ＭＳ 明朝"/>
        <family val="1"/>
        <charset val="128"/>
      </rPr>
      <t>溶剤</t>
    </r>
    <rPh sb="0" eb="2">
      <t>ヨウザイ</t>
    </rPh>
    <phoneticPr fontId="12"/>
  </si>
  <si>
    <t>2.G.3</t>
    <phoneticPr fontId="12"/>
  </si>
  <si>
    <t>2.G.2</t>
    <phoneticPr fontId="12"/>
  </si>
  <si>
    <r>
      <rPr>
        <sz val="10"/>
        <rFont val="ＭＳ 明朝"/>
        <family val="1"/>
        <charset val="128"/>
      </rPr>
      <t>その他　鉄道用シリコン整流器</t>
    </r>
  </si>
  <si>
    <t>2.G.1</t>
    <phoneticPr fontId="12"/>
  </si>
  <si>
    <r>
      <rPr>
        <sz val="10"/>
        <rFont val="ＭＳ 明朝"/>
        <family val="1"/>
        <charset val="128"/>
      </rPr>
      <t>防衛利用</t>
    </r>
  </si>
  <si>
    <r>
      <rPr>
        <sz val="10"/>
        <rFont val="ＭＳ 明朝"/>
        <family val="1"/>
        <charset val="128"/>
      </rPr>
      <t>加速器</t>
    </r>
  </si>
  <si>
    <r>
      <rPr>
        <sz val="10"/>
        <rFont val="ＭＳ 明朝"/>
        <family val="1"/>
        <charset val="128"/>
      </rPr>
      <t>合計</t>
    </r>
    <rPh sb="0" eb="2">
      <t>ゴウケイ</t>
    </rPh>
    <phoneticPr fontId="12"/>
  </si>
  <si>
    <r>
      <t>CO</t>
    </r>
    <r>
      <rPr>
        <vertAlign val="subscript"/>
        <sz val="10"/>
        <rFont val="Times New Roman"/>
        <family val="1"/>
      </rPr>
      <t>2</t>
    </r>
    <phoneticPr fontId="12"/>
  </si>
  <si>
    <t>2.H.2</t>
    <phoneticPr fontId="1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</si>
  <si>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  </t>
    </r>
    <r>
      <rPr>
        <sz val="10"/>
        <rFont val="ＭＳ 明朝"/>
        <family val="1"/>
        <charset val="128"/>
      </rPr>
      <t>セメント製造に伴う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の排出係数</t>
    </r>
    <rPh sb="0" eb="1">
      <t>ヒョウ</t>
    </rPh>
    <rPh sb="10" eb="12">
      <t>セイゾウ</t>
    </rPh>
    <rPh sb="13" eb="14">
      <t>トモナ</t>
    </rPh>
    <rPh sb="19" eb="21">
      <t>ハイシュツ</t>
    </rPh>
    <rPh sb="21" eb="23">
      <t>ケイスウ</t>
    </rPh>
    <phoneticPr fontId="2"/>
  </si>
  <si>
    <r>
      <rPr>
        <sz val="10"/>
        <rFont val="ＭＳ 明朝"/>
        <family val="1"/>
        <charset val="128"/>
      </rPr>
      <t>項目</t>
    </r>
    <rPh sb="0" eb="2">
      <t>コウモク</t>
    </rPh>
    <phoneticPr fontId="2"/>
  </si>
  <si>
    <r>
      <rPr>
        <sz val="10"/>
        <rFont val="ＭＳ 明朝"/>
        <family val="1"/>
        <charset val="128"/>
      </rPr>
      <t>単位</t>
    </r>
    <rPh sb="0" eb="2">
      <t>タンイ</t>
    </rPh>
    <phoneticPr fontId="2"/>
  </si>
  <si>
    <r>
      <rPr>
        <sz val="10"/>
        <rFont val="ＭＳ 明朝"/>
        <family val="1"/>
        <charset val="128"/>
      </rPr>
      <t>クリンカ中平均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4" eb="5">
      <t>チュウ</t>
    </rPh>
    <rPh sb="5" eb="7">
      <t>ヘイキン</t>
    </rPh>
    <rPh sb="10" eb="13">
      <t>ガンユウリツ</t>
    </rPh>
    <phoneticPr fontId="2"/>
  </si>
  <si>
    <t>%</t>
    <phoneticPr fontId="2"/>
  </si>
  <si>
    <r>
      <rPr>
        <sz val="10"/>
        <rFont val="ＭＳ 明朝"/>
        <family val="1"/>
        <charset val="128"/>
      </rPr>
      <t>クリンカ中廃棄物等由来の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4" eb="5">
      <t>チュウ</t>
    </rPh>
    <rPh sb="5" eb="8">
      <t>ハイキブツ</t>
    </rPh>
    <rPh sb="8" eb="9">
      <t>トウ</t>
    </rPh>
    <rPh sb="9" eb="11">
      <t>ユライ</t>
    </rPh>
    <rPh sb="15" eb="18">
      <t>ガンユウリツ</t>
    </rPh>
    <phoneticPr fontId="2"/>
  </si>
  <si>
    <r>
      <rPr>
        <sz val="10"/>
        <rFont val="ＭＳ 明朝"/>
        <family val="1"/>
        <charset val="128"/>
      </rPr>
      <t>廃棄物等を除いたクリンカ中の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0" eb="3">
      <t>ハイキブツ</t>
    </rPh>
    <rPh sb="3" eb="4">
      <t>トウ</t>
    </rPh>
    <rPh sb="5" eb="6">
      <t>ジョ</t>
    </rPh>
    <rPh sb="12" eb="13">
      <t>チュウ</t>
    </rPh>
    <rPh sb="17" eb="20">
      <t>ガンユウリツ</t>
    </rPh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</si>
  <si>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/CaO</t>
    </r>
    <phoneticPr fontId="2"/>
  </si>
  <si>
    <r>
      <rPr>
        <sz val="10"/>
        <rFont val="ＭＳ 明朝"/>
        <family val="1"/>
        <charset val="128"/>
      </rPr>
      <t>排出係数</t>
    </r>
    <rPh sb="0" eb="2">
      <t>ハイシュツ</t>
    </rPh>
    <rPh sb="2" eb="4">
      <t>ケイスウ</t>
    </rPh>
    <phoneticPr fontId="2"/>
  </si>
  <si>
    <r>
      <t>t-CO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/t</t>
    </r>
    <phoneticPr fontId="2"/>
  </si>
  <si>
    <r>
      <rPr>
        <sz val="10"/>
        <rFont val="ＭＳ 明朝"/>
        <family val="1"/>
        <charset val="128"/>
      </rPr>
      <t>クリンカ中平均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4" eb="5">
      <t>チュウ</t>
    </rPh>
    <rPh sb="5" eb="7">
      <t>ヘイキン</t>
    </rPh>
    <rPh sb="10" eb="13">
      <t>ガンユウリツ</t>
    </rPh>
    <phoneticPr fontId="2"/>
  </si>
  <si>
    <r>
      <rPr>
        <sz val="10"/>
        <rFont val="ＭＳ 明朝"/>
        <family val="1"/>
        <charset val="128"/>
      </rPr>
      <t>クリンカ中廃棄物等由来の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4" eb="5">
      <t>チュウ</t>
    </rPh>
    <rPh sb="5" eb="8">
      <t>ハイキブツ</t>
    </rPh>
    <rPh sb="8" eb="9">
      <t>トウ</t>
    </rPh>
    <rPh sb="9" eb="11">
      <t>ユライ</t>
    </rPh>
    <rPh sb="15" eb="18">
      <t>ガンユウリツ</t>
    </rPh>
    <phoneticPr fontId="2"/>
  </si>
  <si>
    <r>
      <rPr>
        <sz val="10"/>
        <rFont val="ＭＳ 明朝"/>
        <family val="1"/>
        <charset val="128"/>
      </rPr>
      <t>廃棄物等を除いたクリンカ中の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0" eb="3">
      <t>ハイキブツ</t>
    </rPh>
    <rPh sb="3" eb="4">
      <t>トウ</t>
    </rPh>
    <rPh sb="5" eb="6">
      <t>ジョ</t>
    </rPh>
    <rPh sb="12" eb="13">
      <t>チュウ</t>
    </rPh>
    <rPh sb="17" eb="20">
      <t>ガンユウリツ</t>
    </rPh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</si>
  <si>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/MgO</t>
    </r>
    <phoneticPr fontId="2"/>
  </si>
  <si>
    <r>
      <rPr>
        <sz val="10"/>
        <rFont val="ＭＳ 明朝"/>
        <family val="1"/>
        <charset val="128"/>
      </rPr>
      <t>合計排出係数</t>
    </r>
    <rPh sb="0" eb="2">
      <t>ゴウケイ</t>
    </rPh>
    <rPh sb="2" eb="4">
      <t>ハイシュツ</t>
    </rPh>
    <rPh sb="4" eb="6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</si>
  <si>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  </t>
    </r>
    <r>
      <rPr>
        <sz val="10"/>
        <rFont val="ＭＳ 明朝"/>
        <family val="1"/>
        <charset val="128"/>
      </rPr>
      <t>クリンカ生産量</t>
    </r>
    <rPh sb="0" eb="1">
      <t>ヒョウ</t>
    </rPh>
    <rPh sb="10" eb="12">
      <t>セイサン</t>
    </rPh>
    <rPh sb="12" eb="13">
      <t>リョウ</t>
    </rPh>
    <phoneticPr fontId="2"/>
  </si>
  <si>
    <r>
      <rPr>
        <sz val="10"/>
        <rFont val="ＭＳ 明朝"/>
        <family val="1"/>
        <charset val="128"/>
      </rPr>
      <t>石灰石消費量　実績</t>
    </r>
    <r>
      <rPr>
        <sz val="10"/>
        <rFont val="Times New Roman"/>
        <family val="1"/>
      </rPr>
      <t xml:space="preserve"> </t>
    </r>
    <rPh sb="0" eb="3">
      <t>セッカイセキ</t>
    </rPh>
    <rPh sb="3" eb="6">
      <t>ショウヒリョウ</t>
    </rPh>
    <rPh sb="7" eb="9">
      <t>ジッセキ</t>
    </rPh>
    <phoneticPr fontId="2"/>
  </si>
  <si>
    <t>kt (dry)</t>
    <phoneticPr fontId="2"/>
  </si>
  <si>
    <t>-</t>
    <phoneticPr fontId="2"/>
  </si>
  <si>
    <r>
      <rPr>
        <sz val="10"/>
        <rFont val="ＭＳ 明朝"/>
        <family val="1"/>
        <charset val="128"/>
      </rPr>
      <t>クリンカ生産量　実績</t>
    </r>
    <rPh sb="4" eb="7">
      <t>セイサンリョウ</t>
    </rPh>
    <rPh sb="8" eb="10">
      <t>ジッセキ</t>
    </rPh>
    <phoneticPr fontId="2"/>
  </si>
  <si>
    <t>kt</t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</si>
  <si>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  </t>
    </r>
    <r>
      <rPr>
        <sz val="10"/>
        <rFont val="ＭＳ 明朝"/>
        <family val="1"/>
        <charset val="128"/>
      </rPr>
      <t>石灰石消費量</t>
    </r>
    <rPh sb="6" eb="9">
      <t>セッカイセキ</t>
    </rPh>
    <rPh sb="9" eb="12">
      <t>ショウヒリョウ</t>
    </rPh>
    <phoneticPr fontId="2"/>
  </si>
  <si>
    <r>
      <rPr>
        <sz val="10"/>
        <rFont val="ＭＳ 明朝"/>
        <family val="1"/>
        <charset val="128"/>
      </rPr>
      <t>石灰石消費量（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</si>
  <si>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  </t>
    </r>
    <r>
      <rPr>
        <sz val="10"/>
        <rFont val="ＭＳ 明朝"/>
        <family val="1"/>
        <charset val="128"/>
      </rPr>
      <t>石灰石、ドロマイト及びソーダ灰の消費量</t>
    </r>
    <rPh sb="15" eb="16">
      <t>オヨ</t>
    </rPh>
    <rPh sb="20" eb="21">
      <t>ハイ</t>
    </rPh>
    <phoneticPr fontId="2"/>
  </si>
  <si>
    <r>
      <rPr>
        <sz val="10"/>
        <rFont val="ＭＳ 明朝"/>
        <family val="1"/>
        <charset val="128"/>
      </rPr>
      <t>ドロマイト消費量（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</si>
  <si>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ソーダ灰消費量（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rPh sb="3" eb="4">
      <t>ハイ</t>
    </rPh>
    <phoneticPr fontId="2"/>
  </si>
  <si>
    <r>
      <rPr>
        <sz val="10"/>
        <rFont val="ＭＳ 明朝"/>
        <family val="1"/>
        <charset val="128"/>
      </rPr>
      <t>石灰石消費量</t>
    </r>
  </si>
  <si>
    <r>
      <rPr>
        <sz val="10"/>
        <rFont val="ＭＳ 明朝"/>
        <family val="1"/>
        <charset val="128"/>
      </rPr>
      <t>ドロマイト消費量</t>
    </r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</si>
  <si>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4-13  </t>
    </r>
    <r>
      <rPr>
        <sz val="10"/>
        <rFont val="ＭＳ 明朝"/>
        <family val="1"/>
        <charset val="128"/>
      </rPr>
      <t>石灰石及びドロマイトの消費量</t>
    </r>
    <phoneticPr fontId="2"/>
  </si>
  <si>
    <r>
      <t xml:space="preserve">  </t>
    </r>
    <r>
      <rPr>
        <sz val="10"/>
        <rFont val="ＭＳ 明朝"/>
        <family val="1"/>
        <charset val="128"/>
      </rPr>
      <t>排煙脱硫用（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</si>
  <si>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t xml:space="preserve">  </t>
    </r>
    <r>
      <rPr>
        <sz val="10"/>
        <rFont val="ＭＳ 明朝"/>
        <family val="1"/>
        <charset val="128"/>
      </rPr>
      <t>化学製品用（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</si>
  <si>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4-15  </t>
    </r>
    <r>
      <rPr>
        <sz val="10"/>
        <rFont val="ＭＳ 明朝"/>
        <family val="1"/>
        <charset val="128"/>
      </rPr>
      <t>アンモニア製造時に使用する原料、排出係数及び発熱量</t>
    </r>
    <rPh sb="12" eb="14">
      <t>セイゾウ</t>
    </rPh>
    <rPh sb="14" eb="15">
      <t>ジ</t>
    </rPh>
    <rPh sb="16" eb="18">
      <t>シヨウ</t>
    </rPh>
    <rPh sb="20" eb="22">
      <t>ゲンリョウ</t>
    </rPh>
    <rPh sb="23" eb="25">
      <t>ハイシュツ</t>
    </rPh>
    <rPh sb="25" eb="27">
      <t>ケイスウ</t>
    </rPh>
    <rPh sb="27" eb="28">
      <t>オヨ</t>
    </rPh>
    <rPh sb="29" eb="31">
      <t>ハツネツ</t>
    </rPh>
    <rPh sb="31" eb="32">
      <t>リョウ</t>
    </rPh>
    <phoneticPr fontId="2"/>
  </si>
  <si>
    <r>
      <rPr>
        <sz val="10"/>
        <rFont val="ＭＳ 明朝"/>
        <family val="1"/>
        <charset val="128"/>
      </rPr>
      <t>ナフサ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　　　総発熱量</t>
    </r>
    <rPh sb="11" eb="15">
      <t>ソウハツネツリョウ</t>
    </rPh>
    <phoneticPr fontId="2"/>
  </si>
  <si>
    <r>
      <rPr>
        <sz val="10"/>
        <rFont val="ＭＳ 明朝"/>
        <family val="1"/>
        <charset val="128"/>
      </rPr>
      <t>液化石油ガス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総発熱量</t>
    </r>
    <phoneticPr fontId="2"/>
  </si>
  <si>
    <t>MJ/kg</t>
  </si>
  <si>
    <r>
      <rPr>
        <sz val="10"/>
        <rFont val="ＭＳ 明朝"/>
        <family val="1"/>
        <charset val="128"/>
      </rPr>
      <t>石油系炭化水素ガス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総発熱量</t>
    </r>
    <rPh sb="0" eb="3">
      <t>セキユケイ</t>
    </rPh>
    <rPh sb="3" eb="5">
      <t>タンカ</t>
    </rPh>
    <rPh sb="5" eb="7">
      <t>スイソ</t>
    </rPh>
    <phoneticPr fontId="2"/>
  </si>
  <si>
    <r>
      <t>MJ/m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</si>
  <si>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天然ガス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　　総発熱量</t>
    </r>
    <rPh sb="0" eb="2">
      <t>テンネン</t>
    </rPh>
    <phoneticPr fontId="2"/>
  </si>
  <si>
    <r>
      <rPr>
        <sz val="10"/>
        <rFont val="ＭＳ 明朝"/>
        <family val="1"/>
        <charset val="128"/>
      </rPr>
      <t>石炭（一般炭、輸入炭）総発熱量</t>
    </r>
    <rPh sb="0" eb="2">
      <t>セキタン</t>
    </rPh>
    <rPh sb="3" eb="5">
      <t>イッパン</t>
    </rPh>
    <rPh sb="5" eb="6">
      <t>タン</t>
    </rPh>
    <rPh sb="7" eb="10">
      <t>ユニュウタン</t>
    </rPh>
    <phoneticPr fontId="2"/>
  </si>
  <si>
    <r>
      <rPr>
        <sz val="10"/>
        <rFont val="ＭＳ 明朝"/>
        <family val="1"/>
        <charset val="128"/>
      </rPr>
      <t>オイルコークス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総発熱量</t>
    </r>
    <phoneticPr fontId="2"/>
  </si>
  <si>
    <r>
      <rPr>
        <sz val="10"/>
        <rFont val="ＭＳ 明朝"/>
        <family val="1"/>
        <charset val="128"/>
      </rPr>
      <t>液化天然ガス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　総発熱量</t>
    </r>
    <rPh sb="0" eb="2">
      <t>エキカ</t>
    </rPh>
    <rPh sb="2" eb="4">
      <t>テンネン</t>
    </rPh>
    <phoneticPr fontId="2"/>
  </si>
  <si>
    <r>
      <rPr>
        <sz val="10"/>
        <rFont val="ＭＳ 明朝"/>
        <family val="1"/>
        <charset val="128"/>
      </rPr>
      <t>コークス炉ガス</t>
    </r>
    <r>
      <rPr>
        <sz val="10"/>
        <rFont val="Times New Roman"/>
        <family val="1"/>
      </rPr>
      <t xml:space="preserve">  </t>
    </r>
    <r>
      <rPr>
        <sz val="10"/>
        <rFont val="ＭＳ 明朝"/>
        <family val="1"/>
        <charset val="128"/>
      </rPr>
      <t>　　総発熱量</t>
    </r>
    <rPh sb="4" eb="5">
      <t>ロ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</si>
  <si>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4-16  </t>
    </r>
    <r>
      <rPr>
        <sz val="10"/>
        <rFont val="ＭＳ 明朝"/>
        <family val="1"/>
        <charset val="128"/>
      </rPr>
      <t>アンモニア製造に係る原料用消費量</t>
    </r>
    <rPh sb="12" eb="14">
      <t>セイゾウ</t>
    </rPh>
    <rPh sb="15" eb="16">
      <t>カカ</t>
    </rPh>
    <rPh sb="17" eb="19">
      <t>ゲンリョウ</t>
    </rPh>
    <rPh sb="19" eb="20">
      <t>ヨウ</t>
    </rPh>
    <rPh sb="20" eb="22">
      <t>ショウヒ</t>
    </rPh>
    <rPh sb="22" eb="23">
      <t>リョウ</t>
    </rPh>
    <phoneticPr fontId="2"/>
  </si>
  <si>
    <r>
      <rPr>
        <sz val="10"/>
        <rFont val="ＭＳ 明朝"/>
        <family val="1"/>
        <charset val="128"/>
      </rPr>
      <t>ナフサ</t>
    </r>
    <phoneticPr fontId="2"/>
  </si>
  <si>
    <r>
      <rPr>
        <sz val="10"/>
        <rFont val="ＭＳ 明朝"/>
        <family val="1"/>
        <charset val="128"/>
      </rPr>
      <t>液化石油ガス</t>
    </r>
    <phoneticPr fontId="2"/>
  </si>
  <si>
    <t>t</t>
    <phoneticPr fontId="2"/>
  </si>
  <si>
    <r>
      <rPr>
        <sz val="10"/>
        <rFont val="ＭＳ 明朝"/>
        <family val="1"/>
        <charset val="128"/>
      </rPr>
      <t>石油系炭化水素ガス</t>
    </r>
    <rPh sb="0" eb="3">
      <t>セキユケイ</t>
    </rPh>
    <rPh sb="3" eb="5">
      <t>タンカ</t>
    </rPh>
    <rPh sb="5" eb="7">
      <t>スイソ</t>
    </rPh>
    <phoneticPr fontId="2"/>
  </si>
  <si>
    <r>
      <t>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</si>
  <si>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天然ガス</t>
    </r>
    <rPh sb="0" eb="2">
      <t>テンネン</t>
    </rPh>
    <phoneticPr fontId="2"/>
  </si>
  <si>
    <r>
      <rPr>
        <sz val="10"/>
        <rFont val="ＭＳ 明朝"/>
        <family val="1"/>
        <charset val="128"/>
      </rPr>
      <t>石炭（一般炭、輸入炭）</t>
    </r>
    <rPh sb="0" eb="2">
      <t>セキタン</t>
    </rPh>
    <rPh sb="3" eb="5">
      <t>イッパン</t>
    </rPh>
    <rPh sb="5" eb="6">
      <t>タン</t>
    </rPh>
    <rPh sb="7" eb="10">
      <t>ユニュウタン</t>
    </rPh>
    <phoneticPr fontId="2"/>
  </si>
  <si>
    <r>
      <rPr>
        <sz val="10"/>
        <rFont val="ＭＳ 明朝"/>
        <family val="1"/>
        <charset val="128"/>
      </rPr>
      <t>オイルコークス</t>
    </r>
    <phoneticPr fontId="2"/>
  </si>
  <si>
    <r>
      <rPr>
        <sz val="10"/>
        <rFont val="ＭＳ 明朝"/>
        <family val="1"/>
        <charset val="128"/>
      </rPr>
      <t>液化天然ガス</t>
    </r>
    <rPh sb="0" eb="2">
      <t>エキカ</t>
    </rPh>
    <rPh sb="2" eb="4">
      <t>テンネン</t>
    </rPh>
    <phoneticPr fontId="2"/>
  </si>
  <si>
    <r>
      <rPr>
        <sz val="10"/>
        <rFont val="ＭＳ 明朝"/>
        <family val="1"/>
        <charset val="128"/>
      </rPr>
      <t>コークス炉ガス</t>
    </r>
    <rPh sb="4" eb="5">
      <t>ロ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</si>
  <si>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4-17 </t>
    </r>
    <r>
      <rPr>
        <sz val="10"/>
        <rFont val="ＭＳ 明朝"/>
        <family val="1"/>
        <charset val="128"/>
      </rPr>
      <t>硝酸製造に伴う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排出係数</t>
    </r>
    <rPh sb="6" eb="8">
      <t>ショウサン</t>
    </rPh>
    <rPh sb="8" eb="10">
      <t>セイゾウ</t>
    </rPh>
    <rPh sb="11" eb="12">
      <t>トモナ</t>
    </rPh>
    <rPh sb="16" eb="18">
      <t>ハイシュツ</t>
    </rPh>
    <rPh sb="18" eb="20">
      <t>ケイスウ</t>
    </rPh>
    <phoneticPr fontId="2"/>
  </si>
  <si>
    <r>
      <rPr>
        <sz val="10"/>
        <rFont val="ＭＳ 明朝"/>
        <family val="1"/>
        <charset val="128"/>
      </rPr>
      <t>硝酸製造に伴う排出係数</t>
    </r>
    <rPh sb="0" eb="2">
      <t>ショウサン</t>
    </rPh>
    <rPh sb="2" eb="4">
      <t>セイゾウ</t>
    </rPh>
    <rPh sb="5" eb="6">
      <t>トモナ</t>
    </rPh>
    <rPh sb="7" eb="9">
      <t>ハイシュツ</t>
    </rPh>
    <rPh sb="9" eb="11">
      <t>ケイスウ</t>
    </rPh>
    <phoneticPr fontId="2"/>
  </si>
  <si>
    <r>
      <t>kg-N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O/t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</si>
  <si>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4-18 </t>
    </r>
    <r>
      <rPr>
        <sz val="10"/>
        <rFont val="ＭＳ 明朝"/>
        <family val="1"/>
        <charset val="128"/>
      </rPr>
      <t>硝酸生産量</t>
    </r>
    <rPh sb="6" eb="8">
      <t>ショウサン</t>
    </rPh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</si>
  <si>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硝酸生産量</t>
    </r>
    <rPh sb="0" eb="2">
      <t>ショウサン</t>
    </rPh>
    <rPh sb="2" eb="4">
      <t>セイサン</t>
    </rPh>
    <rPh sb="4" eb="5">
      <t>リョウ</t>
    </rPh>
    <phoneticPr fontId="2"/>
  </si>
  <si>
    <r>
      <rPr>
        <sz val="10"/>
        <rFont val="ＭＳ 明朝"/>
        <family val="1"/>
        <charset val="128"/>
      </rPr>
      <t>エチレン生産量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</si>
  <si>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塩化ビニルモノマー生産量</t>
    </r>
    <rPh sb="0" eb="2">
      <t>エンカ</t>
    </rPh>
    <rPh sb="9" eb="11">
      <t>セイサン</t>
    </rPh>
    <rPh sb="11" eb="12">
      <t>リョウ</t>
    </rPh>
    <phoneticPr fontId="2"/>
  </si>
  <si>
    <r>
      <t>1,2-</t>
    </r>
    <r>
      <rPr>
        <sz val="10"/>
        <rFont val="ＭＳ 明朝"/>
        <family val="1"/>
        <charset val="128"/>
      </rPr>
      <t>ジクロロエタン生産量</t>
    </r>
    <rPh sb="11" eb="14">
      <t>セイサンリョウ</t>
    </rPh>
    <phoneticPr fontId="2"/>
  </si>
  <si>
    <r>
      <rPr>
        <sz val="10"/>
        <rFont val="ＭＳ 明朝"/>
        <family val="1"/>
        <charset val="128"/>
      </rPr>
      <t>酸化エチレン生産量</t>
    </r>
    <rPh sb="0" eb="2">
      <t>サンカ</t>
    </rPh>
    <rPh sb="6" eb="8">
      <t>セイサン</t>
    </rPh>
    <rPh sb="8" eb="9">
      <t>リョウ</t>
    </rPh>
    <phoneticPr fontId="2"/>
  </si>
  <si>
    <r>
      <rPr>
        <sz val="10"/>
        <rFont val="ＭＳ 明朝"/>
        <family val="1"/>
        <charset val="128"/>
      </rPr>
      <t>アクリロニトリル生産量</t>
    </r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</si>
  <si>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カーボンブラック生産量</t>
    </r>
    <rPh sb="8" eb="11">
      <t>セイサンリョウ</t>
    </rPh>
    <phoneticPr fontId="2"/>
  </si>
  <si>
    <r>
      <rPr>
        <sz val="10"/>
        <rFont val="ＭＳ 明朝"/>
        <family val="1"/>
        <charset val="128"/>
      </rPr>
      <t>スチレン生産量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</si>
  <si>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無水フタル酸生産量</t>
    </r>
    <rPh sb="6" eb="8">
      <t>セイサン</t>
    </rPh>
    <rPh sb="8" eb="9">
      <t>リョウ</t>
    </rPh>
    <phoneticPr fontId="2"/>
  </si>
  <si>
    <r>
      <t>t-CO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Nm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</si>
  <si>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水素生産量</t>
    </r>
    <rPh sb="0" eb="2">
      <t>スイソ</t>
    </rPh>
    <rPh sb="2" eb="4">
      <t>セイサン</t>
    </rPh>
    <rPh sb="4" eb="5">
      <t>リョウ</t>
    </rPh>
    <phoneticPr fontId="2"/>
  </si>
  <si>
    <r>
      <t>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Nm</t>
    </r>
    <r>
      <rPr>
        <vertAlign val="superscript"/>
        <sz val="10"/>
        <rFont val="Times New Roman"/>
        <family val="1"/>
      </rPr>
      <t>3</t>
    </r>
    <phoneticPr fontId="2"/>
  </si>
  <si>
    <r>
      <t>HCFC-22</t>
    </r>
    <r>
      <rPr>
        <sz val="10"/>
        <rFont val="ＭＳ 明朝"/>
        <family val="1"/>
        <charset val="128"/>
      </rPr>
      <t>の生産量</t>
    </r>
    <rPh sb="8" eb="11">
      <t>セイサンリョウ</t>
    </rPh>
    <phoneticPr fontId="2"/>
  </si>
  <si>
    <r>
      <t>HFC-23</t>
    </r>
    <r>
      <rPr>
        <sz val="10"/>
        <rFont val="ＭＳ 明朝"/>
        <family val="1"/>
        <charset val="128"/>
      </rPr>
      <t>副生率</t>
    </r>
    <rPh sb="6" eb="8">
      <t>フクセイ</t>
    </rPh>
    <rPh sb="8" eb="9">
      <t>リツ</t>
    </rPh>
    <phoneticPr fontId="2"/>
  </si>
  <si>
    <r>
      <t>HCFC-22</t>
    </r>
    <r>
      <rPr>
        <sz val="10"/>
        <rFont val="ＭＳ 明朝"/>
        <family val="1"/>
        <charset val="128"/>
      </rPr>
      <t>生産に対する排出割合</t>
    </r>
    <r>
      <rPr>
        <sz val="9"/>
        <rFont val="Times New Roman"/>
        <family val="1"/>
      </rPr>
      <t/>
    </r>
    <phoneticPr fontId="2"/>
  </si>
  <si>
    <r>
      <rPr>
        <sz val="10"/>
        <rFont val="ＭＳ 明朝"/>
        <family val="1"/>
        <charset val="128"/>
      </rPr>
      <t>排出量</t>
    </r>
    <phoneticPr fontId="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</si>
  <si>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rPh sb="6" eb="8">
      <t>カンサン</t>
    </rPh>
    <phoneticPr fontId="2"/>
  </si>
  <si>
    <r>
      <rPr>
        <sz val="10"/>
        <rFont val="ＭＳ 明朝"/>
        <family val="1"/>
        <charset val="128"/>
      </rPr>
      <t>排出量</t>
    </r>
    <rPh sb="0" eb="2">
      <t>ハイシュツ</t>
    </rPh>
    <rPh sb="2" eb="3">
      <t>リョウ</t>
    </rPh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</si>
  <si>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</si>
  <si>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排出量</t>
    </r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</si>
  <si>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の生産量</t>
    </r>
    <rPh sb="4" eb="7">
      <t>セイサンリョウ</t>
    </rPh>
    <phoneticPr fontId="2"/>
  </si>
  <si>
    <r>
      <t xml:space="preserve">1.A.2.a
</t>
    </r>
    <r>
      <rPr>
        <sz val="10"/>
        <rFont val="ＭＳ 明朝"/>
        <family val="1"/>
        <charset val="128"/>
      </rPr>
      <t>（エネルギー分野－鉄鋼）</t>
    </r>
    <phoneticPr fontId="2"/>
  </si>
  <si>
    <r>
      <t>kt-CO</t>
    </r>
    <r>
      <rPr>
        <vertAlign val="subscript"/>
        <sz val="10"/>
        <rFont val="Times New Roman"/>
        <family val="1"/>
      </rPr>
      <t>2</t>
    </r>
    <phoneticPr fontId="2"/>
  </si>
  <si>
    <r>
      <t xml:space="preserve">2.C.1.
</t>
    </r>
    <r>
      <rPr>
        <sz val="10"/>
        <rFont val="ＭＳ 明朝"/>
        <family val="1"/>
        <charset val="128"/>
      </rPr>
      <t>（</t>
    </r>
    <r>
      <rPr>
        <sz val="10"/>
        <rFont val="Times New Roman"/>
        <family val="1"/>
      </rPr>
      <t>IPPU</t>
    </r>
    <r>
      <rPr>
        <sz val="10"/>
        <rFont val="ＭＳ 明朝"/>
        <family val="1"/>
        <charset val="128"/>
      </rPr>
      <t>分野－鉄鋼製造）</t>
    </r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</si>
  <si>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合計</t>
    </r>
    <rPh sb="3" eb="5">
      <t>ゴウケイシュツリョウ</t>
    </rPh>
    <phoneticPr fontId="2"/>
  </si>
  <si>
    <r>
      <t xml:space="preserve">#A </t>
    </r>
    <r>
      <rPr>
        <sz val="10"/>
        <rFont val="ＭＳ 明朝"/>
        <family val="1"/>
        <charset val="128"/>
      </rPr>
      <t>輸入量</t>
    </r>
    <rPh sb="3" eb="5">
      <t>ユニュウ</t>
    </rPh>
    <rPh sb="5" eb="6">
      <t>リョウ</t>
    </rPh>
    <phoneticPr fontId="5"/>
  </si>
  <si>
    <t>t</t>
    <phoneticPr fontId="5"/>
  </si>
  <si>
    <r>
      <t xml:space="preserve">#B </t>
    </r>
    <r>
      <rPr>
        <sz val="10"/>
        <rFont val="ＭＳ 明朝"/>
        <family val="1"/>
        <charset val="128"/>
      </rPr>
      <t>国内生産量</t>
    </r>
    <rPh sb="3" eb="5">
      <t>コクナイ</t>
    </rPh>
    <rPh sb="5" eb="7">
      <t>セイサン</t>
    </rPh>
    <rPh sb="7" eb="8">
      <t>リョウ</t>
    </rPh>
    <phoneticPr fontId="5"/>
  </si>
  <si>
    <r>
      <t xml:space="preserve">#C </t>
    </r>
    <r>
      <rPr>
        <sz val="10"/>
        <rFont val="ＭＳ 明朝"/>
        <family val="1"/>
        <charset val="128"/>
      </rPr>
      <t>輸出量</t>
    </r>
    <rPh sb="3" eb="5">
      <t>ユシュツ</t>
    </rPh>
    <rPh sb="5" eb="6">
      <t>リョウ</t>
    </rPh>
    <phoneticPr fontId="5"/>
  </si>
  <si>
    <r>
      <t xml:space="preserve">#D </t>
    </r>
    <r>
      <rPr>
        <sz val="10"/>
        <rFont val="ＭＳ 明朝"/>
        <family val="1"/>
        <charset val="128"/>
      </rPr>
      <t>電気炉ガス</t>
    </r>
    <phoneticPr fontId="5"/>
  </si>
  <si>
    <r>
      <rPr>
        <sz val="10"/>
        <rFont val="ＭＳ 明朝"/>
        <family val="1"/>
        <charset val="128"/>
      </rPr>
      <t>国内消費
（</t>
    </r>
    <r>
      <rPr>
        <sz val="10"/>
        <rFont val="Times New Roman"/>
        <family val="1"/>
      </rPr>
      <t>#A + #B - #C - #D</t>
    </r>
    <r>
      <rPr>
        <sz val="10"/>
        <rFont val="ＭＳ 明朝"/>
        <family val="1"/>
        <charset val="128"/>
      </rPr>
      <t>）</t>
    </r>
    <rPh sb="0" eb="2">
      <t>コクナイ</t>
    </rPh>
    <rPh sb="2" eb="4">
      <t>ショウヒ</t>
    </rPh>
    <phoneticPr fontId="5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</si>
  <si>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3" eb="5">
      <t>ハイシュツ</t>
    </rPh>
    <rPh sb="5" eb="6">
      <t>リョウ</t>
    </rPh>
    <phoneticPr fontId="5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</si>
  <si>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rPh sb="6" eb="8">
      <t>カンサン</t>
    </rPh>
    <phoneticPr fontId="5"/>
  </si>
  <si>
    <t>TJ</t>
    <phoneticPr fontId="2"/>
  </si>
  <si>
    <r>
      <rPr>
        <sz val="10"/>
        <rFont val="ＭＳ 明朝"/>
        <family val="1"/>
        <charset val="128"/>
      </rPr>
      <t>百万</t>
    </r>
    <r>
      <rPr>
        <sz val="10"/>
        <rFont val="Times New Roman"/>
        <family val="1"/>
      </rPr>
      <t>Nm</t>
    </r>
    <r>
      <rPr>
        <vertAlign val="superscript"/>
        <sz val="10"/>
        <rFont val="Times New Roman"/>
        <family val="1"/>
      </rPr>
      <t>3</t>
    </r>
    <rPh sb="0" eb="2">
      <t>ヒャクマン</t>
    </rPh>
    <phoneticPr fontId="2"/>
  </si>
  <si>
    <r>
      <t>PFC-14</t>
    </r>
    <r>
      <rPr>
        <sz val="10"/>
        <rFont val="ＭＳ 明朝"/>
        <family val="1"/>
        <charset val="128"/>
      </rPr>
      <t>（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）発生係数</t>
    </r>
    <rPh sb="11" eb="13">
      <t>ハッセイ</t>
    </rPh>
    <rPh sb="13" eb="15">
      <t>ケイスウ</t>
    </rPh>
    <phoneticPr fontId="2"/>
  </si>
  <si>
    <t>kg-PFC-14/t</t>
    <phoneticPr fontId="2"/>
  </si>
  <si>
    <t>NA</t>
    <phoneticPr fontId="2"/>
  </si>
  <si>
    <r>
      <t>PFC-116</t>
    </r>
    <r>
      <rPr>
        <sz val="10"/>
        <rFont val="ＭＳ 明朝"/>
        <family val="1"/>
        <charset val="128"/>
      </rPr>
      <t>（</t>
    </r>
    <r>
      <rPr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）発生係数</t>
    </r>
    <rPh sb="13" eb="15">
      <t>ハッセイ</t>
    </rPh>
    <rPh sb="15" eb="17">
      <t>ケイスウ</t>
    </rPh>
    <phoneticPr fontId="2"/>
  </si>
  <si>
    <t>kg-PFC-116/t</t>
    <phoneticPr fontId="2"/>
  </si>
  <si>
    <r>
      <rPr>
        <sz val="10"/>
        <rFont val="ＭＳ 明朝"/>
        <family val="1"/>
        <charset val="128"/>
      </rPr>
      <t>アルミニウム生産量</t>
    </r>
    <rPh sb="6" eb="8">
      <t>セイサン</t>
    </rPh>
    <rPh sb="8" eb="9">
      <t>リョウ</t>
    </rPh>
    <phoneticPr fontId="2"/>
  </si>
  <si>
    <r>
      <t>HFC-134a</t>
    </r>
    <r>
      <rPr>
        <sz val="10"/>
        <rFont val="ＭＳ 明朝"/>
        <family val="1"/>
        <charset val="128"/>
      </rPr>
      <t>使用量</t>
    </r>
    <rPh sb="8" eb="11">
      <t>シヨウリョウ</t>
    </rPh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</si>
  <si>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使用量</t>
    </r>
    <rPh sb="3" eb="6">
      <t>シヨウリョウ</t>
    </rPh>
    <phoneticPr fontId="2"/>
  </si>
  <si>
    <r>
      <rPr>
        <sz val="10"/>
        <rFont val="ＭＳ 明朝"/>
        <family val="1"/>
        <charset val="128"/>
      </rPr>
      <t>全損タイプ以外のエンジン油消費量</t>
    </r>
    <rPh sb="0" eb="2">
      <t>ゼンソン</t>
    </rPh>
    <rPh sb="5" eb="7">
      <t>イガイ</t>
    </rPh>
    <rPh sb="12" eb="13">
      <t>アブラ</t>
    </rPh>
    <rPh sb="13" eb="16">
      <t>ショウヒリョウ</t>
    </rPh>
    <phoneticPr fontId="2"/>
  </si>
  <si>
    <r>
      <rPr>
        <sz val="10"/>
        <rFont val="ＭＳ 明朝"/>
        <family val="1"/>
        <charset val="128"/>
      </rPr>
      <t>グリース消費量</t>
    </r>
    <rPh sb="4" eb="7">
      <t>ショウヒリョウ</t>
    </rPh>
    <phoneticPr fontId="2"/>
  </si>
  <si>
    <r>
      <rPr>
        <sz val="10"/>
        <rFont val="ＭＳ 明朝"/>
        <family val="1"/>
        <charset val="128"/>
      </rPr>
      <t>塗料</t>
    </r>
    <rPh sb="0" eb="2">
      <t>トリョウ</t>
    </rPh>
    <phoneticPr fontId="2"/>
  </si>
  <si>
    <r>
      <rPr>
        <sz val="10"/>
        <rFont val="ＭＳ 明朝"/>
        <family val="1"/>
        <charset val="128"/>
      </rPr>
      <t>洗浄剤</t>
    </r>
    <rPh sb="0" eb="2">
      <t>センジョウ</t>
    </rPh>
    <rPh sb="2" eb="3">
      <t>ザイ</t>
    </rPh>
    <phoneticPr fontId="2"/>
  </si>
  <si>
    <r>
      <rPr>
        <sz val="10"/>
        <rFont val="ＭＳ 明朝"/>
        <family val="1"/>
        <charset val="128"/>
      </rPr>
      <t>印刷</t>
    </r>
    <rPh sb="0" eb="2">
      <t>インサツ</t>
    </rPh>
    <phoneticPr fontId="2"/>
  </si>
  <si>
    <r>
      <rPr>
        <sz val="10"/>
        <rFont val="ＭＳ 明朝"/>
        <family val="1"/>
        <charset val="128"/>
      </rPr>
      <t>化学製品</t>
    </r>
    <rPh sb="0" eb="2">
      <t>カガク</t>
    </rPh>
    <rPh sb="2" eb="4">
      <t>セイヒン</t>
    </rPh>
    <phoneticPr fontId="2"/>
  </si>
  <si>
    <r>
      <rPr>
        <sz val="10"/>
        <rFont val="ＭＳ 明朝"/>
        <family val="1"/>
        <charset val="128"/>
      </rPr>
      <t>その他</t>
    </r>
    <rPh sb="2" eb="3">
      <t>ホカ</t>
    </rPh>
    <phoneticPr fontId="2"/>
  </si>
  <si>
    <r>
      <t>HFC-23</t>
    </r>
    <r>
      <rPr>
        <sz val="10"/>
        <rFont val="ＭＳ 明朝"/>
        <family val="1"/>
        <charset val="128"/>
      </rPr>
      <t>の購入量</t>
    </r>
  </si>
  <si>
    <t>t</t>
  </si>
  <si>
    <r>
      <t>PFC-14</t>
    </r>
    <r>
      <rPr>
        <sz val="10"/>
        <rFont val="ＭＳ 明朝"/>
        <family val="1"/>
        <charset val="128"/>
      </rPr>
      <t>の購入量</t>
    </r>
  </si>
  <si>
    <r>
      <t>PFC-116</t>
    </r>
    <r>
      <rPr>
        <sz val="10"/>
        <rFont val="ＭＳ 明朝"/>
        <family val="1"/>
        <charset val="128"/>
      </rPr>
      <t>の購入量</t>
    </r>
  </si>
  <si>
    <r>
      <t>PFC-218</t>
    </r>
    <r>
      <rPr>
        <sz val="10"/>
        <rFont val="ＭＳ 明朝"/>
        <family val="1"/>
        <charset val="128"/>
      </rPr>
      <t>の購入量</t>
    </r>
    <phoneticPr fontId="2"/>
  </si>
  <si>
    <r>
      <t>PFC-c318</t>
    </r>
    <r>
      <rPr>
        <sz val="10"/>
        <rFont val="ＭＳ 明朝"/>
        <family val="1"/>
        <charset val="128"/>
      </rPr>
      <t>の購入量</t>
    </r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</si>
  <si>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の購入量</t>
    </r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</si>
  <si>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の購入量</t>
    </r>
    <phoneticPr fontId="2"/>
  </si>
  <si>
    <r>
      <rPr>
        <sz val="10"/>
        <rFont val="ＭＳ 明朝"/>
        <family val="1"/>
        <charset val="128"/>
      </rPr>
      <t>プロセス供給率</t>
    </r>
  </si>
  <si>
    <t>%</t>
  </si>
  <si>
    <r>
      <t>HFCs</t>
    </r>
    <r>
      <rPr>
        <sz val="10"/>
        <rFont val="ＭＳ 明朝"/>
        <family val="1"/>
        <charset val="128"/>
      </rPr>
      <t>排出量</t>
    </r>
    <phoneticPr fontId="2"/>
  </si>
  <si>
    <r>
      <t>PFCs</t>
    </r>
    <r>
      <rPr>
        <sz val="10"/>
        <rFont val="ＭＳ 明朝"/>
        <family val="1"/>
        <charset val="128"/>
      </rPr>
      <t>排出量</t>
    </r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</si>
  <si>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排出量</t>
    </r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</si>
  <si>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排出量</t>
    </r>
    <phoneticPr fontId="2"/>
  </si>
  <si>
    <r>
      <rPr>
        <sz val="10"/>
        <rFont val="ＭＳ 明朝"/>
        <family val="1"/>
        <charset val="128"/>
      </rPr>
      <t>製造時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充填総量</t>
    </r>
    <rPh sb="0" eb="3">
      <t>セイゾウジ</t>
    </rPh>
    <rPh sb="6" eb="8">
      <t>ジュウテン</t>
    </rPh>
    <rPh sb="8" eb="9">
      <t>ソウ</t>
    </rPh>
    <rPh sb="9" eb="10">
      <t>リョウ</t>
    </rPh>
    <phoneticPr fontId="5"/>
  </si>
  <si>
    <r>
      <rPr>
        <sz val="10"/>
        <rFont val="ＭＳ 明朝"/>
        <family val="1"/>
        <charset val="128"/>
      </rPr>
      <t>生産時漏洩率</t>
    </r>
  </si>
  <si>
    <r>
      <t>HFC</t>
    </r>
    <r>
      <rPr>
        <sz val="10"/>
        <rFont val="ＭＳ 明朝"/>
        <family val="1"/>
        <charset val="128"/>
      </rPr>
      <t>使用機器国内稼働台数</t>
    </r>
    <rPh sb="3" eb="5">
      <t>シヨウ</t>
    </rPh>
    <rPh sb="5" eb="7">
      <t>キキ</t>
    </rPh>
    <rPh sb="7" eb="9">
      <t>コクナイ</t>
    </rPh>
    <rPh sb="9" eb="11">
      <t>カドウ</t>
    </rPh>
    <phoneticPr fontId="5"/>
  </si>
  <si>
    <r>
      <rPr>
        <sz val="10"/>
        <rFont val="ＭＳ 明朝"/>
        <family val="1"/>
        <charset val="128"/>
      </rPr>
      <t>千台</t>
    </r>
    <rPh sb="0" eb="1">
      <t>セン</t>
    </rPh>
    <rPh sb="1" eb="2">
      <t>ダイ</t>
    </rPh>
    <phoneticPr fontId="5"/>
  </si>
  <si>
    <r>
      <t>1</t>
    </r>
    <r>
      <rPr>
        <sz val="10"/>
        <rFont val="ＭＳ 明朝"/>
        <family val="1"/>
        <charset val="128"/>
      </rPr>
      <t>台当たり充填量</t>
    </r>
    <phoneticPr fontId="2"/>
  </si>
  <si>
    <t>g</t>
    <phoneticPr fontId="2"/>
  </si>
  <si>
    <r>
      <rPr>
        <sz val="10"/>
        <rFont val="ＭＳ 明朝"/>
        <family val="1"/>
        <charset val="128"/>
      </rPr>
      <t>使用時（故障時含む）漏洩率</t>
    </r>
    <rPh sb="0" eb="3">
      <t>シヨウジ</t>
    </rPh>
    <rPh sb="4" eb="7">
      <t>コショウジ</t>
    </rPh>
    <rPh sb="7" eb="8">
      <t>フク</t>
    </rPh>
    <phoneticPr fontId="5"/>
  </si>
  <si>
    <r>
      <t>HFC</t>
    </r>
    <r>
      <rPr>
        <sz val="10"/>
        <rFont val="ＭＳ 明朝"/>
        <family val="1"/>
        <charset val="128"/>
      </rPr>
      <t>使用機器廃棄台数</t>
    </r>
    <rPh sb="3" eb="5">
      <t>シヨウ</t>
    </rPh>
    <rPh sb="5" eb="7">
      <t>キキ</t>
    </rPh>
    <phoneticPr fontId="5"/>
  </si>
  <si>
    <r>
      <rPr>
        <sz val="10"/>
        <rFont val="ＭＳ 明朝"/>
        <family val="1"/>
        <charset val="128"/>
      </rPr>
      <t>法律に基づく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rPh sb="0" eb="2">
      <t>ホウリツ</t>
    </rPh>
    <rPh sb="3" eb="4">
      <t>モト</t>
    </rPh>
    <rPh sb="9" eb="12">
      <t>カイシュウリョウ</t>
    </rPh>
    <phoneticPr fontId="5"/>
  </si>
  <si>
    <r>
      <t>t/</t>
    </r>
    <r>
      <rPr>
        <sz val="10"/>
        <rFont val="ＭＳ 明朝"/>
        <family val="1"/>
        <charset val="128"/>
      </rPr>
      <t>年</t>
    </r>
    <rPh sb="2" eb="3">
      <t>ネン</t>
    </rPh>
    <phoneticPr fontId="5"/>
  </si>
  <si>
    <r>
      <rPr>
        <sz val="10"/>
        <rFont val="ＭＳ 明朝"/>
        <family val="1"/>
        <charset val="128"/>
      </rPr>
      <t>機器製造時排出量</t>
    </r>
    <phoneticPr fontId="2"/>
  </si>
  <si>
    <r>
      <rPr>
        <sz val="10"/>
        <rFont val="ＭＳ 明朝"/>
        <family val="1"/>
        <charset val="128"/>
      </rPr>
      <t>機器稼働時排出量</t>
    </r>
    <phoneticPr fontId="2"/>
  </si>
  <si>
    <r>
      <rPr>
        <sz val="10"/>
        <rFont val="ＭＳ 明朝"/>
        <family val="1"/>
        <charset val="128"/>
      </rPr>
      <t>機器廃棄時排出量</t>
    </r>
    <phoneticPr fontId="2"/>
  </si>
  <si>
    <r>
      <t>HFC</t>
    </r>
    <r>
      <rPr>
        <sz val="10"/>
        <rFont val="ＭＳ 明朝"/>
        <family val="1"/>
        <charset val="128"/>
      </rPr>
      <t>機器生産台数</t>
    </r>
    <rPh sb="3" eb="5">
      <t>キキ</t>
    </rPh>
    <rPh sb="5" eb="7">
      <t>セイサン</t>
    </rPh>
    <rPh sb="7" eb="9">
      <t>ダイスウ</t>
    </rPh>
    <phoneticPr fontId="0"/>
  </si>
  <si>
    <r>
      <rPr>
        <sz val="10"/>
        <rFont val="ＭＳ 明朝"/>
        <family val="1"/>
        <charset val="128"/>
      </rPr>
      <t>千台</t>
    </r>
    <rPh sb="0" eb="2">
      <t>センダイ</t>
    </rPh>
    <phoneticPr fontId="5"/>
  </si>
  <si>
    <r>
      <rPr>
        <sz val="10"/>
        <rFont val="ＭＳ 明朝"/>
        <family val="1"/>
        <charset val="128"/>
      </rPr>
      <t>工場生産時平均冷媒充填量</t>
    </r>
    <rPh sb="0" eb="2">
      <t>コウジョウ</t>
    </rPh>
    <rPh sb="2" eb="5">
      <t>セイサンジ</t>
    </rPh>
    <rPh sb="5" eb="7">
      <t>ヘイキン</t>
    </rPh>
    <rPh sb="7" eb="9">
      <t>レイバイ</t>
    </rPh>
    <rPh sb="9" eb="12">
      <t>ジュウテンリョウ</t>
    </rPh>
    <phoneticPr fontId="0"/>
  </si>
  <si>
    <r>
      <t>g/</t>
    </r>
    <r>
      <rPr>
        <sz val="10"/>
        <rFont val="ＭＳ 明朝"/>
        <family val="1"/>
        <charset val="128"/>
      </rPr>
      <t>台</t>
    </r>
    <rPh sb="2" eb="3">
      <t>ダイ</t>
    </rPh>
    <phoneticPr fontId="5"/>
  </si>
  <si>
    <r>
      <rPr>
        <sz val="10"/>
        <rFont val="ＭＳ 明朝"/>
        <family val="1"/>
        <charset val="128"/>
      </rPr>
      <t>工場生産時冷媒排出係数</t>
    </r>
    <rPh sb="0" eb="2">
      <t>コウジョウ</t>
    </rPh>
    <rPh sb="2" eb="4">
      <t>セイサン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</si>
  <si>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r>
      <t>HFC</t>
    </r>
    <r>
      <rPr>
        <sz val="10"/>
        <rFont val="ＭＳ 明朝"/>
        <family val="1"/>
        <charset val="128"/>
      </rPr>
      <t>機器現場充填実施台数</t>
    </r>
    <rPh sb="3" eb="5">
      <t>キキ</t>
    </rPh>
    <rPh sb="5" eb="7">
      <t>ゲンバ</t>
    </rPh>
    <rPh sb="7" eb="9">
      <t>ジュウテン</t>
    </rPh>
    <rPh sb="9" eb="11">
      <t>ジッシ</t>
    </rPh>
    <rPh sb="11" eb="13">
      <t>ダイスウ</t>
    </rPh>
    <phoneticPr fontId="0"/>
  </si>
  <si>
    <r>
      <rPr>
        <sz val="10"/>
        <rFont val="ＭＳ 明朝"/>
        <family val="1"/>
        <charset val="128"/>
      </rPr>
      <t>現場設置時平均冷媒充填量</t>
    </r>
    <rPh sb="0" eb="2">
      <t>ゲンバ</t>
    </rPh>
    <rPh sb="2" eb="5">
      <t>セッチジ</t>
    </rPh>
    <rPh sb="5" eb="7">
      <t>ヘイキン</t>
    </rPh>
    <rPh sb="7" eb="9">
      <t>レイバイ</t>
    </rPh>
    <rPh sb="9" eb="12">
      <t>ジュウテンリョウ</t>
    </rPh>
    <phoneticPr fontId="0"/>
  </si>
  <si>
    <r>
      <rPr>
        <sz val="10"/>
        <rFont val="ＭＳ 明朝"/>
        <family val="1"/>
        <charset val="128"/>
      </rPr>
      <t>現場設置時冷媒排出係数</t>
    </r>
    <rPh sb="0" eb="2">
      <t>ゲンバ</t>
    </rPh>
    <rPh sb="2" eb="4">
      <t>セッチ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</si>
  <si>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r>
      <t>HFC</t>
    </r>
    <r>
      <rPr>
        <sz val="10"/>
        <rFont val="ＭＳ 明朝"/>
        <family val="1"/>
        <charset val="128"/>
      </rPr>
      <t>機器市中稼働台数</t>
    </r>
    <rPh sb="3" eb="5">
      <t>キキ</t>
    </rPh>
    <rPh sb="5" eb="7">
      <t>シチュウ</t>
    </rPh>
    <rPh sb="7" eb="9">
      <t>カドウ</t>
    </rPh>
    <rPh sb="9" eb="11">
      <t>ダイスウ</t>
    </rPh>
    <phoneticPr fontId="0"/>
  </si>
  <si>
    <r>
      <rPr>
        <sz val="10"/>
        <rFont val="ＭＳ 明朝"/>
        <family val="1"/>
        <charset val="128"/>
      </rPr>
      <t>機器稼働時平均冷媒充填量</t>
    </r>
    <rPh sb="0" eb="2">
      <t>キキ</t>
    </rPh>
    <rPh sb="4" eb="5">
      <t>ジ</t>
    </rPh>
    <rPh sb="5" eb="7">
      <t>ヘイキン</t>
    </rPh>
    <rPh sb="7" eb="9">
      <t>レイバイ</t>
    </rPh>
    <rPh sb="9" eb="11">
      <t>ジュウテン</t>
    </rPh>
    <rPh sb="11" eb="12">
      <t>リョウ</t>
    </rPh>
    <phoneticPr fontId="2"/>
  </si>
  <si>
    <r>
      <rPr>
        <sz val="10"/>
        <rFont val="ＭＳ 明朝"/>
        <family val="1"/>
        <charset val="128"/>
      </rPr>
      <t>機器稼働時冷媒排出係数</t>
    </r>
    <rPh sb="0" eb="2">
      <t>キキ</t>
    </rPh>
    <rPh sb="2" eb="4">
      <t>カドウ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</si>
  <si>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ズ</t>
    </rPh>
    <rPh sb="6" eb="8">
      <t>キキ</t>
    </rPh>
    <rPh sb="8" eb="10">
      <t>ハッセイ</t>
    </rPh>
    <rPh sb="10" eb="12">
      <t>ダイスウ</t>
    </rPh>
    <phoneticPr fontId="0"/>
  </si>
  <si>
    <r>
      <rPr>
        <sz val="10"/>
        <rFont val="ＭＳ 明朝"/>
        <family val="1"/>
        <charset val="128"/>
      </rPr>
      <t>法律に基づく整備時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phoneticPr fontId="2"/>
  </si>
  <si>
    <r>
      <rPr>
        <sz val="10"/>
        <rFont val="ＭＳ 明朝"/>
        <family val="1"/>
        <charset val="128"/>
      </rPr>
      <t>法律に基づく使用済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rPh sb="6" eb="8">
      <t>シヨウ</t>
    </rPh>
    <rPh sb="8" eb="9">
      <t>スミ</t>
    </rPh>
    <phoneticPr fontId="2"/>
  </si>
  <si>
    <r>
      <t>HFC</t>
    </r>
    <r>
      <rPr>
        <sz val="10"/>
        <rFont val="ＭＳ 明朝"/>
        <family val="1"/>
        <charset val="128"/>
      </rPr>
      <t>使用機器生産（販売）台数</t>
    </r>
    <phoneticPr fontId="2"/>
  </si>
  <si>
    <r>
      <t>1</t>
    </r>
    <r>
      <rPr>
        <sz val="10"/>
        <rFont val="ＭＳ 明朝"/>
        <family val="1"/>
        <charset val="128"/>
      </rPr>
      <t>台当たり充填量</t>
    </r>
    <rPh sb="5" eb="7">
      <t>ジュウテン</t>
    </rPh>
    <phoneticPr fontId="5"/>
  </si>
  <si>
    <r>
      <rPr>
        <sz val="10"/>
        <rFont val="ＭＳ 明朝"/>
        <family val="1"/>
        <charset val="128"/>
      </rPr>
      <t>稼働台数</t>
    </r>
  </si>
  <si>
    <r>
      <rPr>
        <sz val="10"/>
        <rFont val="ＭＳ 明朝"/>
        <family val="1"/>
        <charset val="128"/>
      </rPr>
      <t>事故・故障発生率</t>
    </r>
    <rPh sb="0" eb="2">
      <t>ジコ</t>
    </rPh>
    <rPh sb="5" eb="7">
      <t>ハッセイ</t>
    </rPh>
    <phoneticPr fontId="5"/>
  </si>
  <si>
    <r>
      <rPr>
        <sz val="10"/>
        <rFont val="ＭＳ 明朝"/>
        <family val="1"/>
        <charset val="128"/>
      </rPr>
      <t>故障時平均漏洩率</t>
    </r>
    <rPh sb="0" eb="2">
      <t>コショウ</t>
    </rPh>
    <rPh sb="2" eb="3">
      <t>ジ</t>
    </rPh>
    <rPh sb="3" eb="5">
      <t>ヘイキン</t>
    </rPh>
    <rPh sb="7" eb="8">
      <t>リツ</t>
    </rPh>
    <phoneticPr fontId="5"/>
  </si>
  <si>
    <r>
      <rPr>
        <sz val="10"/>
        <rFont val="ＭＳ 明朝"/>
        <family val="1"/>
        <charset val="128"/>
      </rPr>
      <t>修理時平均漏洩率</t>
    </r>
    <rPh sb="3" eb="5">
      <t>ヘイキン</t>
    </rPh>
    <rPh sb="7" eb="8">
      <t>リツ</t>
    </rPh>
    <phoneticPr fontId="5"/>
  </si>
  <si>
    <r>
      <rPr>
        <sz val="10"/>
        <rFont val="ＭＳ 明朝"/>
        <family val="1"/>
        <charset val="128"/>
      </rPr>
      <t>廃棄台数</t>
    </r>
  </si>
  <si>
    <r>
      <t>HFC</t>
    </r>
    <r>
      <rPr>
        <sz val="10"/>
        <rFont val="ＭＳ 明朝"/>
        <family val="1"/>
        <charset val="128"/>
      </rPr>
      <t>機器生産台数</t>
    </r>
    <r>
      <rPr>
        <vertAlign val="superscript"/>
        <sz val="10"/>
        <rFont val="Times New Roman"/>
        <family val="1"/>
      </rPr>
      <t>1)</t>
    </r>
    <rPh sb="3" eb="5">
      <t>キキ</t>
    </rPh>
    <rPh sb="5" eb="7">
      <t>セイサン</t>
    </rPh>
    <rPh sb="7" eb="9">
      <t>ダイスウ</t>
    </rPh>
    <phoneticPr fontId="62"/>
  </si>
  <si>
    <r>
      <rPr>
        <sz val="10"/>
        <rFont val="ＭＳ 明朝"/>
        <family val="1"/>
        <charset val="128"/>
      </rPr>
      <t>台</t>
    </r>
    <rPh sb="0" eb="1">
      <t>ダイ</t>
    </rPh>
    <phoneticPr fontId="62"/>
  </si>
  <si>
    <r>
      <t>1</t>
    </r>
    <r>
      <rPr>
        <sz val="10"/>
        <rFont val="ＭＳ 明朝"/>
        <family val="1"/>
        <charset val="128"/>
      </rPr>
      <t>台あたり製造時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充填量</t>
    </r>
    <r>
      <rPr>
        <vertAlign val="superscript"/>
        <sz val="10"/>
        <rFont val="Times New Roman"/>
        <family val="1"/>
      </rPr>
      <t>1)</t>
    </r>
    <rPh sb="1" eb="2">
      <t>ダイ</t>
    </rPh>
    <rPh sb="5" eb="7">
      <t>セイゾウ</t>
    </rPh>
    <rPh sb="7" eb="8">
      <t>ジ</t>
    </rPh>
    <rPh sb="11" eb="13">
      <t>ジュウテン</t>
    </rPh>
    <rPh sb="13" eb="14">
      <t>リョウ</t>
    </rPh>
    <phoneticPr fontId="62"/>
  </si>
  <si>
    <t>kg</t>
    <phoneticPr fontId="62"/>
  </si>
  <si>
    <r>
      <rPr>
        <sz val="10"/>
        <rFont val="ＭＳ 明朝"/>
        <family val="1"/>
        <charset val="128"/>
      </rPr>
      <t>製造時漏えい率</t>
    </r>
    <rPh sb="0" eb="2">
      <t>セイゾウ</t>
    </rPh>
    <rPh sb="2" eb="3">
      <t>ジ</t>
    </rPh>
    <rPh sb="3" eb="4">
      <t>ロウ</t>
    </rPh>
    <rPh sb="6" eb="7">
      <t>リツ</t>
    </rPh>
    <phoneticPr fontId="62"/>
  </si>
  <si>
    <t>%</t>
    <phoneticPr fontId="62"/>
  </si>
  <si>
    <r>
      <rPr>
        <sz val="10"/>
        <rFont val="ＭＳ 明朝"/>
        <family val="1"/>
        <charset val="128"/>
      </rPr>
      <t>使用時漏えい率</t>
    </r>
    <rPh sb="0" eb="2">
      <t>シヨウ</t>
    </rPh>
    <rPh sb="2" eb="3">
      <t>ジ</t>
    </rPh>
    <rPh sb="3" eb="4">
      <t>ロウ</t>
    </rPh>
    <rPh sb="6" eb="7">
      <t>リツ</t>
    </rPh>
    <phoneticPr fontId="62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</si>
  <si>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スミ</t>
    </rPh>
    <rPh sb="6" eb="8">
      <t>キキ</t>
    </rPh>
    <rPh sb="8" eb="10">
      <t>ハッセイ</t>
    </rPh>
    <rPh sb="10" eb="12">
      <t>ダイスウ</t>
    </rPh>
    <phoneticPr fontId="62"/>
  </si>
  <si>
    <r>
      <rPr>
        <sz val="10"/>
        <rFont val="ＭＳ 明朝"/>
        <family val="1"/>
        <charset val="128"/>
      </rPr>
      <t>廃棄時充填量</t>
    </r>
    <rPh sb="0" eb="2">
      <t>ハイキ</t>
    </rPh>
    <rPh sb="2" eb="3">
      <t>ジ</t>
    </rPh>
    <rPh sb="3" eb="5">
      <t>ジュウテン</t>
    </rPh>
    <rPh sb="5" eb="6">
      <t>リョウ</t>
    </rPh>
    <phoneticPr fontId="62"/>
  </si>
  <si>
    <r>
      <rPr>
        <sz val="10"/>
        <rFont val="ＭＳ 明朝"/>
        <family val="1"/>
        <charset val="128"/>
      </rPr>
      <t>回収率</t>
    </r>
    <rPh sb="0" eb="2">
      <t>カイシュウ</t>
    </rPh>
    <rPh sb="2" eb="3">
      <t>リツ</t>
    </rPh>
    <phoneticPr fontId="62"/>
  </si>
  <si>
    <r>
      <rPr>
        <sz val="10"/>
        <rFont val="ＭＳ 明朝"/>
        <family val="1"/>
        <charset val="128"/>
      </rPr>
      <t>機器製造時排出量</t>
    </r>
    <rPh sb="0" eb="2">
      <t>キキ</t>
    </rPh>
    <rPh sb="2" eb="4">
      <t>セイゾウ</t>
    </rPh>
    <rPh sb="4" eb="5">
      <t>ジ</t>
    </rPh>
    <rPh sb="5" eb="7">
      <t>ハイシュツ</t>
    </rPh>
    <rPh sb="7" eb="8">
      <t>リョウ</t>
    </rPh>
    <phoneticPr fontId="62"/>
  </si>
  <si>
    <r>
      <rPr>
        <sz val="10"/>
        <rFont val="ＭＳ 明朝"/>
        <family val="1"/>
        <charset val="128"/>
      </rPr>
      <t>機器稼働時排出量</t>
    </r>
    <rPh sb="0" eb="2">
      <t>キキ</t>
    </rPh>
    <rPh sb="2" eb="4">
      <t>カドウ</t>
    </rPh>
    <rPh sb="4" eb="5">
      <t>ジ</t>
    </rPh>
    <rPh sb="5" eb="7">
      <t>ハイシュツ</t>
    </rPh>
    <rPh sb="7" eb="8">
      <t>リョウ</t>
    </rPh>
    <phoneticPr fontId="62"/>
  </si>
  <si>
    <r>
      <rPr>
        <sz val="10"/>
        <rFont val="ＭＳ 明朝"/>
        <family val="1"/>
        <charset val="128"/>
      </rPr>
      <t>機器廃棄時排出量</t>
    </r>
    <rPh sb="0" eb="2">
      <t>キキ</t>
    </rPh>
    <rPh sb="2" eb="4">
      <t>ハイキ</t>
    </rPh>
    <rPh sb="4" eb="5">
      <t>ジ</t>
    </rPh>
    <rPh sb="5" eb="7">
      <t>ハイシュツ</t>
    </rPh>
    <rPh sb="7" eb="8">
      <t>リョウ</t>
    </rPh>
    <phoneticPr fontId="62"/>
  </si>
  <si>
    <r>
      <rPr>
        <sz val="10"/>
        <rFont val="ＭＳ 明朝"/>
        <family val="1"/>
        <charset val="128"/>
      </rPr>
      <t>排出量</t>
    </r>
    <rPh sb="0" eb="2">
      <t>ハイシュツ</t>
    </rPh>
    <rPh sb="2" eb="3">
      <t>リョウ</t>
    </rPh>
    <phoneticPr fontId="62"/>
  </si>
  <si>
    <r>
      <t>HFC</t>
    </r>
    <r>
      <rPr>
        <sz val="10"/>
        <rFont val="ＭＳ 明朝"/>
        <family val="1"/>
        <charset val="128"/>
      </rPr>
      <t>使用機器生産台数</t>
    </r>
    <phoneticPr fontId="2"/>
  </si>
  <si>
    <r>
      <rPr>
        <sz val="10"/>
        <rFont val="ＭＳ 明朝"/>
        <family val="1"/>
        <charset val="128"/>
      </rPr>
      <t>生産時排出係数</t>
    </r>
    <r>
      <rPr>
        <sz val="10"/>
        <rFont val="Times New Roman"/>
        <family val="1"/>
      </rPr>
      <t xml:space="preserve"> </t>
    </r>
    <phoneticPr fontId="2"/>
  </si>
  <si>
    <r>
      <t>HFC</t>
    </r>
    <r>
      <rPr>
        <sz val="10"/>
        <rFont val="ＭＳ 明朝"/>
        <family val="1"/>
        <charset val="128"/>
      </rPr>
      <t>機器市中稼働台数</t>
    </r>
    <rPh sb="3" eb="5">
      <t>キキ</t>
    </rPh>
    <rPh sb="5" eb="7">
      <t>シチュウ</t>
    </rPh>
    <rPh sb="7" eb="9">
      <t>カドウ</t>
    </rPh>
    <rPh sb="9" eb="11">
      <t>ダイスウ</t>
    </rPh>
    <phoneticPr fontId="5"/>
  </si>
  <si>
    <r>
      <rPr>
        <sz val="10"/>
        <rFont val="ＭＳ 明朝"/>
        <family val="1"/>
        <charset val="128"/>
      </rPr>
      <t>機器稼働時平均冷媒充填量</t>
    </r>
  </si>
  <si>
    <r>
      <t>g/</t>
    </r>
    <r>
      <rPr>
        <sz val="10"/>
        <rFont val="ＭＳ 明朝"/>
        <family val="1"/>
        <charset val="128"/>
      </rPr>
      <t>台</t>
    </r>
    <phoneticPr fontId="5"/>
  </si>
  <si>
    <r>
      <rPr>
        <sz val="10"/>
        <rFont val="ＭＳ 明朝"/>
        <family val="1"/>
        <charset val="128"/>
      </rPr>
      <t>機器稼働時冷媒排出係数</t>
    </r>
    <rPh sb="0" eb="2">
      <t>キキ</t>
    </rPh>
    <rPh sb="2" eb="4">
      <t>カドウ</t>
    </rPh>
    <rPh sb="4" eb="5">
      <t>ジ</t>
    </rPh>
    <rPh sb="5" eb="7">
      <t>レイバイ</t>
    </rPh>
    <rPh sb="7" eb="9">
      <t>ハイシュツ</t>
    </rPh>
    <rPh sb="9" eb="11">
      <t>ケイスウ</t>
    </rPh>
    <phoneticPr fontId="2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</si>
  <si>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スミ</t>
    </rPh>
    <rPh sb="6" eb="8">
      <t>キキ</t>
    </rPh>
    <rPh sb="8" eb="10">
      <t>ハッセイ</t>
    </rPh>
    <rPh sb="10" eb="12">
      <t>ダイスウ</t>
    </rPh>
    <phoneticPr fontId="2"/>
  </si>
  <si>
    <r>
      <rPr>
        <sz val="10"/>
        <rFont val="ＭＳ 明朝"/>
        <family val="1"/>
        <charset val="128"/>
      </rPr>
      <t>機器廃棄時平均冷媒充填量</t>
    </r>
    <rPh sb="0" eb="2">
      <t>キキ</t>
    </rPh>
    <rPh sb="2" eb="4">
      <t>ハイキ</t>
    </rPh>
    <rPh sb="4" eb="5">
      <t>ジ</t>
    </rPh>
    <rPh sb="5" eb="7">
      <t>ヘイキン</t>
    </rPh>
    <rPh sb="7" eb="9">
      <t>レイバイ</t>
    </rPh>
    <rPh sb="9" eb="11">
      <t>ジュウテン</t>
    </rPh>
    <rPh sb="11" eb="12">
      <t>リョウ</t>
    </rPh>
    <phoneticPr fontId="9"/>
  </si>
  <si>
    <r>
      <rPr>
        <sz val="10"/>
        <rFont val="ＭＳ 明朝"/>
        <family val="1"/>
        <charset val="128"/>
      </rPr>
      <t>法律に基づく使用済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rPh sb="0" eb="2">
      <t>ホウリツ</t>
    </rPh>
    <rPh sb="3" eb="4">
      <t>モト</t>
    </rPh>
    <rPh sb="6" eb="8">
      <t>シヨウ</t>
    </rPh>
    <rPh sb="8" eb="9">
      <t>スミ</t>
    </rPh>
    <rPh sb="12" eb="14">
      <t>カイシュウ</t>
    </rPh>
    <rPh sb="14" eb="15">
      <t>リョウ</t>
    </rPh>
    <phoneticPr fontId="5"/>
  </si>
  <si>
    <t xml:space="preserve"> </t>
    <phoneticPr fontId="2"/>
  </si>
  <si>
    <r>
      <t>HFC</t>
    </r>
    <r>
      <rPr>
        <sz val="10"/>
        <rFont val="ＭＳ 明朝"/>
        <family val="1"/>
        <charset val="128"/>
      </rPr>
      <t>エアコン車生産台数</t>
    </r>
    <rPh sb="7" eb="8">
      <t>シャ</t>
    </rPh>
    <phoneticPr fontId="5"/>
  </si>
  <si>
    <r>
      <t>1</t>
    </r>
    <r>
      <rPr>
        <sz val="10"/>
        <rFont val="ＭＳ 明朝"/>
        <family val="1"/>
        <charset val="128"/>
      </rPr>
      <t>台当たり生産時漏洩量</t>
    </r>
  </si>
  <si>
    <r>
      <t>HFC</t>
    </r>
    <r>
      <rPr>
        <sz val="10"/>
        <rFont val="ＭＳ 明朝"/>
        <family val="1"/>
        <charset val="128"/>
      </rPr>
      <t>エアコン車両保有台数</t>
    </r>
  </si>
  <si>
    <r>
      <t>1</t>
    </r>
    <r>
      <rPr>
        <sz val="10"/>
        <rFont val="ＭＳ 明朝"/>
        <family val="1"/>
        <charset val="128"/>
      </rPr>
      <t>台当たり平均冷媒充填量</t>
    </r>
  </si>
  <si>
    <r>
      <t>1</t>
    </r>
    <r>
      <rPr>
        <sz val="10"/>
        <rFont val="ＭＳ 明朝"/>
        <family val="1"/>
        <charset val="128"/>
      </rPr>
      <t>台当たり年間使用時漏洩量（普通自動車）</t>
    </r>
    <rPh sb="14" eb="16">
      <t>フツウ</t>
    </rPh>
    <rPh sb="16" eb="19">
      <t>ジドウシャ</t>
    </rPh>
    <phoneticPr fontId="5"/>
  </si>
  <si>
    <r>
      <rPr>
        <sz val="10"/>
        <rFont val="ＭＳ 明朝"/>
        <family val="1"/>
        <charset val="128"/>
      </rPr>
      <t>故障発生割合</t>
    </r>
    <rPh sb="0" eb="2">
      <t>コショウ</t>
    </rPh>
    <rPh sb="2" eb="4">
      <t>ハッセイ</t>
    </rPh>
    <rPh sb="4" eb="6">
      <t>ワリアイ</t>
    </rPh>
    <phoneticPr fontId="5"/>
  </si>
  <si>
    <r>
      <rPr>
        <sz val="10"/>
        <rFont val="ＭＳ 明朝"/>
        <family val="1"/>
        <charset val="128"/>
      </rPr>
      <t>故障事故車両冷媒漏洩率</t>
    </r>
  </si>
  <si>
    <r>
      <rPr>
        <sz val="10"/>
        <rFont val="ＭＳ 明朝"/>
        <family val="1"/>
        <charset val="128"/>
      </rPr>
      <t>全損事故車両数</t>
    </r>
    <rPh sb="2" eb="4">
      <t>ジコ</t>
    </rPh>
    <phoneticPr fontId="5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</si>
  <si>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車国内台数</t>
    </r>
    <rPh sb="0" eb="2">
      <t>シヨウ</t>
    </rPh>
    <rPh sb="2" eb="3">
      <t>ズ</t>
    </rPh>
    <rPh sb="6" eb="7">
      <t>シャ</t>
    </rPh>
    <phoneticPr fontId="5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</si>
  <si>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車冷媒充填量</t>
    </r>
    <rPh sb="0" eb="2">
      <t>シヨウ</t>
    </rPh>
    <rPh sb="2" eb="3">
      <t>ズ</t>
    </rPh>
    <rPh sb="6" eb="7">
      <t>シャリョウ</t>
    </rPh>
    <phoneticPr fontId="5"/>
  </si>
  <si>
    <r>
      <t>HFC</t>
    </r>
    <r>
      <rPr>
        <sz val="10"/>
        <rFont val="ＭＳ 明朝"/>
        <family val="1"/>
        <charset val="128"/>
      </rPr>
      <t>回収量（</t>
    </r>
    <r>
      <rPr>
        <sz val="10"/>
        <rFont val="Times New Roman"/>
        <family val="1"/>
      </rPr>
      <t>2002</t>
    </r>
    <r>
      <rPr>
        <sz val="10"/>
        <rFont val="ＭＳ 明朝"/>
        <family val="1"/>
        <charset val="128"/>
      </rPr>
      <t>年度以降は法律に基づく）</t>
    </r>
    <rPh sb="11" eb="13">
      <t>ネンド</t>
    </rPh>
    <rPh sb="13" eb="15">
      <t>イコウ</t>
    </rPh>
    <rPh sb="16" eb="18">
      <t>ホウリツ</t>
    </rPh>
    <rPh sb="19" eb="20">
      <t>モト</t>
    </rPh>
    <phoneticPr fontId="5"/>
  </si>
  <si>
    <r>
      <t xml:space="preserve">HFC-134a </t>
    </r>
    <r>
      <rPr>
        <sz val="10"/>
        <rFont val="ＭＳ 明朝"/>
        <family val="1"/>
        <charset val="128"/>
      </rPr>
      <t>使用量</t>
    </r>
    <rPh sb="9" eb="12">
      <t>シヨウリョウ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</si>
  <si>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使用量</t>
    </r>
    <rPh sb="10" eb="13">
      <t>シヨウリョウ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</si>
  <si>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使用量</t>
    </r>
    <rPh sb="11" eb="14">
      <t>シヨウリョウ</t>
    </rPh>
    <phoneticPr fontId="2"/>
  </si>
  <si>
    <r>
      <rPr>
        <sz val="10"/>
        <rFont val="ＭＳ 明朝"/>
        <family val="1"/>
        <charset val="128"/>
      </rPr>
      <t>発泡時漏洩率</t>
    </r>
    <rPh sb="0" eb="2">
      <t>ハッポウ</t>
    </rPh>
    <rPh sb="2" eb="3">
      <t>ジ</t>
    </rPh>
    <rPh sb="3" eb="5">
      <t>ロウエイ</t>
    </rPh>
    <rPh sb="5" eb="6">
      <t>リツ</t>
    </rPh>
    <phoneticPr fontId="2"/>
  </si>
  <si>
    <r>
      <rPr>
        <sz val="10"/>
        <rFont val="ＭＳ 明朝"/>
        <family val="1"/>
        <charset val="128"/>
      </rPr>
      <t>使用時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年間排出率</t>
    </r>
    <phoneticPr fontId="5"/>
  </si>
  <si>
    <r>
      <t xml:space="preserve">HFC-134a </t>
    </r>
    <r>
      <rPr>
        <sz val="10"/>
        <rFont val="ＭＳ 明朝"/>
        <family val="1"/>
        <charset val="128"/>
      </rPr>
      <t>総排出量</t>
    </r>
    <rPh sb="9" eb="10">
      <t>ソウ</t>
    </rPh>
    <rPh sb="10" eb="12">
      <t>ハイシュツ</t>
    </rPh>
    <rPh sb="12" eb="13">
      <t>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</si>
  <si>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総排出量</t>
    </r>
    <rPh sb="10" eb="11">
      <t>ソウ</t>
    </rPh>
    <rPh sb="11" eb="13">
      <t>ハイシュツ</t>
    </rPh>
    <rPh sb="13" eb="14">
      <t>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</si>
  <si>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総排出量</t>
    </r>
    <rPh sb="11" eb="12">
      <t>ソウ</t>
    </rPh>
    <rPh sb="12" eb="14">
      <t>ハイシュツ</t>
    </rPh>
    <rPh sb="14" eb="15">
      <t>リョウ</t>
    </rPh>
    <phoneticPr fontId="2"/>
  </si>
  <si>
    <r>
      <rPr>
        <sz val="10"/>
        <rFont val="ＭＳ 明朝"/>
        <family val="1"/>
        <charset val="128"/>
      </rPr>
      <t>フォーム製品化率</t>
    </r>
    <rPh sb="4" eb="6">
      <t>セイヒン</t>
    </rPh>
    <rPh sb="6" eb="7">
      <t>カ</t>
    </rPh>
    <rPh sb="7" eb="8">
      <t>リツ</t>
    </rPh>
    <phoneticPr fontId="2"/>
  </si>
  <si>
    <r>
      <rPr>
        <sz val="10"/>
        <rFont val="ＭＳ 明朝"/>
        <family val="1"/>
        <charset val="128"/>
      </rPr>
      <t>使用時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年間排出率</t>
    </r>
    <phoneticPr fontId="2"/>
  </si>
  <si>
    <r>
      <rPr>
        <sz val="10"/>
        <rFont val="ＭＳ 明朝"/>
        <family val="1"/>
        <charset val="128"/>
      </rPr>
      <t>製造時排出量</t>
    </r>
    <rPh sb="0" eb="2">
      <t>セイゾウ</t>
    </rPh>
    <rPh sb="2" eb="3">
      <t>ジ</t>
    </rPh>
    <rPh sb="3" eb="5">
      <t>ハイシュツ</t>
    </rPh>
    <rPh sb="5" eb="6">
      <t>リョウ</t>
    </rPh>
    <phoneticPr fontId="2"/>
  </si>
  <si>
    <r>
      <rPr>
        <sz val="10"/>
        <rFont val="ＭＳ 明朝"/>
        <family val="1"/>
        <charset val="128"/>
      </rPr>
      <t>使用時排出量</t>
    </r>
    <rPh sb="0" eb="3">
      <t>シヨウジ</t>
    </rPh>
    <rPh sb="3" eb="5">
      <t>ハイシュツ</t>
    </rPh>
    <rPh sb="5" eb="6">
      <t>リョウ</t>
    </rPh>
    <phoneticPr fontId="2"/>
  </si>
  <si>
    <r>
      <rPr>
        <sz val="10"/>
        <rFont val="ＭＳ 明朝"/>
        <family val="1"/>
        <charset val="128"/>
      </rPr>
      <t>排出量</t>
    </r>
    <rPh sb="0" eb="3">
      <t>ハイシュツリョウ</t>
    </rPh>
    <phoneticPr fontId="2"/>
  </si>
  <si>
    <t>NO</t>
    <phoneticPr fontId="2"/>
  </si>
  <si>
    <r>
      <rPr>
        <sz val="10"/>
        <rFont val="ＭＳ 明朝"/>
        <family val="1"/>
        <charset val="128"/>
      </rPr>
      <t>国内生産</t>
    </r>
    <r>
      <rPr>
        <sz val="10"/>
        <rFont val="Times New Roman"/>
        <family val="1"/>
      </rPr>
      <t>MDI</t>
    </r>
    <r>
      <rPr>
        <sz val="10"/>
        <rFont val="ＭＳ 明朝"/>
        <family val="1"/>
        <charset val="128"/>
      </rPr>
      <t>使用量</t>
    </r>
    <rPh sb="2" eb="4">
      <t>セイサン</t>
    </rPh>
    <phoneticPr fontId="2"/>
  </si>
  <si>
    <r>
      <rPr>
        <sz val="10"/>
        <rFont val="ＭＳ 明朝"/>
        <family val="1"/>
        <charset val="128"/>
      </rPr>
      <t>輸入</t>
    </r>
    <r>
      <rPr>
        <sz val="10"/>
        <rFont val="Times New Roman"/>
        <family val="1"/>
      </rPr>
      <t>MDI</t>
    </r>
    <r>
      <rPr>
        <sz val="10"/>
        <rFont val="ＭＳ 明朝"/>
        <family val="1"/>
        <charset val="128"/>
      </rPr>
      <t>使用量</t>
    </r>
  </si>
  <si>
    <r>
      <rPr>
        <sz val="10"/>
        <rFont val="ＭＳ 明朝"/>
        <family val="1"/>
        <charset val="128"/>
      </rPr>
      <t>廃棄処理量</t>
    </r>
    <rPh sb="0" eb="2">
      <t>ハイキ</t>
    </rPh>
    <rPh sb="2" eb="4">
      <t>ショリ</t>
    </rPh>
    <phoneticPr fontId="2"/>
  </si>
  <si>
    <r>
      <rPr>
        <sz val="10"/>
        <rFont val="ＭＳ 明朝"/>
        <family val="1"/>
        <charset val="128"/>
      </rPr>
      <t>潜在排出量</t>
    </r>
    <phoneticPr fontId="2"/>
  </si>
  <si>
    <r>
      <rPr>
        <sz val="10"/>
        <rFont val="ＭＳ 明朝"/>
        <family val="1"/>
        <charset val="128"/>
      </rPr>
      <t>製造時漏洩量</t>
    </r>
    <phoneticPr fontId="2"/>
  </si>
  <si>
    <r>
      <rPr>
        <sz val="10"/>
        <rFont val="ＭＳ 明朝"/>
        <family val="1"/>
        <charset val="128"/>
      </rPr>
      <t>製造年使用時排出量</t>
    </r>
    <r>
      <rPr>
        <sz val="10"/>
        <rFont val="Times New Roman"/>
        <family val="1"/>
      </rPr>
      <t/>
    </r>
    <phoneticPr fontId="5"/>
  </si>
  <si>
    <r>
      <rPr>
        <sz val="10"/>
        <rFont val="ＭＳ 明朝"/>
        <family val="1"/>
        <charset val="128"/>
      </rPr>
      <t>残存量（次年排出量）</t>
    </r>
    <phoneticPr fontId="5"/>
  </si>
  <si>
    <r>
      <rPr>
        <sz val="10"/>
        <rFont val="ＭＳ 明朝"/>
        <family val="1"/>
        <charset val="128"/>
      </rPr>
      <t>専用機及び混合機累積台数</t>
    </r>
    <rPh sb="0" eb="3">
      <t>センヨウキ</t>
    </rPh>
    <rPh sb="3" eb="4">
      <t>オヨ</t>
    </rPh>
    <rPh sb="5" eb="7">
      <t>コンゴウ</t>
    </rPh>
    <rPh sb="7" eb="8">
      <t>キ</t>
    </rPh>
    <rPh sb="8" eb="10">
      <t>ルイセキ</t>
    </rPh>
    <rPh sb="10" eb="12">
      <t>ダイスウ</t>
    </rPh>
    <phoneticPr fontId="13"/>
  </si>
  <si>
    <r>
      <rPr>
        <sz val="10"/>
        <rFont val="ＭＳ 明朝"/>
        <family val="1"/>
        <charset val="128"/>
      </rPr>
      <t>台</t>
    </r>
    <phoneticPr fontId="2"/>
  </si>
  <si>
    <r>
      <rPr>
        <sz val="10"/>
        <rFont val="ＭＳ 明朝"/>
        <family val="1"/>
        <charset val="128"/>
      </rPr>
      <t>専用機の年間平均溶剤使用量</t>
    </r>
    <rPh sb="8" eb="10">
      <t>ヨウザイ</t>
    </rPh>
    <phoneticPr fontId="2"/>
  </si>
  <si>
    <r>
      <t>kg/</t>
    </r>
    <r>
      <rPr>
        <sz val="10"/>
        <rFont val="ＭＳ 明朝"/>
        <family val="1"/>
        <charset val="128"/>
      </rPr>
      <t>台</t>
    </r>
    <phoneticPr fontId="2"/>
  </si>
  <si>
    <r>
      <rPr>
        <sz val="10"/>
        <rFont val="ＭＳ 明朝"/>
        <family val="1"/>
        <charset val="128"/>
      </rPr>
      <t>製造時排出量</t>
    </r>
    <phoneticPr fontId="2"/>
  </si>
  <si>
    <r>
      <rPr>
        <sz val="10"/>
        <rFont val="ＭＳ 明朝"/>
        <family val="1"/>
        <charset val="128"/>
      </rPr>
      <t>使用・点検・廃棄時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排出量</t>
    </r>
    <phoneticPr fontId="2"/>
  </si>
  <si>
    <r>
      <rPr>
        <sz val="10"/>
        <rFont val="ＭＳ 明朝"/>
        <family val="1"/>
        <charset val="128"/>
      </rPr>
      <t>粒子加速器数（大学・研究施設）</t>
    </r>
    <phoneticPr fontId="2"/>
  </si>
  <si>
    <r>
      <rPr>
        <sz val="10"/>
        <rFont val="ＭＳ 明朝"/>
        <family val="1"/>
        <charset val="128"/>
      </rPr>
      <t>粒子加速器数（産業用）</t>
    </r>
    <phoneticPr fontId="2"/>
  </si>
  <si>
    <r>
      <rPr>
        <sz val="10"/>
        <rFont val="ＭＳ 明朝"/>
        <family val="1"/>
        <charset val="128"/>
      </rPr>
      <t>粒子加速器数（医療用）</t>
    </r>
    <phoneticPr fontId="2"/>
  </si>
  <si>
    <r>
      <rPr>
        <sz val="10"/>
        <rFont val="ＭＳ 明朝"/>
        <family val="1"/>
        <charset val="128"/>
      </rPr>
      <t>小規模電子加速器数（</t>
    </r>
    <r>
      <rPr>
        <sz val="10"/>
        <rFont val="Times New Roman"/>
        <family val="1"/>
      </rPr>
      <t>1MeV</t>
    </r>
    <r>
      <rPr>
        <sz val="10"/>
        <rFont val="ＭＳ 明朝"/>
        <family val="1"/>
        <charset val="128"/>
      </rPr>
      <t>未満）</t>
    </r>
    <rPh sb="8" eb="9">
      <t>カズ</t>
    </rPh>
    <phoneticPr fontId="2"/>
  </si>
  <si>
    <r>
      <rPr>
        <sz val="10"/>
        <rFont val="ＭＳ 明朝"/>
        <family val="1"/>
        <charset val="128"/>
      </rPr>
      <t>笑気ガス出荷量</t>
    </r>
    <rPh sb="0" eb="2">
      <t>ショウキ</t>
    </rPh>
    <rPh sb="4" eb="7">
      <t>シュッカリョウ</t>
    </rPh>
    <phoneticPr fontId="2"/>
  </si>
  <si>
    <r>
      <t>kg-N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2"/>
  </si>
  <si>
    <r>
      <rPr>
        <sz val="10"/>
        <rFont val="ＭＳ 明朝"/>
        <family val="1"/>
        <charset val="128"/>
      </rPr>
      <t>国内病院における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回収量</t>
    </r>
    <rPh sb="0" eb="2">
      <t>コクナイ</t>
    </rPh>
    <rPh sb="2" eb="4">
      <t>ビョウイン</t>
    </rPh>
    <phoneticPr fontId="2"/>
  </si>
  <si>
    <r>
      <t>HFCs</t>
    </r>
    <r>
      <rPr>
        <sz val="10"/>
        <rFont val="ＭＳ 明朝"/>
        <family val="1"/>
        <charset val="128"/>
      </rPr>
      <t>排出量</t>
    </r>
    <rPh sb="4" eb="6">
      <t>ハイシュツ</t>
    </rPh>
    <rPh sb="6" eb="7">
      <t>リョウ</t>
    </rPh>
    <phoneticPr fontId="2"/>
  </si>
  <si>
    <r>
      <t>PFCs</t>
    </r>
    <r>
      <rPr>
        <sz val="10"/>
        <rFont val="ＭＳ 明朝"/>
        <family val="1"/>
        <charset val="128"/>
      </rPr>
      <t>排出量</t>
    </r>
    <rPh sb="4" eb="6">
      <t>ハイシュツ</t>
    </rPh>
    <rPh sb="6" eb="7">
      <t>リョウ</t>
    </rPh>
    <phoneticPr fontId="2"/>
  </si>
  <si>
    <r>
      <t>HFC-134a</t>
    </r>
    <r>
      <rPr>
        <sz val="10"/>
        <rFont val="ＭＳ 明朝"/>
        <family val="1"/>
        <charset val="128"/>
      </rPr>
      <t>排出量</t>
    </r>
    <phoneticPr fontId="2"/>
  </si>
  <si>
    <r>
      <t>HFC-227ea</t>
    </r>
    <r>
      <rPr>
        <sz val="10"/>
        <rFont val="ＭＳ 明朝"/>
        <family val="1"/>
        <charset val="128"/>
      </rPr>
      <t>排出量</t>
    </r>
    <phoneticPr fontId="2"/>
  </si>
  <si>
    <r>
      <t>HFC-152a</t>
    </r>
    <r>
      <rPr>
        <sz val="10"/>
        <rFont val="ＭＳ 明朝"/>
        <family val="1"/>
        <charset val="128"/>
      </rPr>
      <t>排出量</t>
    </r>
    <phoneticPr fontId="2"/>
  </si>
  <si>
    <r>
      <t>HFC-245fa</t>
    </r>
    <r>
      <rPr>
        <sz val="10"/>
        <rFont val="ＭＳ 明朝"/>
        <family val="1"/>
        <charset val="128"/>
      </rPr>
      <t>排出量</t>
    </r>
    <phoneticPr fontId="2"/>
  </si>
  <si>
    <r>
      <t>HFC-365mfc</t>
    </r>
    <r>
      <rPr>
        <sz val="10"/>
        <rFont val="ＭＳ 明朝"/>
        <family val="1"/>
        <charset val="128"/>
      </rPr>
      <t>排出量</t>
    </r>
    <phoneticPr fontId="2"/>
  </si>
  <si>
    <t>合計</t>
    <rPh sb="0" eb="2">
      <t>ゴウケイ</t>
    </rPh>
    <phoneticPr fontId="12"/>
  </si>
  <si>
    <t>kt-CO2換算</t>
  </si>
  <si>
    <t>2.G.4</t>
    <phoneticPr fontId="12"/>
  </si>
  <si>
    <t>電気設備</t>
    <rPh sb="0" eb="2">
      <t>デンキ</t>
    </rPh>
    <rPh sb="2" eb="4">
      <t>セツビ</t>
    </rPh>
    <phoneticPr fontId="12"/>
  </si>
  <si>
    <t>t-C/TJ</t>
    <phoneticPr fontId="2"/>
  </si>
  <si>
    <t>MJ/L</t>
    <phoneticPr fontId="2"/>
  </si>
  <si>
    <t>kL</t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</si>
  <si>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4-11  </t>
    </r>
    <r>
      <rPr>
        <sz val="10"/>
        <rFont val="ＭＳ 明朝"/>
        <family val="1"/>
        <charset val="128"/>
      </rPr>
      <t>石灰石及びドロマイトの消費量（セラミックス製品用）</t>
    </r>
    <phoneticPr fontId="2"/>
  </si>
  <si>
    <t>2.B.10</t>
    <phoneticPr fontId="2"/>
  </si>
  <si>
    <t>その他</t>
    <rPh sb="2" eb="3">
      <t>タ</t>
    </rPh>
    <phoneticPr fontId="12"/>
  </si>
  <si>
    <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12"/>
  </si>
  <si>
    <r>
      <rPr>
        <sz val="10"/>
        <rFont val="Times New Roman"/>
        <family val="1"/>
      </rPr>
      <t>F</t>
    </r>
    <r>
      <rPr>
        <sz val="10"/>
        <rFont val="ＭＳ 明朝"/>
        <family val="1"/>
        <charset val="128"/>
      </rPr>
      <t>ガス合計</t>
    </r>
    <rPh sb="3" eb="5">
      <t>ゴウケイ</t>
    </rPh>
    <phoneticPr fontId="12"/>
  </si>
  <si>
    <r>
      <t>HFC-32</t>
    </r>
    <r>
      <rPr>
        <sz val="10"/>
        <rFont val="ＭＳ 明朝"/>
        <family val="1"/>
        <charset val="128"/>
      </rPr>
      <t>の購入量</t>
    </r>
    <phoneticPr fontId="2"/>
  </si>
  <si>
    <r>
      <t>HFC-41</t>
    </r>
    <r>
      <rPr>
        <sz val="10"/>
        <rFont val="ＭＳ 明朝"/>
        <family val="1"/>
        <charset val="128"/>
      </rPr>
      <t>の購入量</t>
    </r>
    <phoneticPr fontId="2"/>
  </si>
  <si>
    <r>
      <t>C</t>
    </r>
    <r>
      <rPr>
        <vertAlign val="subscript"/>
        <sz val="10"/>
        <rFont val="Times New Roman"/>
        <family val="1"/>
      </rPr>
      <t>4</t>
    </r>
    <r>
      <rPr>
        <sz val="10"/>
        <rFont val="Times New Roman"/>
        <family val="1"/>
      </rPr>
      <t>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の購入量</t>
    </r>
    <rPh sb="5" eb="8">
      <t>コウニュウリョウ</t>
    </rPh>
    <phoneticPr fontId="2"/>
  </si>
  <si>
    <r>
      <rPr>
        <sz val="10"/>
        <rFont val="ＭＳ 明朝"/>
        <family val="1"/>
        <charset val="128"/>
      </rPr>
      <t>化学（</t>
    </r>
    <r>
      <rPr>
        <sz val="10"/>
        <rFont val="Times New Roman"/>
        <family val="1"/>
      </rPr>
      <t>2.B.10.b.-</t>
    </r>
    <r>
      <rPr>
        <sz val="10"/>
        <rFont val="ＭＳ 明朝"/>
        <family val="1"/>
        <charset val="128"/>
      </rPr>
      <t>）</t>
    </r>
    <rPh sb="0" eb="2">
      <t>カガク</t>
    </rPh>
    <phoneticPr fontId="2"/>
  </si>
  <si>
    <r>
      <rPr>
        <sz val="10"/>
        <rFont val="ＭＳ 明朝"/>
        <family val="1"/>
        <charset val="128"/>
      </rPr>
      <t>製鋼（</t>
    </r>
    <r>
      <rPr>
        <sz val="10"/>
        <rFont val="Times New Roman"/>
        <family val="1"/>
      </rPr>
      <t>2.C.1.f.-</t>
    </r>
    <r>
      <rPr>
        <sz val="10"/>
        <rFont val="ＭＳ 明朝"/>
        <family val="1"/>
        <charset val="128"/>
      </rPr>
      <t>）</t>
    </r>
    <rPh sb="0" eb="2">
      <t>セイコウ</t>
    </rPh>
    <phoneticPr fontId="2"/>
  </si>
  <si>
    <r>
      <rPr>
        <sz val="10"/>
        <rFont val="ＭＳ 明朝"/>
        <family val="1"/>
        <charset val="128"/>
      </rPr>
      <t>冷却（</t>
    </r>
    <r>
      <rPr>
        <sz val="10"/>
        <rFont val="Times New Roman"/>
        <family val="1"/>
      </rPr>
      <t>2.H.3.-</t>
    </r>
    <r>
      <rPr>
        <sz val="10"/>
        <rFont val="ＭＳ 明朝"/>
        <family val="1"/>
        <charset val="128"/>
      </rPr>
      <t>）</t>
    </r>
    <rPh sb="0" eb="2">
      <t>レイキャク</t>
    </rPh>
    <phoneticPr fontId="2"/>
  </si>
  <si>
    <r>
      <rPr>
        <sz val="10"/>
        <rFont val="ＭＳ 明朝"/>
        <family val="1"/>
        <charset val="128"/>
      </rPr>
      <t>溶接（</t>
    </r>
    <r>
      <rPr>
        <sz val="10"/>
        <rFont val="Times New Roman"/>
        <family val="1"/>
      </rPr>
      <t>2.H.3.-</t>
    </r>
    <r>
      <rPr>
        <sz val="10"/>
        <rFont val="ＭＳ 明朝"/>
        <family val="1"/>
        <charset val="128"/>
      </rPr>
      <t>）</t>
    </r>
    <rPh sb="0" eb="2">
      <t>ヨウセツ</t>
    </rPh>
    <phoneticPr fontId="2"/>
  </si>
  <si>
    <r>
      <rPr>
        <sz val="10"/>
        <rFont val="ＭＳ 明朝"/>
        <family val="1"/>
        <charset val="128"/>
      </rPr>
      <t>その他（</t>
    </r>
    <r>
      <rPr>
        <sz val="10"/>
        <rFont val="Times New Roman"/>
        <family val="1"/>
      </rPr>
      <t>2.H.3.-</t>
    </r>
    <r>
      <rPr>
        <sz val="10"/>
        <rFont val="ＭＳ 明朝"/>
        <family val="1"/>
        <charset val="128"/>
      </rPr>
      <t>）</t>
    </r>
    <rPh sb="2" eb="3">
      <t>タ</t>
    </rPh>
    <phoneticPr fontId="2"/>
  </si>
  <si>
    <r>
      <rPr>
        <sz val="10"/>
        <rFont val="ＭＳ 明朝"/>
        <family val="1"/>
        <charset val="128"/>
      </rPr>
      <t>石油精製（</t>
    </r>
    <r>
      <rPr>
        <sz val="10"/>
        <rFont val="Times New Roman"/>
        <family val="1"/>
      </rPr>
      <t>1.A.1.b.</t>
    </r>
    <r>
      <rPr>
        <sz val="10"/>
        <rFont val="ＭＳ 明朝"/>
        <family val="1"/>
        <charset val="128"/>
      </rPr>
      <t>）</t>
    </r>
    <rPh sb="0" eb="4">
      <t>セキユセイセイ</t>
    </rPh>
    <phoneticPr fontId="2"/>
  </si>
  <si>
    <r>
      <rPr>
        <sz val="10"/>
        <rFont val="ＭＳ 明朝"/>
        <family val="1"/>
        <charset val="128"/>
      </rPr>
      <t>製鉄（</t>
    </r>
    <r>
      <rPr>
        <sz val="10"/>
        <rFont val="Times New Roman"/>
        <family val="1"/>
      </rPr>
      <t>1.A.2.a.</t>
    </r>
    <r>
      <rPr>
        <sz val="10"/>
        <rFont val="ＭＳ 明朝"/>
        <family val="1"/>
        <charset val="128"/>
      </rPr>
      <t>）</t>
    </r>
    <rPh sb="0" eb="2">
      <t>セイテツ</t>
    </rPh>
    <phoneticPr fontId="2"/>
  </si>
  <si>
    <r>
      <rPr>
        <sz val="10"/>
        <rFont val="ＭＳ 明朝"/>
        <family val="1"/>
        <charset val="128"/>
      </rPr>
      <t>アンモニア製造（</t>
    </r>
    <r>
      <rPr>
        <sz val="10"/>
        <rFont val="Times New Roman"/>
        <family val="1"/>
      </rPr>
      <t>2.B.1.</t>
    </r>
    <r>
      <rPr>
        <sz val="10"/>
        <rFont val="ＭＳ 明朝"/>
        <family val="1"/>
        <charset val="128"/>
      </rPr>
      <t>）</t>
    </r>
    <rPh sb="5" eb="7">
      <t>セイゾウ</t>
    </rPh>
    <phoneticPr fontId="2"/>
  </si>
  <si>
    <r>
      <rPr>
        <sz val="10"/>
        <rFont val="ＭＳ 明朝"/>
        <family val="1"/>
        <charset val="128"/>
      </rPr>
      <t>酸化エチレン（</t>
    </r>
    <r>
      <rPr>
        <sz val="10"/>
        <rFont val="Times New Roman"/>
        <family val="1"/>
      </rPr>
      <t>2.B.8.d.</t>
    </r>
    <r>
      <rPr>
        <sz val="10"/>
        <rFont val="ＭＳ 明朝"/>
        <family val="1"/>
        <charset val="128"/>
      </rPr>
      <t>）</t>
    </r>
    <rPh sb="0" eb="2">
      <t>サンカ</t>
    </rPh>
    <phoneticPr fontId="2"/>
  </si>
  <si>
    <r>
      <rPr>
        <sz val="10"/>
        <rFont val="ＭＳ 明朝"/>
        <family val="1"/>
        <charset val="128"/>
      </rPr>
      <t>　石油精製（</t>
    </r>
    <r>
      <rPr>
        <sz val="10"/>
        <rFont val="Times New Roman"/>
        <family val="1"/>
      </rPr>
      <t>1.A.1.b.</t>
    </r>
    <r>
      <rPr>
        <sz val="10"/>
        <rFont val="ＭＳ 明朝"/>
        <family val="1"/>
        <charset val="128"/>
      </rPr>
      <t>）</t>
    </r>
    <rPh sb="1" eb="3">
      <t>セキユ</t>
    </rPh>
    <rPh sb="3" eb="5">
      <t>セイセイ</t>
    </rPh>
    <phoneticPr fontId="2"/>
  </si>
  <si>
    <r>
      <rPr>
        <sz val="10"/>
        <rFont val="ＭＳ 明朝"/>
        <family val="1"/>
        <charset val="128"/>
      </rPr>
      <t>　アンモニア製造（</t>
    </r>
    <r>
      <rPr>
        <sz val="10"/>
        <rFont val="Times New Roman"/>
        <family val="1"/>
      </rPr>
      <t>2.B.1.</t>
    </r>
    <r>
      <rPr>
        <sz val="10"/>
        <rFont val="ＭＳ 明朝"/>
        <family val="1"/>
        <charset val="128"/>
      </rPr>
      <t>）</t>
    </r>
    <rPh sb="4" eb="6">
      <t>セイゾウ</t>
    </rPh>
    <phoneticPr fontId="2"/>
  </si>
  <si>
    <r>
      <rPr>
        <sz val="10"/>
        <rFont val="ＭＳ 明朝"/>
        <family val="1"/>
        <charset val="128"/>
      </rPr>
      <t>飲料（</t>
    </r>
    <r>
      <rPr>
        <sz val="10"/>
        <rFont val="Times New Roman"/>
        <family val="1"/>
      </rPr>
      <t>2.H.2.</t>
    </r>
    <r>
      <rPr>
        <sz val="10"/>
        <rFont val="ＭＳ 明朝"/>
        <family val="1"/>
        <charset val="128"/>
      </rPr>
      <t>）</t>
    </r>
    <rPh sb="0" eb="2">
      <t>インリョウ</t>
    </rPh>
    <phoneticPr fontId="2"/>
  </si>
  <si>
    <r>
      <t>HFC-43-10mee</t>
    </r>
    <r>
      <rPr>
        <sz val="10"/>
        <rFont val="ＭＳ 明朝"/>
        <family val="1"/>
        <charset val="128"/>
      </rPr>
      <t>排出量</t>
    </r>
    <phoneticPr fontId="2"/>
  </si>
  <si>
    <t xml:space="preserve"> </t>
    <phoneticPr fontId="12"/>
  </si>
  <si>
    <t>炭酸ガスの利用</t>
    <rPh sb="0" eb="2">
      <t>タンサン</t>
    </rPh>
    <rPh sb="5" eb="7">
      <t>リヨウ</t>
    </rPh>
    <phoneticPr fontId="1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</si>
  <si>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4-21 </t>
    </r>
    <r>
      <rPr>
        <sz val="10"/>
        <rFont val="ＭＳ 明朝"/>
        <family val="1"/>
        <charset val="128"/>
      </rPr>
      <t>エチレン生産量</t>
    </r>
    <rPh sb="10" eb="12">
      <t>セイサン</t>
    </rPh>
    <rPh sb="12" eb="13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</si>
  <si>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4-22 </t>
    </r>
    <r>
      <rPr>
        <sz val="10"/>
        <rFont val="ＭＳ 明朝"/>
        <family val="1"/>
        <charset val="128"/>
      </rPr>
      <t>塩化ビニルモノマー（クロロエチレン）生産量</t>
    </r>
    <rPh sb="6" eb="8">
      <t>エンカ</t>
    </rPh>
    <rPh sb="24" eb="26">
      <t>セイサン</t>
    </rPh>
    <rPh sb="26" eb="2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</si>
  <si>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4-23 </t>
    </r>
    <r>
      <rPr>
        <sz val="10"/>
        <rFont val="ＭＳ 明朝"/>
        <family val="1"/>
        <charset val="128"/>
      </rPr>
      <t>二塩化エチレン（</t>
    </r>
    <r>
      <rPr>
        <sz val="10"/>
        <rFont val="Times New Roman"/>
        <family val="1"/>
      </rPr>
      <t>1,2-</t>
    </r>
    <r>
      <rPr>
        <sz val="10"/>
        <rFont val="ＭＳ 明朝"/>
        <family val="1"/>
        <charset val="128"/>
      </rPr>
      <t>ジクロロエタン）生産量</t>
    </r>
    <rPh sb="6" eb="7">
      <t>ニ</t>
    </rPh>
    <rPh sb="7" eb="9">
      <t>エンカ</t>
    </rPh>
    <rPh sb="26" eb="28">
      <t>セイサン</t>
    </rPh>
    <rPh sb="28" eb="2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</si>
  <si>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4-24 </t>
    </r>
    <r>
      <rPr>
        <sz val="10"/>
        <rFont val="ＭＳ 明朝"/>
        <family val="1"/>
        <charset val="128"/>
      </rPr>
      <t>酸化エチレン生産量</t>
    </r>
    <rPh sb="6" eb="8">
      <t>サンカ</t>
    </rPh>
    <rPh sb="12" eb="14">
      <t>セイサン</t>
    </rPh>
    <rPh sb="14" eb="15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</si>
  <si>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4-25 </t>
    </r>
    <r>
      <rPr>
        <sz val="10"/>
        <rFont val="ＭＳ 明朝"/>
        <family val="1"/>
        <charset val="128"/>
      </rPr>
      <t>アクリロニトリル生産量</t>
    </r>
    <rPh sb="14" eb="16">
      <t>セイサン</t>
    </rPh>
    <rPh sb="16" eb="1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</si>
  <si>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4-26 </t>
    </r>
    <r>
      <rPr>
        <sz val="10"/>
        <rFont val="ＭＳ 明朝"/>
        <family val="1"/>
        <charset val="128"/>
      </rPr>
      <t>カーボンブラック生産量</t>
    </r>
    <rPh sb="14" eb="16">
      <t>セイサン</t>
    </rPh>
    <rPh sb="16" eb="1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</si>
  <si>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4-29 </t>
    </r>
    <r>
      <rPr>
        <sz val="10"/>
        <rFont val="ＭＳ 明朝"/>
        <family val="1"/>
        <charset val="128"/>
      </rPr>
      <t>無水フタル酸生産能力に基づく加重平均排出係数</t>
    </r>
    <rPh sb="6" eb="8">
      <t>ムスイ</t>
    </rPh>
    <rPh sb="11" eb="12">
      <t>サン</t>
    </rPh>
    <rPh sb="12" eb="14">
      <t>セイサン</t>
    </rPh>
    <rPh sb="14" eb="16">
      <t>ノウリョク</t>
    </rPh>
    <rPh sb="17" eb="18">
      <t>モト</t>
    </rPh>
    <rPh sb="20" eb="22">
      <t>カジュウ</t>
    </rPh>
    <rPh sb="22" eb="24">
      <t>ヘイキン</t>
    </rPh>
    <rPh sb="24" eb="26">
      <t>ハイシュツ</t>
    </rPh>
    <rPh sb="26" eb="28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</si>
  <si>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4-30 </t>
    </r>
    <r>
      <rPr>
        <sz val="10"/>
        <rFont val="ＭＳ 明朝"/>
        <family val="1"/>
        <charset val="128"/>
      </rPr>
      <t>無水フタル酸生産量</t>
    </r>
    <rPh sb="6" eb="8">
      <t>ムスイ</t>
    </rPh>
    <rPh sb="11" eb="12">
      <t>サン</t>
    </rPh>
    <rPh sb="12" eb="14">
      <t>セイサン</t>
    </rPh>
    <rPh sb="14" eb="15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</si>
  <si>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4-32 </t>
    </r>
    <r>
      <rPr>
        <sz val="10"/>
        <rFont val="ＭＳ 明朝"/>
        <family val="1"/>
        <charset val="128"/>
      </rPr>
      <t>無水マレイン酸生産能力に基づく加重平均排出係数</t>
    </r>
    <rPh sb="6" eb="8">
      <t>ムスイ</t>
    </rPh>
    <rPh sb="12" eb="13">
      <t>サン</t>
    </rPh>
    <rPh sb="13" eb="15">
      <t>セイサン</t>
    </rPh>
    <rPh sb="15" eb="17">
      <t>ノウリョク</t>
    </rPh>
    <rPh sb="18" eb="19">
      <t>モト</t>
    </rPh>
    <rPh sb="21" eb="23">
      <t>カジュウ</t>
    </rPh>
    <rPh sb="23" eb="25">
      <t>ヘイキン</t>
    </rPh>
    <rPh sb="25" eb="27">
      <t>ハイシュツ</t>
    </rPh>
    <rPh sb="27" eb="29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</si>
  <si>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4-33 </t>
    </r>
    <r>
      <rPr>
        <sz val="10"/>
        <rFont val="ＭＳ 明朝"/>
        <family val="1"/>
        <charset val="128"/>
      </rPr>
      <t>無水マレイン酸生産量</t>
    </r>
    <rPh sb="6" eb="8">
      <t>ムスイ</t>
    </rPh>
    <rPh sb="12" eb="13">
      <t>サン</t>
    </rPh>
    <rPh sb="13" eb="15">
      <t>セイサン</t>
    </rPh>
    <rPh sb="15" eb="16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</si>
  <si>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4-34 HCFC-22</t>
    </r>
    <r>
      <rPr>
        <sz val="10"/>
        <rFont val="ＭＳ 明朝"/>
        <family val="1"/>
        <charset val="128"/>
      </rPr>
      <t>の製造に伴う副生</t>
    </r>
    <r>
      <rPr>
        <sz val="10"/>
        <rFont val="Times New Roman"/>
        <family val="1"/>
      </rPr>
      <t>HFC-23</t>
    </r>
    <r>
      <rPr>
        <sz val="10"/>
        <rFont val="ＭＳ 明朝"/>
        <family val="1"/>
        <charset val="128"/>
      </rPr>
      <t>の排出の関連指標</t>
    </r>
    <rPh sb="14" eb="16">
      <t>セイゾウ</t>
    </rPh>
    <rPh sb="17" eb="18">
      <t>トモナ</t>
    </rPh>
    <rPh sb="19" eb="21">
      <t>フクセイ</t>
    </rPh>
    <rPh sb="28" eb="30">
      <t>ハイシュツ</t>
    </rPh>
    <rPh sb="31" eb="33">
      <t>カンレン</t>
    </rPh>
    <rPh sb="33" eb="35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</si>
  <si>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4-35 HFCs</t>
    </r>
    <r>
      <rPr>
        <sz val="10"/>
        <rFont val="ＭＳ 明朝"/>
        <family val="1"/>
        <charset val="128"/>
      </rPr>
      <t>の製造時の漏出の排出量</t>
    </r>
    <rPh sb="11" eb="13">
      <t>セイゾウ</t>
    </rPh>
    <rPh sb="13" eb="14">
      <t>ジ</t>
    </rPh>
    <rPh sb="15" eb="17">
      <t>ロウシュツ</t>
    </rPh>
    <rPh sb="18" eb="20">
      <t>ハイシュツ</t>
    </rPh>
    <rPh sb="20" eb="2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</si>
  <si>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4-36 PFCs</t>
    </r>
    <r>
      <rPr>
        <sz val="10"/>
        <rFont val="ＭＳ 明朝"/>
        <family val="1"/>
        <charset val="128"/>
      </rPr>
      <t>の製造時の漏出の排出量</t>
    </r>
    <rPh sb="11" eb="13">
      <t>セイゾウ</t>
    </rPh>
    <rPh sb="13" eb="14">
      <t>ジ</t>
    </rPh>
    <rPh sb="15" eb="17">
      <t>ロウシュツ</t>
    </rPh>
    <rPh sb="18" eb="20">
      <t>ハイシュツ</t>
    </rPh>
    <rPh sb="20" eb="2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</si>
  <si>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4-37 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の製造時の漏出の関連指標</t>
    </r>
    <rPh sb="10" eb="12">
      <t>セイゾウ</t>
    </rPh>
    <rPh sb="12" eb="13">
      <t>ジ</t>
    </rPh>
    <rPh sb="14" eb="16">
      <t>ロウシュツ</t>
    </rPh>
    <rPh sb="17" eb="19">
      <t>カンレン</t>
    </rPh>
    <rPh sb="19" eb="2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</si>
  <si>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4-38 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の製造時の漏出の関連指標</t>
    </r>
    <rPh sb="10" eb="12">
      <t>セイゾウ</t>
    </rPh>
    <rPh sb="12" eb="13">
      <t>ジ</t>
    </rPh>
    <rPh sb="14" eb="16">
      <t>ロウシュツ</t>
    </rPh>
    <rPh sb="17" eb="19">
      <t>カンレン</t>
    </rPh>
    <rPh sb="19" eb="2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</si>
  <si>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4-39 </t>
    </r>
    <r>
      <rPr>
        <sz val="10"/>
        <rFont val="ＭＳ 明朝"/>
        <family val="1"/>
        <charset val="128"/>
      </rPr>
      <t>水素製造における排出係数</t>
    </r>
    <rPh sb="6" eb="8">
      <t>スイソ</t>
    </rPh>
    <rPh sb="8" eb="10">
      <t>セイゾウ</t>
    </rPh>
    <rPh sb="14" eb="16">
      <t>ハイシュツ</t>
    </rPh>
    <rPh sb="16" eb="18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</si>
  <si>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4-40 </t>
    </r>
    <r>
      <rPr>
        <sz val="10"/>
        <rFont val="ＭＳ 明朝"/>
        <family val="1"/>
        <charset val="128"/>
      </rPr>
      <t>水素生産量</t>
    </r>
    <rPh sb="6" eb="8">
      <t>スイソ</t>
    </rPh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</si>
  <si>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4-42 </t>
    </r>
    <r>
      <rPr>
        <sz val="10"/>
        <rFont val="ＭＳ 明朝"/>
        <family val="1"/>
        <charset val="128"/>
      </rPr>
      <t>鉄鋼製造における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排出量（エネルギー用途と還元剤用途）</t>
    </r>
    <r>
      <rPr>
        <sz val="10"/>
        <rFont val="Times New Roman"/>
        <family val="1"/>
      </rPr>
      <t xml:space="preserve">  </t>
    </r>
    <rPh sb="6" eb="8">
      <t>テッコウ</t>
    </rPh>
    <rPh sb="8" eb="10">
      <t>セイゾウ</t>
    </rPh>
    <rPh sb="17" eb="19">
      <t>ハイシュツ</t>
    </rPh>
    <rPh sb="19" eb="20">
      <t>リョウ</t>
    </rPh>
    <rPh sb="26" eb="28">
      <t>ヨウト</t>
    </rPh>
    <rPh sb="29" eb="32">
      <t>カンゲンザイ</t>
    </rPh>
    <rPh sb="32" eb="34">
      <t>ヨウト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</si>
  <si>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4-43 </t>
    </r>
    <r>
      <rPr>
        <sz val="10"/>
        <rFont val="ＭＳ 明朝"/>
        <family val="1"/>
        <charset val="128"/>
      </rPr>
      <t>電気炉の電極からの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6" eb="9">
      <t>デンキロ</t>
    </rPh>
    <rPh sb="10" eb="12">
      <t>デンキョク</t>
    </rPh>
    <rPh sb="18" eb="20">
      <t>ハイシュツ</t>
    </rPh>
    <rPh sb="20" eb="2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</si>
  <si>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4-44 </t>
    </r>
    <r>
      <rPr>
        <sz val="10"/>
        <rFont val="ＭＳ 明朝"/>
        <family val="1"/>
        <charset val="128"/>
      </rPr>
      <t>電気炉における電力消費量</t>
    </r>
    <rPh sb="6" eb="9">
      <t>デンキロ</t>
    </rPh>
    <rPh sb="13" eb="15">
      <t>デンリョク</t>
    </rPh>
    <rPh sb="15" eb="18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</si>
  <si>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4-48 </t>
    </r>
    <r>
      <rPr>
        <sz val="10"/>
        <rFont val="ＭＳ 明朝"/>
        <family val="1"/>
        <charset val="128"/>
      </rPr>
      <t>フェロアロイ製造における電力消費量</t>
    </r>
    <rPh sb="12" eb="14">
      <t>セイゾウ</t>
    </rPh>
    <rPh sb="18" eb="20">
      <t>デンリョク</t>
    </rPh>
    <rPh sb="20" eb="23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</si>
  <si>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4-49 </t>
    </r>
    <r>
      <rPr>
        <sz val="10"/>
        <rFont val="ＭＳ 明朝"/>
        <family val="1"/>
        <charset val="128"/>
      </rPr>
      <t>アルミニウム製造に伴う</t>
    </r>
    <r>
      <rPr>
        <sz val="10"/>
        <rFont val="Times New Roman"/>
        <family val="1"/>
      </rPr>
      <t>PFCs</t>
    </r>
    <r>
      <rPr>
        <sz val="10"/>
        <rFont val="ＭＳ 明朝"/>
        <family val="1"/>
        <charset val="128"/>
      </rPr>
      <t>排出係数、生産量</t>
    </r>
    <rPh sb="12" eb="14">
      <t>セイゾウ</t>
    </rPh>
    <rPh sb="15" eb="16">
      <t>トモナ</t>
    </rPh>
    <rPh sb="21" eb="23">
      <t>ハイシュツ</t>
    </rPh>
    <rPh sb="23" eb="25">
      <t>ケイスウ</t>
    </rPh>
    <rPh sb="26" eb="28">
      <t>セイサン</t>
    </rPh>
    <rPh sb="28" eb="2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</si>
  <si>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4-50 </t>
    </r>
    <r>
      <rPr>
        <sz val="10"/>
        <rFont val="ＭＳ 明朝"/>
        <family val="1"/>
        <charset val="128"/>
      </rPr>
      <t>マグネシウムの鋳造に伴う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排出の関連指標</t>
    </r>
    <rPh sb="13" eb="15">
      <t>チュウゾウ</t>
    </rPh>
    <rPh sb="16" eb="17">
      <t>トモナ</t>
    </rPh>
    <rPh sb="26" eb="28">
      <t>ハイシュツ</t>
    </rPh>
    <rPh sb="29" eb="31">
      <t>カンレン</t>
    </rPh>
    <rPh sb="31" eb="33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</si>
  <si>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4-52 </t>
    </r>
    <r>
      <rPr>
        <sz val="10"/>
        <rFont val="ＭＳ 明朝"/>
        <family val="1"/>
        <charset val="128"/>
      </rPr>
      <t>全損タイプ以外のエンジン油、グリース消費量</t>
    </r>
    <rPh sb="6" eb="8">
      <t>ゼンソン</t>
    </rPh>
    <rPh sb="11" eb="13">
      <t>イガイ</t>
    </rPh>
    <rPh sb="18" eb="19">
      <t>アブラ</t>
    </rPh>
    <rPh sb="24" eb="26">
      <t>ショウヒ</t>
    </rPh>
    <rPh sb="26" eb="2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</si>
  <si>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4-54 NMVOC</t>
    </r>
    <r>
      <rPr>
        <sz val="10"/>
        <rFont val="ＭＳ 明朝"/>
        <family val="1"/>
        <charset val="128"/>
      </rPr>
      <t>焼却処理量</t>
    </r>
    <rPh sb="11" eb="13">
      <t>ショウキャク</t>
    </rPh>
    <rPh sb="13" eb="15">
      <t>ショリ</t>
    </rPh>
    <rPh sb="15" eb="16">
      <t>リョウ</t>
    </rPh>
    <phoneticPr fontId="2"/>
  </si>
  <si>
    <t>食品・飲料産業</t>
    <phoneticPr fontId="12"/>
  </si>
  <si>
    <t>輸入炭酸ガスからの排出</t>
    <phoneticPr fontId="12"/>
  </si>
  <si>
    <t>液晶</t>
    <rPh sb="0" eb="2">
      <t>エキショウ</t>
    </rPh>
    <phoneticPr fontId="2"/>
  </si>
  <si>
    <t>冷凍冷蔵及び空調</t>
    <rPh sb="0" eb="4">
      <t>レイトウレイゾウ</t>
    </rPh>
    <phoneticPr fontId="12"/>
  </si>
  <si>
    <r>
      <rPr>
        <sz val="10"/>
        <rFont val="ＭＳ 明朝"/>
        <family val="1"/>
        <charset val="128"/>
      </rPr>
      <t>その他</t>
    </r>
    <r>
      <rPr>
        <sz val="10"/>
        <rFont val="Times New Roman"/>
        <family val="1"/>
      </rPr>
      <t xml:space="preserve"> - </t>
    </r>
    <r>
      <rPr>
        <sz val="10"/>
        <rFont val="ＭＳ 明朝"/>
        <family val="1"/>
        <charset val="128"/>
      </rPr>
      <t>排煙脱硫・化学製品</t>
    </r>
    <phoneticPr fontId="2"/>
  </si>
  <si>
    <t>水素製造</t>
    <rPh sb="0" eb="2">
      <t>スイソ</t>
    </rPh>
    <rPh sb="2" eb="4">
      <t>セイゾウ</t>
    </rPh>
    <phoneticPr fontId="12"/>
  </si>
  <si>
    <t>その他―炭酸ガスの利用</t>
    <rPh sb="2" eb="3">
      <t>タ</t>
    </rPh>
    <rPh sb="4" eb="6">
      <t>タンサン</t>
    </rPh>
    <rPh sb="9" eb="11">
      <t>リヨウ</t>
    </rPh>
    <phoneticPr fontId="12"/>
  </si>
  <si>
    <t>半導体</t>
    <phoneticPr fontId="2"/>
  </si>
  <si>
    <r>
      <t>電子回路基板の防水加工からの</t>
    </r>
    <r>
      <rPr>
        <sz val="10"/>
        <rFont val="Times New Roman"/>
        <family val="1"/>
      </rPr>
      <t>PFCs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HFCs</t>
    </r>
    <phoneticPr fontId="1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</si>
  <si>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</t>
    </r>
    <r>
      <rPr>
        <sz val="10"/>
        <rFont val="ＭＳ 明朝"/>
        <family val="1"/>
        <charset val="128"/>
      </rPr>
      <t>　鉱物産業（</t>
    </r>
    <r>
      <rPr>
        <sz val="10"/>
        <rFont val="Times New Roman"/>
        <family val="1"/>
      </rPr>
      <t>2.A.</t>
    </r>
    <r>
      <rPr>
        <sz val="10"/>
        <rFont val="游ゴシック"/>
        <family val="1"/>
        <charset val="128"/>
      </rPr>
      <t>）</t>
    </r>
    <r>
      <rPr>
        <sz val="10"/>
        <rFont val="ＭＳ 明朝"/>
        <family val="1"/>
        <charset val="128"/>
      </rPr>
      <t>からの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5" eb="7">
      <t>コウブツ</t>
    </rPh>
    <rPh sb="7" eb="9">
      <t>サンギョウ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</si>
  <si>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4-14</t>
    </r>
    <r>
      <rPr>
        <sz val="10"/>
        <rFont val="ＭＳ 明朝"/>
        <family val="1"/>
        <charset val="128"/>
      </rPr>
      <t>　化学産業（</t>
    </r>
    <r>
      <rPr>
        <sz val="10"/>
        <rFont val="Times New Roman"/>
        <family val="1"/>
      </rPr>
      <t>2.B.</t>
    </r>
    <r>
      <rPr>
        <sz val="10"/>
        <rFont val="ＭＳ 明朝"/>
        <family val="1"/>
        <charset val="128"/>
      </rPr>
      <t>）からの排出量</t>
    </r>
    <rPh sb="6" eb="8">
      <t>カガク</t>
    </rPh>
    <rPh sb="8" eb="10">
      <t>サンギョウ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</si>
  <si>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4-41</t>
    </r>
    <r>
      <rPr>
        <sz val="10"/>
        <rFont val="ＭＳ 明朝"/>
        <family val="1"/>
        <charset val="128"/>
      </rPr>
      <t>　金属産業（</t>
    </r>
    <r>
      <rPr>
        <sz val="10"/>
        <rFont val="Times New Roman"/>
        <family val="1"/>
      </rPr>
      <t>2.C.</t>
    </r>
    <r>
      <rPr>
        <sz val="10"/>
        <rFont val="ＭＳ 明朝"/>
        <family val="1"/>
        <charset val="128"/>
      </rPr>
      <t>）からの排出量</t>
    </r>
    <rPh sb="6" eb="8">
      <t>キンゾク</t>
    </rPh>
    <rPh sb="8" eb="10">
      <t>サンギョウ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</si>
  <si>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4-51</t>
    </r>
    <r>
      <rPr>
        <sz val="10"/>
        <rFont val="ＭＳ 明朝"/>
        <family val="1"/>
        <charset val="128"/>
      </rPr>
      <t>　燃料からの非エネルギー製品及び溶剤の使用（</t>
    </r>
    <r>
      <rPr>
        <sz val="10"/>
        <rFont val="Times New Roman"/>
        <family val="1"/>
      </rPr>
      <t>2.D.</t>
    </r>
    <r>
      <rPr>
        <sz val="10"/>
        <rFont val="游ゴシック"/>
        <family val="1"/>
        <charset val="128"/>
      </rPr>
      <t>）</t>
    </r>
    <r>
      <rPr>
        <sz val="10"/>
        <rFont val="ＭＳ 明朝"/>
        <family val="1"/>
        <charset val="128"/>
      </rPr>
      <t>からの排出量</t>
    </r>
    <rPh sb="6" eb="8">
      <t>ネンリョウ</t>
    </rPh>
    <rPh sb="11" eb="12">
      <t>ヒ</t>
    </rPh>
    <rPh sb="17" eb="19">
      <t>セイヒン</t>
    </rPh>
    <rPh sb="19" eb="20">
      <t>オヨ</t>
    </rPh>
    <rPh sb="21" eb="23">
      <t>ヨウザイ</t>
    </rPh>
    <rPh sb="24" eb="26">
      <t>シヨウ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</si>
  <si>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4-55</t>
    </r>
    <r>
      <rPr>
        <sz val="10"/>
        <rFont val="ＭＳ 明朝"/>
        <family val="1"/>
        <charset val="128"/>
      </rPr>
      <t>　電子産業（</t>
    </r>
    <r>
      <rPr>
        <sz val="10"/>
        <rFont val="Times New Roman"/>
        <family val="1"/>
      </rPr>
      <t>2.E.</t>
    </r>
    <r>
      <rPr>
        <sz val="10"/>
        <rFont val="ＭＳ 明朝"/>
        <family val="1"/>
        <charset val="128"/>
      </rPr>
      <t>）からの排出量</t>
    </r>
    <rPh sb="6" eb="8">
      <t>デンシ</t>
    </rPh>
    <rPh sb="8" eb="10">
      <t>サンギョウ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</si>
  <si>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4-27 </t>
    </r>
    <r>
      <rPr>
        <sz val="10"/>
        <rFont val="ＭＳ 明朝"/>
        <family val="1"/>
        <charset val="128"/>
      </rPr>
      <t>スチレンモノマー生産量</t>
    </r>
    <rPh sb="14" eb="16">
      <t>セイサン</t>
    </rPh>
    <rPh sb="16" eb="1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</si>
  <si>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4-46 </t>
    </r>
    <r>
      <rPr>
        <sz val="10"/>
        <rFont val="ＭＳ 明朝"/>
        <family val="1"/>
        <charset val="128"/>
      </rPr>
      <t>石灰石及びドロマイトの消費量（鉄鋼・製錬用）</t>
    </r>
    <rPh sb="6" eb="9">
      <t>セッカイセキ</t>
    </rPh>
    <rPh sb="9" eb="10">
      <t>オヨ</t>
    </rPh>
    <rPh sb="17" eb="20">
      <t>ショウヒリョウ</t>
    </rPh>
    <phoneticPr fontId="2"/>
  </si>
  <si>
    <r>
      <t xml:space="preserve">2017 </t>
    </r>
    <r>
      <rPr>
        <sz val="10"/>
        <rFont val="ＭＳ 明朝"/>
        <family val="1"/>
        <charset val="128"/>
      </rPr>
      <t>以降</t>
    </r>
    <rPh sb="5" eb="7">
      <t>イコウ</t>
    </rPh>
    <phoneticPr fontId="2"/>
  </si>
  <si>
    <r>
      <t xml:space="preserve">2016 </t>
    </r>
    <r>
      <rPr>
        <sz val="10"/>
        <rFont val="ＭＳ 明朝"/>
        <family val="1"/>
        <charset val="128"/>
      </rPr>
      <t>以降</t>
    </r>
    <rPh sb="5" eb="7">
      <t>イコウ</t>
    </rPh>
    <phoneticPr fontId="2"/>
  </si>
  <si>
    <r>
      <rPr>
        <sz val="10"/>
        <rFont val="ＭＳ 明朝"/>
        <family val="1"/>
        <charset val="128"/>
      </rPr>
      <t>製品の使用からの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O </t>
    </r>
    <r>
      <rPr>
        <sz val="10"/>
        <rFont val="ＭＳ 明朝"/>
        <family val="1"/>
        <charset val="128"/>
      </rPr>
      <t>― 医療利用</t>
    </r>
    <rPh sb="0" eb="2">
      <t>セイヒン</t>
    </rPh>
    <rPh sb="3" eb="5">
      <t>シヨウ</t>
    </rPh>
    <rPh sb="14" eb="16">
      <t>イリョウ</t>
    </rPh>
    <rPh sb="16" eb="18">
      <t>リヨウ</t>
    </rPh>
    <phoneticPr fontId="12"/>
  </si>
  <si>
    <r>
      <rPr>
        <sz val="11"/>
        <rFont val="ＭＳ 明朝"/>
        <family val="1"/>
        <charset val="128"/>
      </rPr>
      <t>シート名</t>
    </r>
    <rPh sb="3" eb="4">
      <t>メイ</t>
    </rPh>
    <phoneticPr fontId="2"/>
  </si>
  <si>
    <r>
      <rPr>
        <sz val="11"/>
        <color theme="1"/>
        <rFont val="ＭＳ 明朝"/>
        <family val="1"/>
        <charset val="128"/>
      </rPr>
      <t>表番号（表</t>
    </r>
    <r>
      <rPr>
        <sz val="11"/>
        <color theme="1"/>
        <rFont val="Times New Roman"/>
        <family val="1"/>
      </rPr>
      <t>4-</t>
    </r>
    <r>
      <rPr>
        <sz val="11"/>
        <color theme="1"/>
        <rFont val="ＭＳ 明朝"/>
        <family val="1"/>
        <charset val="128"/>
      </rPr>
      <t>）</t>
    </r>
    <rPh sb="0" eb="1">
      <t>ヒョウ</t>
    </rPh>
    <rPh sb="1" eb="3">
      <t>バンゴウ</t>
    </rPh>
    <rPh sb="4" eb="5">
      <t>ヒョウ</t>
    </rPh>
    <phoneticPr fontId="70"/>
  </si>
  <si>
    <r>
      <rPr>
        <sz val="11"/>
        <rFont val="ＭＳ 明朝"/>
        <family val="1"/>
        <charset val="128"/>
      </rPr>
      <t>内容</t>
    </r>
    <rPh sb="0" eb="2">
      <t>ナイヨウ</t>
    </rPh>
    <phoneticPr fontId="2"/>
  </si>
  <si>
    <r>
      <rPr>
        <sz val="11"/>
        <rFont val="ＭＳ 明朝"/>
        <family val="1"/>
        <charset val="128"/>
      </rPr>
      <t>各カテゴリーの排出量</t>
    </r>
    <rPh sb="0" eb="1">
      <t>カク</t>
    </rPh>
    <rPh sb="7" eb="9">
      <t>ハイシュツ</t>
    </rPh>
    <rPh sb="9" eb="10">
      <t>リョウ</t>
    </rPh>
    <phoneticPr fontId="2"/>
  </si>
  <si>
    <r>
      <rPr>
        <sz val="10.5"/>
        <color theme="1"/>
        <rFont val="ＭＳ 明朝"/>
        <family val="1"/>
        <charset val="128"/>
      </rPr>
      <t>※データをご使用の際は、「</t>
    </r>
    <r>
      <rPr>
        <sz val="10.5"/>
        <color theme="1"/>
        <rFont val="Times New Roman"/>
        <family val="1"/>
      </rPr>
      <t>GIO</t>
    </r>
    <r>
      <rPr>
        <sz val="10.5"/>
        <color theme="1"/>
        <rFont val="ＭＳ 明朝"/>
        <family val="1"/>
        <charset val="128"/>
      </rPr>
      <t>サイトポリシー」をご覧ください。</t>
    </r>
    <rPh sb="26" eb="27">
      <t>ラン</t>
    </rPh>
    <phoneticPr fontId="70"/>
  </si>
  <si>
    <t>https://www.nies.go.jp/gio/copyright/index.html</t>
  </si>
  <si>
    <t>Contents</t>
    <phoneticPr fontId="2"/>
  </si>
  <si>
    <t>－</t>
    <phoneticPr fontId="2"/>
  </si>
  <si>
    <t>本シート</t>
    <rPh sb="0" eb="1">
      <t>ホン</t>
    </rPh>
    <phoneticPr fontId="2"/>
  </si>
  <si>
    <r>
      <rPr>
        <sz val="10"/>
        <rFont val="ＭＳ 明朝"/>
        <family val="1"/>
        <charset val="128"/>
      </rPr>
      <t>バイオ炭使用型（</t>
    </r>
    <r>
      <rPr>
        <sz val="10"/>
        <rFont val="Times New Roman"/>
        <family val="1"/>
      </rPr>
      <t>4.H.</t>
    </r>
    <r>
      <rPr>
        <sz val="10"/>
        <rFont val="ＭＳ 明朝"/>
        <family val="1"/>
        <charset val="128"/>
      </rPr>
      <t>）</t>
    </r>
    <rPh sb="3" eb="4">
      <t>タン</t>
    </rPh>
    <rPh sb="4" eb="7">
      <t>シヨウガタ</t>
    </rPh>
    <phoneticPr fontId="2"/>
  </si>
  <si>
    <t>2.H.3.-</t>
    <phoneticPr fontId="1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</si>
  <si>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の直接利用</t>
    </r>
    <rPh sb="4" eb="6">
      <t>チョクセツ</t>
    </rPh>
    <rPh sb="6" eb="8">
      <t>リヨウ</t>
    </rPh>
    <phoneticPr fontId="12"/>
  </si>
  <si>
    <t>　ドライアイス</t>
    <phoneticPr fontId="12"/>
  </si>
  <si>
    <t>　溶接</t>
    <rPh sb="1" eb="3">
      <t>ヨウセツ</t>
    </rPh>
    <phoneticPr fontId="12"/>
  </si>
  <si>
    <t>　冷却</t>
    <rPh sb="1" eb="3">
      <t>レイキャク</t>
    </rPh>
    <phoneticPr fontId="12"/>
  </si>
  <si>
    <t>　その他</t>
    <rPh sb="3" eb="4">
      <t>タ</t>
    </rPh>
    <phoneticPr fontId="12"/>
  </si>
  <si>
    <r>
      <rPr>
        <sz val="10"/>
        <rFont val="ＭＳ 明朝"/>
        <family val="1"/>
        <charset val="128"/>
      </rPr>
      <t>　アルミ型枠離型剤・排煙脱硫用</t>
    </r>
    <phoneticPr fontId="2"/>
  </si>
  <si>
    <r>
      <rPr>
        <sz val="10"/>
        <rFont val="ＭＳ 明朝"/>
        <family val="1"/>
        <charset val="128"/>
      </rPr>
      <t>　その他（サンプル提供等）</t>
    </r>
    <phoneticPr fontId="2"/>
  </si>
  <si>
    <r>
      <rPr>
        <sz val="10"/>
        <rFont val="ＭＳ 明朝"/>
        <family val="1"/>
        <charset val="128"/>
      </rPr>
      <t>長期固定（</t>
    </r>
    <r>
      <rPr>
        <sz val="10"/>
        <rFont val="Times New Roman"/>
        <family val="1"/>
      </rPr>
      <t>1.A.2.f.</t>
    </r>
    <r>
      <rPr>
        <sz val="10"/>
        <rFont val="ＭＳ 明朝"/>
        <family val="1"/>
        <charset val="128"/>
      </rPr>
      <t>）</t>
    </r>
    <rPh sb="0" eb="4">
      <t>チョウキコテイ</t>
    </rPh>
    <phoneticPr fontId="2"/>
  </si>
  <si>
    <r>
      <rPr>
        <sz val="10"/>
        <rFont val="ＭＳ 明朝"/>
        <family val="1"/>
        <charset val="128"/>
      </rPr>
      <t>短期固定（</t>
    </r>
    <r>
      <rPr>
        <sz val="10"/>
        <rFont val="Times New Roman"/>
        <family val="1"/>
      </rPr>
      <t>1.A.2.f.</t>
    </r>
    <r>
      <rPr>
        <sz val="10"/>
        <rFont val="ＭＳ 明朝"/>
        <family val="1"/>
        <charset val="128"/>
      </rPr>
      <t>）</t>
    </r>
    <rPh sb="0" eb="4">
      <t>タンキコテイ</t>
    </rPh>
    <phoneticPr fontId="12"/>
  </si>
  <si>
    <t>　家庭用冷蔵庫</t>
    <rPh sb="1" eb="7">
      <t>カテイヨウレイゾウコ</t>
    </rPh>
    <phoneticPr fontId="12"/>
  </si>
  <si>
    <t>　輸送機器用冷蔵庫</t>
    <rPh sb="1" eb="9">
      <t>ユソウキキヨウレイゾウコ</t>
    </rPh>
    <phoneticPr fontId="12"/>
  </si>
  <si>
    <t>　輸送機器用空調機器</t>
    <rPh sb="1" eb="6">
      <t>ユソウキキヨウ</t>
    </rPh>
    <rPh sb="6" eb="10">
      <t>クウチョウキキ</t>
    </rPh>
    <phoneticPr fontId="12"/>
  </si>
  <si>
    <t>　業務用冷凍空調機器</t>
    <rPh sb="1" eb="10">
      <t>ギョウムヨウレイトウクウチョウキキ</t>
    </rPh>
    <phoneticPr fontId="12"/>
  </si>
  <si>
    <r>
      <t>環境配慮型コンクリート（製造時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固定型）</t>
    </r>
    <rPh sb="0" eb="2">
      <t>カンキョウ</t>
    </rPh>
    <rPh sb="2" eb="5">
      <t>ハイリョガタ</t>
    </rPh>
    <rPh sb="12" eb="14">
      <t>セイゾウ</t>
    </rPh>
    <rPh sb="14" eb="15">
      <t>ジ</t>
    </rPh>
    <rPh sb="18" eb="21">
      <t>コテイガタコウジョブン</t>
    </rPh>
    <phoneticPr fontId="12"/>
  </si>
  <si>
    <r>
      <rPr>
        <b/>
        <sz val="14"/>
        <rFont val="ＭＳ Ｐゴシック"/>
        <family val="3"/>
        <charset val="128"/>
      </rPr>
      <t>日本国温室効果ガスインベントリ報告書（</t>
    </r>
    <r>
      <rPr>
        <b/>
        <sz val="14"/>
        <rFont val="Times New Roman"/>
        <family val="1"/>
      </rPr>
      <t>NID</t>
    </r>
    <r>
      <rPr>
        <b/>
        <sz val="14"/>
        <rFont val="ＭＳ Ｐゴシック"/>
        <family val="3"/>
        <charset val="128"/>
      </rPr>
      <t>）</t>
    </r>
    <r>
      <rPr>
        <b/>
        <sz val="14"/>
        <rFont val="Times New Roman"/>
        <family val="1"/>
      </rPr>
      <t xml:space="preserve"> 2025</t>
    </r>
    <r>
      <rPr>
        <b/>
        <sz val="14"/>
        <rFont val="ＭＳ Ｐゴシック"/>
        <family val="3"/>
        <charset val="128"/>
      </rPr>
      <t>年版</t>
    </r>
    <r>
      <rPr>
        <b/>
        <sz val="14"/>
        <rFont val="Times New Roman"/>
        <family val="1"/>
      </rPr>
      <t xml:space="preserve"> </t>
    </r>
    <rPh sb="0" eb="18">
      <t>ニｒ＠</t>
    </rPh>
    <rPh sb="28" eb="29">
      <t>ネン</t>
    </rPh>
    <rPh sb="29" eb="30">
      <t>バン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</si>
  <si>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4-58 </t>
    </r>
    <r>
      <rPr>
        <sz val="10"/>
        <rFont val="ＭＳ 明朝"/>
        <family val="1"/>
        <charset val="128"/>
      </rPr>
      <t>半導体製造時の</t>
    </r>
    <r>
      <rPr>
        <sz val="10"/>
        <rFont val="Times New Roman"/>
        <family val="1"/>
      </rPr>
      <t>F</t>
    </r>
    <r>
      <rPr>
        <sz val="10"/>
        <rFont val="ＭＳ 明朝"/>
        <family val="1"/>
        <charset val="128"/>
      </rPr>
      <t>ガス排出の関連指標</t>
    </r>
    <rPh sb="6" eb="9">
      <t>ハンドウタイ</t>
    </rPh>
    <rPh sb="9" eb="11">
      <t>セイゾウ</t>
    </rPh>
    <rPh sb="11" eb="12">
      <t>ジ</t>
    </rPh>
    <rPh sb="16" eb="18">
      <t>ハイシュツ</t>
    </rPh>
    <rPh sb="19" eb="21">
      <t>カンレン</t>
    </rPh>
    <rPh sb="21" eb="23">
      <t>シヒョウ</t>
    </rPh>
    <phoneticPr fontId="2"/>
  </si>
  <si>
    <t>NO</t>
    <phoneticPr fontId="1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</si>
  <si>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由来炭酸塩原料</t>
    </r>
    <rPh sb="3" eb="5">
      <t>ユライ</t>
    </rPh>
    <rPh sb="5" eb="8">
      <t>タンサンエン</t>
    </rPh>
    <rPh sb="8" eb="10">
      <t>ゲンリョウ</t>
    </rPh>
    <phoneticPr fontId="2"/>
  </si>
  <si>
    <t xml:space="preserve">  工業用冷蔵庫</t>
    <rPh sb="2" eb="4">
      <t>コウギョウ</t>
    </rPh>
    <rPh sb="4" eb="5">
      <t>ヨウ</t>
    </rPh>
    <rPh sb="5" eb="8">
      <t>レイゾウコ</t>
    </rPh>
    <phoneticPr fontId="12"/>
  </si>
  <si>
    <t>　固定空調機器（家庭用エアコン）</t>
    <rPh sb="8" eb="11">
      <t>カテイヨウ</t>
    </rPh>
    <phoneticPr fontId="12"/>
  </si>
  <si>
    <t>3, 14, 41, 51, 55, 65, 93, 100</t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</si>
  <si>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4-65</t>
    </r>
    <r>
      <rPr>
        <sz val="10"/>
        <rFont val="ＭＳ 明朝"/>
        <family val="1"/>
        <charset val="128"/>
      </rPr>
      <t>　オゾン層破壊物質の代替としての製品の使用（</t>
    </r>
    <r>
      <rPr>
        <sz val="10"/>
        <rFont val="Times New Roman"/>
        <family val="1"/>
      </rPr>
      <t>2.F.</t>
    </r>
    <r>
      <rPr>
        <sz val="10"/>
        <rFont val="ＭＳ 明朝"/>
        <family val="1"/>
        <charset val="128"/>
      </rPr>
      <t>）からの排出量</t>
    </r>
    <rPh sb="9" eb="10">
      <t>ソウ</t>
    </rPh>
    <rPh sb="10" eb="12">
      <t>ハカイ</t>
    </rPh>
    <rPh sb="12" eb="14">
      <t>ブッシツ</t>
    </rPh>
    <rPh sb="15" eb="17">
      <t>ダイタイ</t>
    </rPh>
    <rPh sb="21" eb="23">
      <t>セイヒン</t>
    </rPh>
    <rPh sb="24" eb="26">
      <t>シヨウ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</si>
  <si>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4-93</t>
    </r>
    <r>
      <rPr>
        <sz val="10"/>
        <rFont val="ＭＳ 明朝"/>
        <family val="1"/>
        <charset val="128"/>
      </rPr>
      <t>　その他製品の製造及び使用（</t>
    </r>
    <r>
      <rPr>
        <sz val="10"/>
        <rFont val="Times New Roman"/>
        <family val="1"/>
      </rPr>
      <t>2.G.</t>
    </r>
    <r>
      <rPr>
        <sz val="10"/>
        <rFont val="ＭＳ 明朝"/>
        <family val="1"/>
        <charset val="128"/>
      </rPr>
      <t>）からの排出量</t>
    </r>
    <rPh sb="8" eb="9">
      <t>ホカ</t>
    </rPh>
    <rPh sb="9" eb="11">
      <t>セイヒン</t>
    </rPh>
    <rPh sb="12" eb="14">
      <t>セイゾウ</t>
    </rPh>
    <rPh sb="14" eb="15">
      <t>オヨ</t>
    </rPh>
    <rPh sb="16" eb="18">
      <t>シヨウ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</si>
  <si>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4-100</t>
    </r>
    <r>
      <rPr>
        <sz val="10"/>
        <rFont val="ＭＳ 明朝"/>
        <family val="1"/>
        <charset val="128"/>
      </rPr>
      <t>　その他（</t>
    </r>
    <r>
      <rPr>
        <sz val="10"/>
        <rFont val="Times New Roman"/>
        <family val="1"/>
      </rPr>
      <t>2.H.</t>
    </r>
    <r>
      <rPr>
        <sz val="10"/>
        <rFont val="ＭＳ 明朝"/>
        <family val="1"/>
        <charset val="128"/>
      </rPr>
      <t>）の排出量</t>
    </r>
    <rPh sb="9" eb="10">
      <t>タ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</si>
  <si>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4-62 </t>
    </r>
    <r>
      <rPr>
        <sz val="10"/>
        <rFont val="ＭＳ 明朝"/>
        <family val="1"/>
        <charset val="128"/>
      </rPr>
      <t>液晶製造時の</t>
    </r>
    <r>
      <rPr>
        <sz val="10"/>
        <rFont val="Times New Roman"/>
        <family val="1"/>
      </rPr>
      <t>F</t>
    </r>
    <r>
      <rPr>
        <sz val="10"/>
        <rFont val="ＭＳ 明朝"/>
        <family val="1"/>
        <charset val="128"/>
      </rPr>
      <t>ガス排出の関連指標</t>
    </r>
    <rPh sb="6" eb="8">
      <t>エキショウ</t>
    </rPh>
    <rPh sb="8" eb="10">
      <t>セイゾウ</t>
    </rPh>
    <rPh sb="10" eb="11">
      <t>ジ</t>
    </rPh>
    <rPh sb="15" eb="17">
      <t>ハイシュツ</t>
    </rPh>
    <rPh sb="18" eb="20">
      <t>カンレン</t>
    </rPh>
    <rPh sb="20" eb="22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</si>
  <si>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4-66 </t>
    </r>
    <r>
      <rPr>
        <sz val="10"/>
        <rFont val="ＭＳ 明朝"/>
        <family val="1"/>
        <charset val="128"/>
      </rPr>
      <t>業務用冷凍空調機器からの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ギョウム</t>
    </rPh>
    <rPh sb="8" eb="9">
      <t>ヨウ</t>
    </rPh>
    <rPh sb="9" eb="11">
      <t>レイトウ</t>
    </rPh>
    <rPh sb="11" eb="13">
      <t>クウチョウ</t>
    </rPh>
    <rPh sb="13" eb="15">
      <t>キキ</t>
    </rPh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</si>
  <si>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4-68 </t>
    </r>
    <r>
      <rPr>
        <sz val="10"/>
        <rFont val="ＭＳ 明朝"/>
        <family val="1"/>
        <charset val="128"/>
      </rPr>
      <t>自動販売機からの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ジドウ</t>
    </rPh>
    <rPh sb="8" eb="11">
      <t>ハンバイキ</t>
    </rPh>
    <rPh sb="18" eb="20">
      <t>ハイシュツ</t>
    </rPh>
    <rPh sb="21" eb="23">
      <t>カンレン</t>
    </rPh>
    <rPh sb="23" eb="25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</si>
  <si>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4-69 </t>
    </r>
    <r>
      <rPr>
        <sz val="10"/>
        <rFont val="ＭＳ 明朝"/>
        <family val="1"/>
        <charset val="128"/>
      </rPr>
      <t>家庭用冷蔵庫からの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9">
      <t>カテイヨウ</t>
    </rPh>
    <rPh sb="9" eb="12">
      <t>レイゾウコ</t>
    </rPh>
    <rPh sb="19" eb="21">
      <t>ハイシュツ</t>
    </rPh>
    <rPh sb="22" eb="24">
      <t>カンレン</t>
    </rPh>
    <rPh sb="24" eb="26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</si>
  <si>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4-70 </t>
    </r>
    <r>
      <rPr>
        <sz val="10"/>
        <rFont val="ＭＳ 明朝"/>
        <family val="1"/>
        <charset val="128"/>
      </rPr>
      <t>輸送機器用冷蔵庫（鉄道）からの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ユソウ</t>
    </rPh>
    <rPh sb="8" eb="11">
      <t>キキヨウ</t>
    </rPh>
    <rPh sb="11" eb="14">
      <t>レイゾウコ</t>
    </rPh>
    <rPh sb="15" eb="17">
      <t>テツドウ</t>
    </rPh>
    <rPh sb="16" eb="18">
      <t>テツドウ</t>
    </rPh>
    <rPh sb="26" eb="28">
      <t>ハイシュツ</t>
    </rPh>
    <rPh sb="29" eb="31">
      <t>カンレンシヒョウ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</si>
  <si>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4-71 </t>
    </r>
    <r>
      <rPr>
        <sz val="10"/>
        <rFont val="ＭＳ 明朝"/>
        <family val="1"/>
        <charset val="128"/>
      </rPr>
      <t>輸送機器用冷蔵庫（船舶）からの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ユソウ</t>
    </rPh>
    <rPh sb="8" eb="11">
      <t>キキヨウ</t>
    </rPh>
    <rPh sb="11" eb="14">
      <t>レイゾウコ</t>
    </rPh>
    <rPh sb="15" eb="17">
      <t>センパク</t>
    </rPh>
    <rPh sb="16" eb="18">
      <t>センパク</t>
    </rPh>
    <rPh sb="26" eb="28">
      <t>ハイシュツ</t>
    </rPh>
    <rPh sb="29" eb="31">
      <t>カンレンシヒョウ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</si>
  <si>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4-72 </t>
    </r>
    <r>
      <rPr>
        <sz val="10"/>
        <rFont val="ＭＳ 明朝"/>
        <family val="1"/>
        <charset val="128"/>
      </rPr>
      <t>カーエアコンからの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の排出の関連指標</t>
    </r>
    <rPh sb="24" eb="26">
      <t>ハイシュツ</t>
    </rPh>
    <rPh sb="27" eb="29">
      <t>カンレン</t>
    </rPh>
    <rPh sb="29" eb="3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</si>
  <si>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4-73 </t>
    </r>
    <r>
      <rPr>
        <sz val="10"/>
        <rFont val="ＭＳ 明朝"/>
        <family val="1"/>
        <charset val="128"/>
      </rPr>
      <t>鉄道用空調機器からの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テツドウ</t>
    </rPh>
    <rPh sb="8" eb="9">
      <t>ヨウ</t>
    </rPh>
    <rPh sb="9" eb="11">
      <t>クウチョウ</t>
    </rPh>
    <rPh sb="11" eb="13">
      <t>キキ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</si>
  <si>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4-74 </t>
    </r>
    <r>
      <rPr>
        <sz val="10"/>
        <rFont val="ＭＳ 明朝"/>
        <family val="1"/>
        <charset val="128"/>
      </rPr>
      <t>船舶用空調機器からの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センパク</t>
    </rPh>
    <rPh sb="8" eb="9">
      <t>ヨウ</t>
    </rPh>
    <rPh sb="9" eb="11">
      <t>クウチョウ</t>
    </rPh>
    <rPh sb="11" eb="13">
      <t>キキ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</si>
  <si>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4-75 </t>
    </r>
    <r>
      <rPr>
        <sz val="10"/>
        <rFont val="ＭＳ 明朝"/>
        <family val="1"/>
        <charset val="128"/>
      </rPr>
      <t>家庭用エアコンからの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9">
      <t>カテイヨウ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</si>
  <si>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4-76 </t>
    </r>
    <r>
      <rPr>
        <sz val="10"/>
        <rFont val="ＭＳ 明朝"/>
        <family val="1"/>
        <charset val="128"/>
      </rPr>
      <t>ウレタンフォームからの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21" eb="23">
      <t>ハイシュツ</t>
    </rPh>
    <rPh sb="24" eb="26">
      <t>カンレン</t>
    </rPh>
    <rPh sb="26" eb="28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</si>
  <si>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4-77 </t>
    </r>
    <r>
      <rPr>
        <sz val="10"/>
        <rFont val="ＭＳ 明朝"/>
        <family val="1"/>
        <charset val="128"/>
      </rPr>
      <t>押出発泡ポリスチレンフォームからの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の排出の関連指標</t>
    </r>
    <rPh sb="6" eb="8">
      <t>オシダ</t>
    </rPh>
    <rPh sb="8" eb="10">
      <t>ハッポウ</t>
    </rPh>
    <rPh sb="32" eb="34">
      <t>ハイシュツ</t>
    </rPh>
    <rPh sb="35" eb="37">
      <t>カンレン</t>
    </rPh>
    <rPh sb="37" eb="3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</si>
  <si>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4-78 </t>
    </r>
    <r>
      <rPr>
        <sz val="10"/>
        <rFont val="ＭＳ 明朝"/>
        <family val="1"/>
        <charset val="128"/>
      </rPr>
      <t>高発泡ポリスチレンフォームからの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排出の関連指標</t>
    </r>
    <rPh sb="6" eb="7">
      <t>タカ</t>
    </rPh>
    <rPh sb="7" eb="9">
      <t>ハッポウ</t>
    </rPh>
    <rPh sb="30" eb="32">
      <t>ハイシュツ</t>
    </rPh>
    <rPh sb="33" eb="35">
      <t>カンレン</t>
    </rPh>
    <rPh sb="35" eb="3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</si>
  <si>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4-82 </t>
    </r>
    <r>
      <rPr>
        <sz val="10"/>
        <rFont val="ＭＳ 明朝"/>
        <family val="1"/>
        <charset val="128"/>
      </rPr>
      <t>消火剤設置量</t>
    </r>
    <rPh sb="6" eb="9">
      <t>ショウカザイ</t>
    </rPh>
    <rPh sb="9" eb="11">
      <t>セッチ</t>
    </rPh>
    <rPh sb="11" eb="12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</si>
  <si>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4-84 </t>
    </r>
    <r>
      <rPr>
        <sz val="10"/>
        <rFont val="ＭＳ 明朝"/>
        <family val="1"/>
        <charset val="128"/>
      </rPr>
      <t>医療品製造の排出量算定結果（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）</t>
    </r>
    <rPh sb="6" eb="9">
      <t>イリョウヒン</t>
    </rPh>
    <rPh sb="9" eb="11">
      <t>セイゾウ</t>
    </rPh>
    <rPh sb="12" eb="14">
      <t>ハイシュツ</t>
    </rPh>
    <rPh sb="14" eb="15">
      <t>リョウ</t>
    </rPh>
    <rPh sb="15" eb="17">
      <t>サンテイ</t>
    </rPh>
    <rPh sb="17" eb="19">
      <t>ケッカ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</si>
  <si>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4-85 </t>
    </r>
    <r>
      <rPr>
        <sz val="10"/>
        <rFont val="ＭＳ 明朝"/>
        <family val="1"/>
        <charset val="128"/>
      </rPr>
      <t>医療品製造の排出量算定結果（</t>
    </r>
    <r>
      <rPr>
        <sz val="10"/>
        <rFont val="Times New Roman"/>
        <family val="1"/>
      </rPr>
      <t>HFC-227ea</t>
    </r>
    <r>
      <rPr>
        <sz val="10"/>
        <rFont val="ＭＳ 明朝"/>
        <family val="1"/>
        <charset val="128"/>
      </rPr>
      <t>）</t>
    </r>
    <rPh sb="6" eb="9">
      <t>イリョウヒン</t>
    </rPh>
    <rPh sb="9" eb="11">
      <t>セイゾウ</t>
    </rPh>
    <rPh sb="12" eb="14">
      <t>ハイシュツ</t>
    </rPh>
    <rPh sb="14" eb="15">
      <t>リョウ</t>
    </rPh>
    <rPh sb="15" eb="17">
      <t>サンテイ</t>
    </rPh>
    <rPh sb="17" eb="19">
      <t>ケッカ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</si>
  <si>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4-86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排出の関連指標</t>
    </r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</si>
  <si>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4-87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HFC-152a</t>
    </r>
    <r>
      <rPr>
        <sz val="10"/>
        <rFont val="ＭＳ 明朝"/>
        <family val="1"/>
        <charset val="128"/>
      </rPr>
      <t>排出の関連指標</t>
    </r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</si>
  <si>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4-88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HFC-245fa</t>
    </r>
    <r>
      <rPr>
        <sz val="10"/>
        <rFont val="ＭＳ 明朝"/>
        <family val="1"/>
        <charset val="128"/>
      </rPr>
      <t>排出の関連指標</t>
    </r>
    <rPh sb="23" eb="25">
      <t>ハイシュツ</t>
    </rPh>
    <rPh sb="26" eb="28">
      <t>カンレン</t>
    </rPh>
    <rPh sb="28" eb="30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</si>
  <si>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4-89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HFC-365mfc</t>
    </r>
    <r>
      <rPr>
        <sz val="10"/>
        <rFont val="ＭＳ 明朝"/>
        <family val="1"/>
        <charset val="128"/>
      </rPr>
      <t>排出の関連指標</t>
    </r>
    <rPh sb="23" eb="25">
      <t>ハイシュツ</t>
    </rPh>
    <rPh sb="26" eb="28">
      <t>カンレン</t>
    </rPh>
    <rPh sb="28" eb="30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</si>
  <si>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4-90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HFC-43-10mee</t>
    </r>
    <r>
      <rPr>
        <sz val="10"/>
        <rFont val="ＭＳ 明朝"/>
        <family val="1"/>
        <charset val="128"/>
      </rPr>
      <t>排出の関連指標</t>
    </r>
    <rPh sb="26" eb="28">
      <t>ハイシュツ</t>
    </rPh>
    <rPh sb="29" eb="31">
      <t>カンレン</t>
    </rPh>
    <rPh sb="31" eb="33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</si>
  <si>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4-91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HFC-227ea</t>
    </r>
    <r>
      <rPr>
        <sz val="10"/>
        <rFont val="ＭＳ 明朝"/>
        <family val="1"/>
        <charset val="128"/>
      </rPr>
      <t>排出の関連指標</t>
    </r>
    <rPh sb="23" eb="25">
      <t>ハイシュツ</t>
    </rPh>
    <rPh sb="26" eb="28">
      <t>カンレン</t>
    </rPh>
    <rPh sb="28" eb="30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</si>
  <si>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4-92 </t>
    </r>
    <r>
      <rPr>
        <sz val="10"/>
        <rFont val="ＭＳ 明朝"/>
        <family val="1"/>
        <charset val="128"/>
      </rPr>
      <t>ソルカンドライ用クリーニング機累積出荷台数及び年間平均溶剤使用量</t>
    </r>
    <rPh sb="13" eb="14">
      <t>ヨウ</t>
    </rPh>
    <rPh sb="20" eb="21">
      <t>キ</t>
    </rPh>
    <rPh sb="21" eb="23">
      <t>ルイセキ</t>
    </rPh>
    <rPh sb="23" eb="25">
      <t>シュッカ</t>
    </rPh>
    <rPh sb="25" eb="27">
      <t>ダイスウ</t>
    </rPh>
    <rPh sb="27" eb="28">
      <t>オヨ</t>
    </rPh>
    <rPh sb="29" eb="31">
      <t>ネンカン</t>
    </rPh>
    <rPh sb="31" eb="33">
      <t>ヘイキン</t>
    </rPh>
    <rPh sb="33" eb="35">
      <t>ヨウザイ</t>
    </rPh>
    <rPh sb="35" eb="37">
      <t>シヨウ</t>
    </rPh>
    <rPh sb="37" eb="38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</si>
  <si>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4-94 </t>
    </r>
    <r>
      <rPr>
        <sz val="10"/>
        <rFont val="ＭＳ 明朝"/>
        <family val="1"/>
        <charset val="128"/>
      </rPr>
      <t>電気設備からの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</t>
    </r>
    <rPh sb="6" eb="8">
      <t>デンキ</t>
    </rPh>
    <rPh sb="8" eb="10">
      <t>セツビ</t>
    </rPh>
    <rPh sb="16" eb="18">
      <t>ハイシュツ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</si>
  <si>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4-97 </t>
    </r>
    <r>
      <rPr>
        <sz val="10"/>
        <rFont val="ＭＳ 明朝"/>
        <family val="1"/>
        <charset val="128"/>
      </rPr>
      <t>加速器の種類毎の数</t>
    </r>
    <rPh sb="6" eb="9">
      <t>カソクキ</t>
    </rPh>
    <rPh sb="10" eb="12">
      <t>シュルイ</t>
    </rPh>
    <rPh sb="12" eb="13">
      <t>ゴト</t>
    </rPh>
    <rPh sb="14" eb="15">
      <t>カズ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</si>
  <si>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4-101  </t>
    </r>
    <r>
      <rPr>
        <sz val="10"/>
        <rFont val="ＭＳ 明朝"/>
        <family val="1"/>
        <charset val="128"/>
      </rPr>
      <t>液化炭酸ガス向け発生源別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回収量</t>
    </r>
    <rPh sb="0" eb="1">
      <t>ヒョウ</t>
    </rPh>
    <rPh sb="8" eb="12">
      <t>エキカタンサン</t>
    </rPh>
    <rPh sb="14" eb="15">
      <t>ム</t>
    </rPh>
    <rPh sb="16" eb="20">
      <t>ハッセイゲンベツ</t>
    </rPh>
    <rPh sb="23" eb="26">
      <t>カイシュウリョウ</t>
    </rPh>
    <phoneticPr fontId="2"/>
  </si>
  <si>
    <t>5, 6, 7, 9, 11, 13, 15, 16, 17, 18, 21, 22, 23, 24, 25, 26, 27, 29, 30, 32, 33, 34, 35, 36, 37, 38, 39, 40, 42, 43, 44, 46, 47, 48, 49, 50, 52, 54, 58, 62, 66, 68, 69, 70, 71, 72, 73, 74, 75, 76, 77, 78, 81, 82, 83, 84, 85, 86, 87, 88, 89, 90, 91, 92, 94, 97, 98, 101, 102, 103, 104</t>
    <phoneticPr fontId="2"/>
  </si>
  <si>
    <t>排出量以外の時系列データ
（活動量、排出係数、その他パラメータ）</t>
    <rPh sb="0" eb="2">
      <t>ハイシュツ</t>
    </rPh>
    <rPh sb="2" eb="3">
      <t>リョウ</t>
    </rPh>
    <rPh sb="3" eb="5">
      <t>イガイ</t>
    </rPh>
    <rPh sb="6" eb="9">
      <t>ジケイレツ</t>
    </rPh>
    <rPh sb="14" eb="16">
      <t>カツドウ</t>
    </rPh>
    <rPh sb="16" eb="17">
      <t>リョウ</t>
    </rPh>
    <rPh sb="18" eb="20">
      <t>ハイシュツ</t>
    </rPh>
    <rPh sb="20" eb="22">
      <t>ケイスウ</t>
    </rPh>
    <rPh sb="25" eb="26">
      <t>タ</t>
    </rPh>
    <phoneticPr fontId="2"/>
  </si>
  <si>
    <r>
      <t>NID</t>
    </r>
    <r>
      <rPr>
        <u/>
        <sz val="11"/>
        <color indexed="12"/>
        <rFont val="ＭＳ 明朝"/>
        <family val="1"/>
        <charset val="128"/>
      </rPr>
      <t>第</t>
    </r>
    <r>
      <rPr>
        <u/>
        <sz val="11"/>
        <color indexed="12"/>
        <rFont val="Times New Roman"/>
        <family val="1"/>
      </rPr>
      <t>4</t>
    </r>
    <r>
      <rPr>
        <u/>
        <sz val="11"/>
        <color indexed="12"/>
        <rFont val="ＭＳ 明朝"/>
        <family val="1"/>
        <charset val="128"/>
      </rPr>
      <t>章</t>
    </r>
    <r>
      <rPr>
        <u/>
        <sz val="11"/>
        <color indexed="12"/>
        <rFont val="Times New Roman"/>
        <family val="1"/>
      </rPr>
      <t>_</t>
    </r>
    <r>
      <rPr>
        <u/>
        <sz val="11"/>
        <color indexed="12"/>
        <rFont val="ＭＳ 明朝"/>
        <family val="1"/>
        <charset val="128"/>
      </rPr>
      <t>排出量</t>
    </r>
    <rPh sb="3" eb="4">
      <t>ダイ</t>
    </rPh>
    <phoneticPr fontId="2"/>
  </si>
  <si>
    <r>
      <t>NID</t>
    </r>
    <r>
      <rPr>
        <u/>
        <sz val="11"/>
        <color indexed="12"/>
        <rFont val="ＭＳ 明朝"/>
        <family val="1"/>
        <charset val="128"/>
      </rPr>
      <t>第</t>
    </r>
    <r>
      <rPr>
        <u/>
        <sz val="11"/>
        <color indexed="12"/>
        <rFont val="Times New Roman"/>
        <family val="1"/>
      </rPr>
      <t>4</t>
    </r>
    <r>
      <rPr>
        <u/>
        <sz val="11"/>
        <color indexed="12"/>
        <rFont val="ＭＳ 明朝"/>
        <family val="1"/>
        <charset val="128"/>
      </rPr>
      <t>章</t>
    </r>
    <r>
      <rPr>
        <u/>
        <sz val="11"/>
        <color indexed="12"/>
        <rFont val="Times New Roman"/>
        <family val="1"/>
      </rPr>
      <t>_</t>
    </r>
    <r>
      <rPr>
        <u/>
        <sz val="11"/>
        <color indexed="12"/>
        <rFont val="ＭＳ 明朝"/>
        <family val="1"/>
        <charset val="128"/>
      </rPr>
      <t>排出量以外のデータ</t>
    </r>
    <rPh sb="3" eb="4">
      <t>ダイ</t>
    </rPh>
    <phoneticPr fontId="2"/>
  </si>
  <si>
    <t>国立環境研究所　温室効果ガスインベントリオフィス</t>
    <rPh sb="0" eb="2">
      <t>コクリツ</t>
    </rPh>
    <rPh sb="2" eb="4">
      <t>カンキョウ</t>
    </rPh>
    <rPh sb="4" eb="7">
      <t>ケンキュウショ</t>
    </rPh>
    <rPh sb="8" eb="10">
      <t>オンシツ</t>
    </rPh>
    <rPh sb="10" eb="12">
      <t>コウカ</t>
    </rPh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</si>
  <si>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由来炭酸塩原料による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固定量の再排出</t>
    </r>
    <rPh sb="3" eb="8">
      <t>ユライタンサンエン</t>
    </rPh>
    <rPh sb="8" eb="10">
      <t>ゲンリョウ</t>
    </rPh>
    <rPh sb="16" eb="19">
      <t>コテイリョウ</t>
    </rPh>
    <rPh sb="20" eb="23">
      <t>サイハイシュツ</t>
    </rPh>
    <phoneticPr fontId="12"/>
  </si>
  <si>
    <r>
      <rPr>
        <sz val="10"/>
        <rFont val="ＭＳ 明朝"/>
        <family val="1"/>
        <charset val="128"/>
      </rPr>
      <t>石灰石消費量実績に対するクリンカ生産量実績の比率</t>
    </r>
    <rPh sb="0" eb="3">
      <t>セッカイセキ</t>
    </rPh>
    <rPh sb="3" eb="6">
      <t>ショウヒリョウ</t>
    </rPh>
    <rPh sb="6" eb="8">
      <t>ジッセキ</t>
    </rPh>
    <rPh sb="9" eb="10">
      <t>タイ</t>
    </rPh>
    <rPh sb="19" eb="21">
      <t>ジッセキ</t>
    </rPh>
    <rPh sb="22" eb="24">
      <t>ヒリツ</t>
    </rPh>
    <phoneticPr fontId="2"/>
  </si>
  <si>
    <r>
      <rPr>
        <sz val="10"/>
        <rFont val="ＭＳ 明朝"/>
        <family val="1"/>
        <charset val="128"/>
      </rPr>
      <t>補正後クリンカ生産量</t>
    </r>
    <rPh sb="0" eb="3">
      <t>ホセイゴ</t>
    </rPh>
    <rPh sb="7" eb="9">
      <t>セイサン</t>
    </rPh>
    <phoneticPr fontId="2"/>
  </si>
  <si>
    <r>
      <rPr>
        <sz val="10"/>
        <rFont val="ＭＳ 明朝"/>
        <family val="1"/>
        <charset val="128"/>
      </rPr>
      <t>炭素排出係数</t>
    </r>
    <phoneticPr fontId="2"/>
  </si>
  <si>
    <r>
      <rPr>
        <sz val="10"/>
        <rFont val="ＭＳ 明朝"/>
        <family val="1"/>
        <charset val="128"/>
      </rPr>
      <t>無水フタル酸製造時の排出係数</t>
    </r>
    <rPh sb="8" eb="9">
      <t>ジ</t>
    </rPh>
    <rPh sb="10" eb="12">
      <t>ハイシュツ</t>
    </rPh>
    <rPh sb="12" eb="14">
      <t>ケイスウ</t>
    </rPh>
    <phoneticPr fontId="2"/>
  </si>
  <si>
    <r>
      <rPr>
        <sz val="10"/>
        <rFont val="ＭＳ 明朝"/>
        <family val="1"/>
        <charset val="128"/>
      </rPr>
      <t>無水マレイン酸製造時の排出係数</t>
    </r>
    <rPh sb="7" eb="9">
      <t>セイゾウ</t>
    </rPh>
    <rPh sb="9" eb="10">
      <t>ジ</t>
    </rPh>
    <phoneticPr fontId="2"/>
  </si>
  <si>
    <r>
      <rPr>
        <sz val="10"/>
        <rFont val="ＭＳ 明朝"/>
        <family val="1"/>
        <charset val="128"/>
      </rPr>
      <t>無水マレイン酸生産量</t>
    </r>
    <rPh sb="7" eb="9">
      <t>セイサン</t>
    </rPh>
    <rPh sb="9" eb="10">
      <t>リョウ</t>
    </rPh>
    <phoneticPr fontId="2"/>
  </si>
  <si>
    <r>
      <rPr>
        <sz val="10"/>
        <rFont val="ＭＳ 明朝"/>
        <family val="1"/>
        <charset val="128"/>
      </rPr>
      <t>水素製造時の排出係数</t>
    </r>
    <rPh sb="0" eb="2">
      <t>スイソ</t>
    </rPh>
    <rPh sb="2" eb="4">
      <t>セイゾウ</t>
    </rPh>
    <rPh sb="4" eb="5">
      <t>ジ</t>
    </rPh>
    <phoneticPr fontId="2"/>
  </si>
  <si>
    <r>
      <rPr>
        <sz val="10"/>
        <rFont val="ＭＳ 明朝"/>
        <family val="1"/>
        <charset val="128"/>
      </rPr>
      <t>電力消費量</t>
    </r>
    <rPh sb="0" eb="2">
      <t>デンリョク</t>
    </rPh>
    <rPh sb="2" eb="5">
      <t>ショウヒリョウ</t>
    </rPh>
    <phoneticPr fontId="2"/>
  </si>
  <si>
    <r>
      <rPr>
        <sz val="10"/>
        <rFont val="ＭＳ 明朝"/>
        <family val="1"/>
        <charset val="128"/>
      </rPr>
      <t>電気炉</t>
    </r>
    <rPh sb="0" eb="3">
      <t>デンキロ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</si>
  <si>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4-47 </t>
    </r>
    <r>
      <rPr>
        <sz val="10"/>
        <rFont val="ＭＳ 明朝"/>
        <family val="1"/>
        <charset val="128"/>
      </rPr>
      <t>「総合エネルギー統計」への未計上分のフレアリング処理量の推計結果</t>
    </r>
    <rPh sb="7" eb="9">
      <t>ソウゴウ</t>
    </rPh>
    <rPh sb="14" eb="16">
      <t>トウケイ</t>
    </rPh>
    <rPh sb="19" eb="22">
      <t>ミケイジョウ</t>
    </rPh>
    <rPh sb="22" eb="23">
      <t>ブン</t>
    </rPh>
    <rPh sb="30" eb="32">
      <t>ショリ</t>
    </rPh>
    <rPh sb="32" eb="33">
      <t>リョウ</t>
    </rPh>
    <rPh sb="34" eb="36">
      <t>スイケイ</t>
    </rPh>
    <rPh sb="36" eb="38">
      <t>ケッカ</t>
    </rPh>
    <phoneticPr fontId="2"/>
  </si>
  <si>
    <r>
      <rPr>
        <sz val="10"/>
        <rFont val="ＭＳ 明朝"/>
        <family val="1"/>
        <charset val="128"/>
      </rPr>
      <t>高炉ガス</t>
    </r>
    <rPh sb="0" eb="2">
      <t>コウロ</t>
    </rPh>
    <phoneticPr fontId="2"/>
  </si>
  <si>
    <r>
      <rPr>
        <sz val="10"/>
        <rFont val="ＭＳ 明朝"/>
        <family val="1"/>
        <charset val="128"/>
      </rPr>
      <t>転炉ガス</t>
    </r>
    <rPh sb="0" eb="2">
      <t>テンロ</t>
    </rPh>
    <phoneticPr fontId="2"/>
  </si>
  <si>
    <r>
      <rPr>
        <sz val="10"/>
        <rFont val="ＭＳ 明朝"/>
        <family val="1"/>
        <charset val="128"/>
      </rPr>
      <t>電気炉（フェロアロイ）</t>
    </r>
    <rPh sb="0" eb="3">
      <t>デンキロ</t>
    </rPh>
    <phoneticPr fontId="2"/>
  </si>
  <si>
    <r>
      <t xml:space="preserve">2015 </t>
    </r>
    <r>
      <rPr>
        <sz val="10"/>
        <rFont val="ＭＳ 明朝"/>
        <family val="1"/>
        <charset val="128"/>
      </rPr>
      <t>以降</t>
    </r>
    <rPh sb="5" eb="7">
      <t>イコウ</t>
    </rPh>
    <phoneticPr fontId="2"/>
  </si>
  <si>
    <r>
      <t>C</t>
    </r>
    <r>
      <rPr>
        <vertAlign val="subscript"/>
        <sz val="10"/>
        <rFont val="Times New Roman"/>
        <family val="1"/>
      </rPr>
      <t>5</t>
    </r>
    <r>
      <rPr>
        <sz val="10"/>
        <rFont val="Times New Roman"/>
        <family val="1"/>
      </rPr>
      <t>F</t>
    </r>
    <r>
      <rPr>
        <vertAlign val="subscript"/>
        <sz val="10"/>
        <rFont val="Times New Roman"/>
        <family val="1"/>
      </rPr>
      <t>8</t>
    </r>
    <r>
      <rPr>
        <sz val="10"/>
        <rFont val="ＭＳ 明朝"/>
        <family val="1"/>
        <charset val="128"/>
      </rPr>
      <t>の購入量</t>
    </r>
    <rPh sb="5" eb="8">
      <t>コウニュウリョウ</t>
    </rPh>
    <phoneticPr fontId="2"/>
  </si>
  <si>
    <r>
      <t>COF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F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の購入量</t>
    </r>
    <rPh sb="8" eb="11">
      <t>コウニュウリョウ</t>
    </rPh>
    <phoneticPr fontId="2"/>
  </si>
  <si>
    <r>
      <rPr>
        <sz val="10"/>
        <rFont val="ＭＳ 明朝"/>
        <family val="1"/>
        <charset val="128"/>
      </rPr>
      <t>ヒールファクター</t>
    </r>
    <phoneticPr fontId="2"/>
  </si>
  <si>
    <r>
      <rPr>
        <sz val="10"/>
        <rFont val="ＭＳ 明朝"/>
        <family val="1"/>
        <charset val="128"/>
      </rPr>
      <t>除害装置稼働率</t>
    </r>
    <rPh sb="0" eb="7">
      <t>ジョガイソウチカドウリツ</t>
    </rPh>
    <phoneticPr fontId="2"/>
  </si>
  <si>
    <r>
      <rPr>
        <sz val="10"/>
        <rFont val="ＭＳ 明朝"/>
        <family val="1"/>
        <charset val="128"/>
      </rPr>
      <t>燃焼除害装置から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が発生しないことが確認されている設備の割合</t>
    </r>
    <phoneticPr fontId="2"/>
  </si>
  <si>
    <r>
      <rPr>
        <sz val="10"/>
        <rFont val="ＭＳ 明朝"/>
        <family val="1"/>
        <charset val="128"/>
      </rPr>
      <t>排出量（鉄道）</t>
    </r>
    <rPh sb="0" eb="2">
      <t>ハイシュツ</t>
    </rPh>
    <rPh sb="2" eb="3">
      <t>リョウ</t>
    </rPh>
    <rPh sb="4" eb="6">
      <t>テツドウ</t>
    </rPh>
    <phoneticPr fontId="62"/>
  </si>
  <si>
    <r>
      <rPr>
        <sz val="10"/>
        <rFont val="ＭＳ 明朝"/>
        <family val="1"/>
        <charset val="128"/>
      </rPr>
      <t>排出量（船舶）</t>
    </r>
    <rPh sb="0" eb="2">
      <t>ハイシュツ</t>
    </rPh>
    <rPh sb="2" eb="3">
      <t>リョウ</t>
    </rPh>
    <rPh sb="4" eb="6">
      <t>センパク</t>
    </rPh>
    <phoneticPr fontId="62"/>
  </si>
  <si>
    <r>
      <rPr>
        <sz val="10"/>
        <rFont val="ＭＳ 明朝"/>
        <family val="1"/>
        <charset val="128"/>
      </rPr>
      <t>全損事故車両冷媒充填量</t>
    </r>
    <rPh sb="2" eb="4">
      <t>ジコ</t>
    </rPh>
    <rPh sb="4" eb="6">
      <t>シャリョウ</t>
    </rPh>
    <rPh sb="6" eb="8">
      <t>レイバイ</t>
    </rPh>
    <phoneticPr fontId="5"/>
  </si>
  <si>
    <r>
      <t xml:space="preserve"> </t>
    </r>
    <r>
      <rPr>
        <sz val="10.5"/>
        <rFont val="ＭＳ 明朝"/>
        <family val="1"/>
        <charset val="128"/>
      </rPr>
      <t>表</t>
    </r>
    <r>
      <rPr>
        <sz val="10.5"/>
        <rFont val="Times New Roman"/>
        <family val="1"/>
      </rPr>
      <t>4-81</t>
    </r>
    <r>
      <rPr>
        <sz val="10.5"/>
        <rFont val="ＭＳ 明朝"/>
        <family val="1"/>
        <charset val="128"/>
      </rPr>
      <t>　排出係数の設定に用いたハロン消火剤の実績データ</t>
    </r>
    <rPh sb="1" eb="2">
      <t>ヒョウ</t>
    </rPh>
    <phoneticPr fontId="2"/>
  </si>
  <si>
    <r>
      <rPr>
        <sz val="10"/>
        <rFont val="ＭＳ 明朝"/>
        <family val="1"/>
        <charset val="128"/>
      </rPr>
      <t>再生時排出量（</t>
    </r>
    <r>
      <rPr>
        <sz val="10"/>
        <rFont val="Times New Roman"/>
        <family val="1"/>
      </rPr>
      <t>E1</t>
    </r>
    <r>
      <rPr>
        <sz val="10"/>
        <rFont val="ＭＳ 明朝"/>
        <family val="1"/>
        <charset val="128"/>
      </rPr>
      <t>）</t>
    </r>
    <rPh sb="0" eb="3">
      <t>サイセイジ</t>
    </rPh>
    <rPh sb="3" eb="6">
      <t>ハイシュツリョウ</t>
    </rPh>
    <phoneticPr fontId="2"/>
  </si>
  <si>
    <r>
      <rPr>
        <sz val="10"/>
        <rFont val="ＭＳ 明朝"/>
        <family val="1"/>
        <charset val="128"/>
      </rPr>
      <t>事故等の再生時以外の排出量（</t>
    </r>
    <r>
      <rPr>
        <sz val="10"/>
        <rFont val="Times New Roman"/>
        <family val="1"/>
      </rPr>
      <t>E2</t>
    </r>
    <r>
      <rPr>
        <sz val="10"/>
        <rFont val="ＭＳ 明朝"/>
        <family val="1"/>
        <charset val="128"/>
      </rPr>
      <t>）</t>
    </r>
    <rPh sb="4" eb="9">
      <t>サイセイジイガイ</t>
    </rPh>
    <rPh sb="10" eb="13">
      <t>ハイシュツリョウ</t>
    </rPh>
    <phoneticPr fontId="2"/>
  </si>
  <si>
    <r>
      <rPr>
        <sz val="10"/>
        <rFont val="ＭＳ 明朝"/>
        <family val="1"/>
        <charset val="128"/>
      </rPr>
      <t>再生量（</t>
    </r>
    <r>
      <rPr>
        <sz val="10"/>
        <rFont val="Times New Roman"/>
        <family val="1"/>
      </rPr>
      <t>R)</t>
    </r>
    <rPh sb="0" eb="3">
      <t>サイセイリョウ</t>
    </rPh>
    <phoneticPr fontId="2"/>
  </si>
  <si>
    <r>
      <t xml:space="preserve">HFC-23 </t>
    </r>
    <r>
      <rPr>
        <sz val="10"/>
        <rFont val="ＭＳ 明朝"/>
        <family val="1"/>
        <charset val="128"/>
      </rPr>
      <t>設置量</t>
    </r>
    <rPh sb="7" eb="9">
      <t>セッチ</t>
    </rPh>
    <rPh sb="9" eb="10">
      <t>リョウ</t>
    </rPh>
    <phoneticPr fontId="2"/>
  </si>
  <si>
    <r>
      <t xml:space="preserve">HFC-23 </t>
    </r>
    <r>
      <rPr>
        <sz val="10"/>
        <rFont val="ＭＳ 明朝"/>
        <family val="1"/>
        <charset val="128"/>
      </rPr>
      <t>累積設置量</t>
    </r>
    <rPh sb="7" eb="11">
      <t>ルイセキセッチ</t>
    </rPh>
    <rPh sb="11" eb="12">
      <t>リョウ</t>
    </rPh>
    <phoneticPr fontId="2"/>
  </si>
  <si>
    <r>
      <t xml:space="preserve">HFC-227ea </t>
    </r>
    <r>
      <rPr>
        <sz val="10"/>
        <rFont val="ＭＳ 明朝"/>
        <family val="1"/>
        <charset val="128"/>
      </rPr>
      <t>設置量</t>
    </r>
    <rPh sb="10" eb="12">
      <t>セッチ</t>
    </rPh>
    <rPh sb="12" eb="13">
      <t>リョウ</t>
    </rPh>
    <phoneticPr fontId="2"/>
  </si>
  <si>
    <r>
      <t xml:space="preserve">HFC-227ea </t>
    </r>
    <r>
      <rPr>
        <sz val="10"/>
        <rFont val="ＭＳ 明朝"/>
        <family val="1"/>
        <charset val="128"/>
      </rPr>
      <t>累積設置量</t>
    </r>
    <rPh sb="10" eb="14">
      <t>ルイセキセッチ</t>
    </rPh>
    <rPh sb="14" eb="15">
      <t>リョウ</t>
    </rPh>
    <phoneticPr fontId="2"/>
  </si>
  <si>
    <r>
      <t xml:space="preserve"> </t>
    </r>
    <r>
      <rPr>
        <sz val="10.5"/>
        <rFont val="ＭＳ 明朝"/>
        <family val="1"/>
        <charset val="128"/>
      </rPr>
      <t>表</t>
    </r>
    <r>
      <rPr>
        <sz val="10.5"/>
        <rFont val="Times New Roman"/>
        <family val="1"/>
      </rPr>
      <t>4-83</t>
    </r>
    <r>
      <rPr>
        <sz val="10.5"/>
        <rFont val="ＭＳ 明朝"/>
        <family val="1"/>
        <charset val="128"/>
      </rPr>
      <t>　</t>
    </r>
    <r>
      <rPr>
        <sz val="10.5"/>
        <rFont val="Times New Roman"/>
        <family val="1"/>
      </rPr>
      <t>HFCs</t>
    </r>
    <r>
      <rPr>
        <sz val="10.5"/>
        <rFont val="ＭＳ 明朝"/>
        <family val="1"/>
        <charset val="128"/>
      </rPr>
      <t>消火剤の設置量及び登録量</t>
    </r>
    <rPh sb="1" eb="2">
      <t>ヒョウ</t>
    </rPh>
    <rPh sb="15" eb="18">
      <t>セッチリョウ</t>
    </rPh>
    <rPh sb="18" eb="19">
      <t>オヨ</t>
    </rPh>
    <rPh sb="20" eb="23">
      <t>トウロクリョウ</t>
    </rPh>
    <phoneticPr fontId="2"/>
  </si>
  <si>
    <r>
      <t>HFC-23</t>
    </r>
    <r>
      <rPr>
        <sz val="10"/>
        <rFont val="ＭＳ 明朝"/>
        <family val="1"/>
        <charset val="128"/>
      </rPr>
      <t>設置量</t>
    </r>
    <rPh sb="6" eb="9">
      <t>セッチリョウ</t>
    </rPh>
    <phoneticPr fontId="2"/>
  </si>
  <si>
    <r>
      <t>HFC-23</t>
    </r>
    <r>
      <rPr>
        <sz val="10"/>
        <rFont val="ＭＳ 明朝"/>
        <family val="1"/>
        <charset val="128"/>
      </rPr>
      <t>登録量</t>
    </r>
    <rPh sb="6" eb="9">
      <t>トウロクリョウ</t>
    </rPh>
    <phoneticPr fontId="2"/>
  </si>
  <si>
    <r>
      <t>HFC-227ea</t>
    </r>
    <r>
      <rPr>
        <sz val="10"/>
        <rFont val="ＭＳ 明朝"/>
        <family val="1"/>
        <charset val="128"/>
      </rPr>
      <t>設置量</t>
    </r>
    <rPh sb="9" eb="11">
      <t>セッチ</t>
    </rPh>
    <rPh sb="11" eb="12">
      <t>リョウ</t>
    </rPh>
    <phoneticPr fontId="2"/>
  </si>
  <si>
    <r>
      <t>HFC-227ea</t>
    </r>
    <r>
      <rPr>
        <sz val="10"/>
        <rFont val="ＭＳ 明朝"/>
        <family val="1"/>
        <charset val="128"/>
      </rPr>
      <t>登録量</t>
    </r>
    <rPh sb="9" eb="11">
      <t>トウロク</t>
    </rPh>
    <rPh sb="11" eb="12">
      <t>リョウ</t>
    </rPh>
    <phoneticPr fontId="2"/>
  </si>
  <si>
    <r>
      <rPr>
        <sz val="10"/>
        <rFont val="ＭＳ 明朝"/>
        <family val="1"/>
        <charset val="128"/>
      </rPr>
      <t>発生源（カテゴリー）</t>
    </r>
    <rPh sb="0" eb="3">
      <t>ハッセイゲン</t>
    </rPh>
    <phoneticPr fontId="2"/>
  </si>
  <si>
    <r>
      <rPr>
        <sz val="10"/>
        <rFont val="ＭＳ 明朝"/>
        <family val="1"/>
        <charset val="128"/>
      </rPr>
      <t>ドライアイス出荷量</t>
    </r>
    <rPh sb="6" eb="8">
      <t>シュッカ</t>
    </rPh>
    <rPh sb="8" eb="9">
      <t>リョウ</t>
    </rPh>
    <phoneticPr fontId="2"/>
  </si>
  <si>
    <r>
      <rPr>
        <sz val="10"/>
        <rFont val="ＭＳ 明朝"/>
        <family val="1"/>
        <charset val="128"/>
      </rPr>
      <t>用途
（計上先カテゴリー）</t>
    </r>
    <rPh sb="0" eb="2">
      <t>ヨウト</t>
    </rPh>
    <rPh sb="4" eb="6">
      <t>ケイジョウ</t>
    </rPh>
    <rPh sb="6" eb="7">
      <t>サキ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</si>
  <si>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4-104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CCU</t>
    </r>
    <r>
      <rPr>
        <sz val="10"/>
        <rFont val="ＭＳ 明朝"/>
        <family val="1"/>
        <charset val="128"/>
      </rPr>
      <t>技術による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固定量</t>
    </r>
    <rPh sb="0" eb="1">
      <t>ヒョウ</t>
    </rPh>
    <rPh sb="10" eb="12">
      <t>ギジュツ</t>
    </rPh>
    <rPh sb="18" eb="21">
      <t>コテイリョウ</t>
    </rPh>
    <phoneticPr fontId="2"/>
  </si>
  <si>
    <r>
      <rPr>
        <sz val="10"/>
        <rFont val="ＭＳ 明朝"/>
        <family val="1"/>
        <charset val="128"/>
      </rPr>
      <t>環境配慮型コンクリート</t>
    </r>
    <rPh sb="0" eb="5">
      <t>カンキョウハイリョガタ</t>
    </rPh>
    <phoneticPr fontId="12"/>
  </si>
  <si>
    <r>
      <rPr>
        <sz val="10"/>
        <rFont val="ＭＳ 明朝"/>
        <family val="1"/>
        <charset val="128"/>
      </rPr>
      <t>種類（計上先カテゴリー）</t>
    </r>
    <rPh sb="0" eb="2">
      <t>シュルイ</t>
    </rPh>
    <rPh sb="3" eb="5">
      <t>ケイジョウ</t>
    </rPh>
    <rPh sb="5" eb="6">
      <t>サキ</t>
    </rPh>
    <phoneticPr fontId="12"/>
  </si>
  <si>
    <r>
      <rPr>
        <sz val="10"/>
        <rFont val="ＭＳ 明朝"/>
        <family val="1"/>
        <charset val="128"/>
      </rPr>
      <t>製造時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固定型（</t>
    </r>
    <r>
      <rPr>
        <sz val="10"/>
        <rFont val="Times New Roman"/>
        <family val="1"/>
      </rPr>
      <t>1.A.2.f.</t>
    </r>
    <r>
      <rPr>
        <sz val="10"/>
        <rFont val="ＭＳ 明朝"/>
        <family val="1"/>
        <charset val="128"/>
      </rPr>
      <t>）</t>
    </r>
    <rPh sb="0" eb="3">
      <t>セイゾウジ</t>
    </rPh>
    <rPh sb="6" eb="8">
      <t>コテイ</t>
    </rPh>
    <rPh sb="8" eb="9">
      <t>ガタ</t>
    </rPh>
    <phoneticPr fontId="2"/>
  </si>
  <si>
    <r>
      <rPr>
        <sz val="10"/>
        <rFont val="ＭＳ 明朝"/>
        <family val="1"/>
        <charset val="128"/>
      </rPr>
      <t>製造時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固定型（</t>
    </r>
    <r>
      <rPr>
        <sz val="10"/>
        <rFont val="Times New Roman"/>
        <family val="1"/>
      </rPr>
      <t>2.H.3.-</t>
    </r>
    <r>
      <rPr>
        <sz val="10"/>
        <rFont val="ＭＳ 明朝"/>
        <family val="1"/>
        <charset val="128"/>
      </rPr>
      <t>）</t>
    </r>
    <rPh sb="0" eb="3">
      <t>セイゾウジ</t>
    </rPh>
    <rPh sb="6" eb="8">
      <t>コテイ</t>
    </rPh>
    <rPh sb="8" eb="9">
      <t>ガタ</t>
    </rPh>
    <phoneticPr fontId="2"/>
  </si>
  <si>
    <r>
      <rPr>
        <sz val="10"/>
        <rFont val="ＭＳ 明朝"/>
        <family val="1"/>
        <charset val="128"/>
      </rPr>
      <t>種類（計上先カテゴリー）</t>
    </r>
    <rPh sb="0" eb="2">
      <t>シュルイ</t>
    </rPh>
    <phoneticPr fontId="2"/>
  </si>
  <si>
    <r>
      <rPr>
        <sz val="10"/>
        <rFont val="ＭＳ 明朝"/>
        <family val="1"/>
        <charset val="128"/>
      </rPr>
      <t>　コンクリート・セメント用</t>
    </r>
    <phoneticPr fontId="2"/>
  </si>
  <si>
    <r>
      <rPr>
        <sz val="10"/>
        <rFont val="ＭＳ 明朝"/>
        <family val="1"/>
        <charset val="128"/>
      </rPr>
      <t>　　杭施工時の埋め戻し材用</t>
    </r>
    <phoneticPr fontId="2"/>
  </si>
  <si>
    <r>
      <t xml:space="preserve">  </t>
    </r>
    <r>
      <rPr>
        <sz val="10"/>
        <rFont val="ＭＳ 明朝"/>
        <family val="1"/>
        <charset val="128"/>
      </rPr>
      <t>　その他の建材用</t>
    </r>
    <phoneticPr fontId="2"/>
  </si>
  <si>
    <t>C</t>
  </si>
  <si>
    <t>NO</t>
  </si>
  <si>
    <t>IE</t>
  </si>
  <si>
    <t>－</t>
  </si>
  <si>
    <t>-</t>
  </si>
  <si>
    <t xml:space="preserve">    うちカーエアコン</t>
    <phoneticPr fontId="1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</si>
  <si>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4-98 </t>
    </r>
    <r>
      <rPr>
        <sz val="10"/>
        <rFont val="ＭＳ 明朝"/>
        <family val="1"/>
        <charset val="128"/>
      </rPr>
      <t>全身麻酔剤（笑気ガス）の出荷量及び国内病院における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回収量</t>
    </r>
    <rPh sb="6" eb="8">
      <t>ゼンシン</t>
    </rPh>
    <rPh sb="8" eb="10">
      <t>マスイ</t>
    </rPh>
    <rPh sb="10" eb="11">
      <t>ザイ</t>
    </rPh>
    <rPh sb="12" eb="14">
      <t>ショウキ</t>
    </rPh>
    <rPh sb="18" eb="20">
      <t>シュッカ</t>
    </rPh>
    <rPh sb="20" eb="21">
      <t>リョウ</t>
    </rPh>
    <rPh sb="21" eb="22">
      <t>オヨ</t>
    </rPh>
    <rPh sb="23" eb="25">
      <t>コクナイ</t>
    </rPh>
    <rPh sb="25" eb="27">
      <t>ビョウイン</t>
    </rPh>
    <rPh sb="34" eb="36">
      <t>カイシュウ</t>
    </rPh>
    <rPh sb="36" eb="3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</si>
  <si>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4-102  </t>
    </r>
    <r>
      <rPr>
        <sz val="10"/>
        <rFont val="ＭＳ 明朝"/>
        <family val="1"/>
        <charset val="128"/>
      </rPr>
      <t>ドライアイス国内出荷量及び発生源別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回収量</t>
    </r>
    <rPh sb="0" eb="1">
      <t>ヒョウ</t>
    </rPh>
    <rPh sb="14" eb="16">
      <t>コクナイ</t>
    </rPh>
    <rPh sb="16" eb="18">
      <t>シュッカ</t>
    </rPh>
    <rPh sb="18" eb="19">
      <t>リョウ</t>
    </rPh>
    <rPh sb="19" eb="20">
      <t>オヨ</t>
    </rPh>
    <rPh sb="21" eb="25">
      <t>ハッセイゲンベツ</t>
    </rPh>
    <rPh sb="28" eb="30">
      <t>カイシュウ</t>
    </rPh>
    <rPh sb="30" eb="31">
      <t>リョウ</t>
    </rPh>
    <phoneticPr fontId="2"/>
  </si>
  <si>
    <r>
      <t>NID</t>
    </r>
    <r>
      <rPr>
        <b/>
        <sz val="14"/>
        <rFont val="ＭＳ 明朝"/>
        <family val="1"/>
        <charset val="128"/>
      </rPr>
      <t>第</t>
    </r>
    <r>
      <rPr>
        <b/>
        <sz val="14"/>
        <rFont val="Times New Roman"/>
        <family val="1"/>
      </rPr>
      <t>4</t>
    </r>
    <r>
      <rPr>
        <b/>
        <sz val="14"/>
        <rFont val="ＭＳ 明朝"/>
        <family val="1"/>
        <charset val="128"/>
      </rPr>
      <t>章</t>
    </r>
    <r>
      <rPr>
        <b/>
        <sz val="14"/>
        <rFont val="Times New Roman"/>
        <family val="1"/>
      </rPr>
      <t xml:space="preserve"> </t>
    </r>
    <r>
      <rPr>
        <b/>
        <sz val="14"/>
        <rFont val="ＭＳ 明朝"/>
        <family val="1"/>
        <charset val="128"/>
      </rPr>
      <t>工業プロセス及び製品の使用分野　各カテゴリーの排出量</t>
    </r>
    <rPh sb="3" eb="4">
      <t>ダイ</t>
    </rPh>
    <rPh sb="5" eb="6">
      <t>ショウ</t>
    </rPh>
    <rPh sb="7" eb="9">
      <t>コウギョウ</t>
    </rPh>
    <rPh sb="13" eb="14">
      <t>オヨ</t>
    </rPh>
    <rPh sb="15" eb="17">
      <t>セイヒン</t>
    </rPh>
    <rPh sb="18" eb="20">
      <t>シヨウ</t>
    </rPh>
    <rPh sb="20" eb="22">
      <t>ブンヤ</t>
    </rPh>
    <phoneticPr fontId="2"/>
  </si>
  <si>
    <r>
      <t>NID</t>
    </r>
    <r>
      <rPr>
        <b/>
        <sz val="14"/>
        <rFont val="ＭＳ 明朝"/>
        <family val="1"/>
        <charset val="128"/>
      </rPr>
      <t>第</t>
    </r>
    <r>
      <rPr>
        <b/>
        <sz val="14"/>
        <rFont val="Times New Roman"/>
        <family val="1"/>
      </rPr>
      <t>4</t>
    </r>
    <r>
      <rPr>
        <b/>
        <sz val="14"/>
        <rFont val="ＭＳ 明朝"/>
        <family val="1"/>
        <charset val="128"/>
      </rPr>
      <t>章</t>
    </r>
    <r>
      <rPr>
        <b/>
        <sz val="14"/>
        <rFont val="Times New Roman"/>
        <family val="1"/>
      </rPr>
      <t xml:space="preserve"> </t>
    </r>
    <r>
      <rPr>
        <b/>
        <sz val="14"/>
        <rFont val="ＭＳ 明朝"/>
        <family val="1"/>
        <charset val="128"/>
      </rPr>
      <t>工業プロセス及び製品の使用分野　排出量以外の時系列データ</t>
    </r>
    <rPh sb="3" eb="4">
      <t>ダイ</t>
    </rPh>
    <rPh sb="5" eb="6">
      <t>ショウ</t>
    </rPh>
    <rPh sb="7" eb="9">
      <t>コウギョウ</t>
    </rPh>
    <rPh sb="13" eb="14">
      <t>オヨ</t>
    </rPh>
    <rPh sb="15" eb="17">
      <t>セイヒン</t>
    </rPh>
    <rPh sb="18" eb="20">
      <t>シヨウ</t>
    </rPh>
    <rPh sb="23" eb="25">
      <t>ハイシュツ</t>
    </rPh>
    <rPh sb="25" eb="26">
      <t>リョウ</t>
    </rPh>
    <rPh sb="26" eb="28">
      <t>イガイ</t>
    </rPh>
    <rPh sb="29" eb="32">
      <t>ジケイレツ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</si>
  <si>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4-103 </t>
    </r>
    <r>
      <rPr>
        <sz val="10"/>
        <rFont val="ＭＳ 明朝"/>
        <family val="1"/>
        <charset val="128"/>
      </rPr>
      <t>液化炭酸ガスの国内における用途別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利用量及び計上先カテゴリー</t>
    </r>
    <rPh sb="7" eb="9">
      <t>エキカ</t>
    </rPh>
    <rPh sb="9" eb="11">
      <t>タンサン</t>
    </rPh>
    <rPh sb="14" eb="16">
      <t>コクナイ</t>
    </rPh>
    <rPh sb="20" eb="22">
      <t>ヨウト</t>
    </rPh>
    <rPh sb="22" eb="23">
      <t>ベツ</t>
    </rPh>
    <rPh sb="26" eb="28">
      <t>リヨウ</t>
    </rPh>
    <rPh sb="28" eb="29">
      <t>リョウ</t>
    </rPh>
    <rPh sb="29" eb="30">
      <t>オヨ</t>
    </rPh>
    <rPh sb="31" eb="34">
      <t>ケイジョウサキ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</si>
</sst>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176" formatCode="#,##0_);[Red]\(#,##0\)"/>
    <numFmt numFmtId="177" formatCode="#,##0_ "/>
    <numFmt numFmtId="178" formatCode="0.0%"/>
    <numFmt numFmtId="179" formatCode="#,##0.0_ "/>
    <numFmt numFmtId="180" formatCode="#,##0.00_ "/>
    <numFmt numFmtId="181" formatCode="0.000_ "/>
    <numFmt numFmtId="182" formatCode="0.0_ "/>
    <numFmt numFmtId="183" formatCode="#,##0.0000"/>
    <numFmt numFmtId="184" formatCode="#,##0.0"/>
    <numFmt numFmtId="185" formatCode="#,##0.000"/>
    <numFmt numFmtId="186" formatCode="0.00_ "/>
    <numFmt numFmtId="187" formatCode="0.0000000_ "/>
    <numFmt numFmtId="188" formatCode="#,##0.0000000_ "/>
    <numFmt numFmtId="189" formatCode="0.000"/>
    <numFmt numFmtId="190" formatCode="0.0"/>
    <numFmt numFmtId="191" formatCode="#,##0.0000_ "/>
    <numFmt numFmtId="192" formatCode="0.000000_ "/>
    <numFmt numFmtId="193" formatCode="0.0000"/>
    <numFmt numFmtId="194" formatCode="0.0000_ "/>
    <numFmt numFmtId="195" formatCode="0.000%"/>
    <numFmt numFmtId="196" formatCode="_-* #,##0.00_-;\-* #,##0.00_-;_-* &quot;-&quot;??_-;_-@_-"/>
    <numFmt numFmtId="197" formatCode="_-* #,##0.00\ _F_-;\-* #,##0.00\ _F_-;_-* &quot;-&quot;??\ _F_-;_-@_-"/>
    <numFmt numFmtId="198" formatCode="#,##0.000;[Red]\-#,##0.000"/>
    <numFmt numFmtId="199" formatCode="#,##0.000_ ;[Red]\-#,##0.000\ "/>
    <numFmt numFmtId="200" formatCode="#,##0.0000;[Red]\-#,##0.0000"/>
    <numFmt numFmtId="201" formatCode="#,##0.0;[Red]\-#,##0.0"/>
    <numFmt numFmtId="202" formatCode="0_ "/>
    <numFmt numFmtId="203" formatCode="0.00_);[Red]\(0.00\)"/>
    <numFmt numFmtId="204" formatCode="0.0_);[Red]\(0.0\)"/>
    <numFmt numFmtId="205" formatCode="0_);[Red]\(0\)"/>
    <numFmt numFmtId="206" formatCode="#,##0.00000;[Red]\-#,##0.00000"/>
    <numFmt numFmtId="207" formatCode="yyyy&quot;年&quot;m&quot;月&quot;;@"/>
    <numFmt numFmtId="208" formatCode="0.0000%"/>
    <numFmt numFmtId="209" formatCode="#,##0_ ;[Red]\-#,##0\ "/>
    <numFmt numFmtId="210" formatCode="#,##0.0_ ;[Red]\-#,##0.0\ "/>
  </numFmts>
  <fonts count="9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Times New Roman"/>
      <family val="1"/>
    </font>
    <font>
      <sz val="12"/>
      <name val="Osaka"/>
      <family val="3"/>
      <charset val="128"/>
    </font>
    <font>
      <sz val="11"/>
      <color theme="1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0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0"/>
      <name val="Arial"/>
      <family val="2"/>
    </font>
    <font>
      <u/>
      <sz val="10"/>
      <color indexed="12"/>
      <name val="Times New Roman"/>
      <family val="1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b/>
      <sz val="11"/>
      <color indexed="63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8"/>
      <name val="Helvetica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20"/>
      <name val="Calibri"/>
      <family val="2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</font>
    <font>
      <u/>
      <sz val="10"/>
      <color indexed="12"/>
      <name val="Times New Roman"/>
      <family val="1"/>
      <charset val="186"/>
    </font>
    <font>
      <sz val="10"/>
      <name val="Arial"/>
      <family val="2"/>
      <charset val="204"/>
    </font>
    <font>
      <b/>
      <sz val="11"/>
      <color indexed="12"/>
      <name val="Arial"/>
      <family val="2"/>
      <charset val="204"/>
    </font>
    <font>
      <sz val="6"/>
      <name val="ＭＳ Ｐゴシック"/>
      <family val="2"/>
      <charset val="128"/>
      <scheme val="minor"/>
    </font>
    <font>
      <b/>
      <sz val="14"/>
      <name val="Times New Roman"/>
      <family val="1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Times New Roman"/>
      <family val="1"/>
    </font>
    <font>
      <u/>
      <sz val="11"/>
      <color indexed="12"/>
      <name val="ＭＳ Ｐゴシック"/>
      <family val="3"/>
      <charset val="128"/>
    </font>
    <font>
      <u/>
      <sz val="11"/>
      <color indexed="12"/>
      <name val="Times New Roman"/>
      <family val="1"/>
    </font>
    <font>
      <sz val="11"/>
      <color theme="1"/>
      <name val="Times New Roman"/>
      <family val="1"/>
    </font>
    <font>
      <sz val="6"/>
      <name val="Times New Roman"/>
      <family val="2"/>
      <charset val="128"/>
    </font>
    <font>
      <vertAlign val="subscript"/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vertAlign val="superscript"/>
      <sz val="10"/>
      <name val="Times New Roman"/>
      <family val="1"/>
    </font>
    <font>
      <sz val="10"/>
      <color rgb="FF0070C0"/>
      <name val="Times New Roman"/>
      <family val="1"/>
    </font>
    <font>
      <sz val="10"/>
      <color rgb="FF00B050"/>
      <name val="Times New Roman"/>
      <family val="1"/>
    </font>
    <font>
      <b/>
      <sz val="14"/>
      <name val="Times New Roman"/>
      <family val="3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Times New Roman"/>
      <family val="1"/>
    </font>
    <font>
      <b/>
      <sz val="14"/>
      <name val="ＭＳ 明朝"/>
      <family val="1"/>
      <charset val="128"/>
    </font>
    <font>
      <sz val="10"/>
      <color rgb="FFFFC000"/>
      <name val="Times New Roman"/>
      <family val="1"/>
    </font>
    <font>
      <sz val="10"/>
      <name val="Times New Roman"/>
      <family val="1"/>
      <charset val="128"/>
    </font>
    <font>
      <sz val="6"/>
      <name val="Osaka"/>
      <family val="3"/>
      <charset val="128"/>
    </font>
    <font>
      <sz val="10"/>
      <name val="ＭＳ Ｐ明朝"/>
      <family val="1"/>
      <charset val="128"/>
    </font>
    <font>
      <sz val="10"/>
      <color rgb="FFFF0000"/>
      <name val="Times New Roman"/>
      <family val="1"/>
      <charset val="128"/>
    </font>
    <font>
      <sz val="11"/>
      <name val="ＭＳ 明朝"/>
      <family val="1"/>
      <charset val="128"/>
    </font>
    <font>
      <sz val="10.5"/>
      <name val="Times New Roman"/>
      <family val="1"/>
    </font>
    <font>
      <sz val="10.5"/>
      <name val="ＭＳ 明朝"/>
      <family val="1"/>
      <charset val="128"/>
    </font>
    <font>
      <sz val="10"/>
      <name val="游ゴシック"/>
      <family val="1"/>
      <charset val="128"/>
    </font>
    <font>
      <sz val="9"/>
      <name val="ＭＳ Ｐ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C99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752">
    <xf numFmtId="0" fontId="0" fillId="0" borderId="0"/>
    <xf numFmtId="49" fontId="6" fillId="0" borderId="1" applyNumberFormat="0" applyFont="0" applyFill="0" applyBorder="0" applyProtection="0">
      <alignment horizontal="left" vertical="center" indent="2"/>
    </xf>
    <xf numFmtId="49" fontId="6" fillId="0" borderId="2" applyNumberFormat="0" applyFont="0" applyFill="0" applyBorder="0" applyProtection="0">
      <alignment horizontal="left" vertical="center" indent="5"/>
    </xf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7" fillId="3" borderId="1">
      <alignment horizontal="right" vertical="center"/>
    </xf>
    <xf numFmtId="0" fontId="7" fillId="3" borderId="1">
      <alignment horizontal="right" vertical="center"/>
    </xf>
    <xf numFmtId="0" fontId="7" fillId="3" borderId="3">
      <alignment horizontal="right" vertical="center"/>
    </xf>
    <xf numFmtId="4" fontId="8" fillId="0" borderId="4" applyFill="0" applyBorder="0" applyProtection="0">
      <alignment horizontal="right" vertical="center"/>
    </xf>
    <xf numFmtId="0" fontId="7" fillId="0" borderId="0" applyNumberFormat="0">
      <alignment horizontal="right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7" fillId="0" borderId="6">
      <alignment horizontal="left" vertical="top" wrapText="1"/>
    </xf>
    <xf numFmtId="0" fontId="9" fillId="0" borderId="0" applyNumberFormat="0" applyFill="0" applyBorder="0" applyAlignment="0" applyProtection="0"/>
    <xf numFmtId="0" fontId="6" fillId="0" borderId="0" applyBorder="0">
      <alignment horizontal="right" vertical="center"/>
    </xf>
    <xf numFmtId="4" fontId="6" fillId="0" borderId="1" applyFill="0" applyBorder="0" applyProtection="0">
      <alignment horizontal="right" vertical="center"/>
    </xf>
    <xf numFmtId="49" fontId="8" fillId="0" borderId="1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10" fillId="4" borderId="0" applyNumberFormat="0" applyFont="0" applyBorder="0" applyAlignment="0" applyProtection="0"/>
    <xf numFmtId="183" fontId="6" fillId="5" borderId="1" applyNumberFormat="0" applyFont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0">
      <alignment vertical="center"/>
    </xf>
    <xf numFmtId="0" fontId="11" fillId="0" borderId="0"/>
    <xf numFmtId="0" fontId="16" fillId="0" borderId="0"/>
    <xf numFmtId="0" fontId="17" fillId="0" borderId="0"/>
    <xf numFmtId="0" fontId="18" fillId="11" borderId="27" applyNumberFormat="0" applyAlignment="0" applyProtection="0"/>
    <xf numFmtId="0" fontId="19" fillId="0" borderId="0"/>
    <xf numFmtId="0" fontId="8" fillId="0" borderId="0" applyNumberFormat="0" applyFill="0" applyBorder="0" applyProtection="0">
      <alignment horizontal="left" vertical="center"/>
    </xf>
    <xf numFmtId="0" fontId="6" fillId="2" borderId="28">
      <alignment horizontal="right" vertical="center"/>
    </xf>
    <xf numFmtId="0" fontId="19" fillId="0" borderId="0" applyNumberFormat="0" applyFont="0" applyFill="0" applyBorder="0" applyProtection="0">
      <alignment horizontal="left" vertical="center" indent="2"/>
    </xf>
    <xf numFmtId="0" fontId="19" fillId="6" borderId="0" applyNumberFormat="0" applyFont="0" applyBorder="0" applyAlignment="0" applyProtection="0"/>
    <xf numFmtId="0" fontId="19" fillId="0" borderId="0" applyNumberFormat="0" applyFont="0" applyFill="0" applyBorder="0" applyProtection="0">
      <alignment horizontal="left" vertical="center" indent="5"/>
    </xf>
    <xf numFmtId="0" fontId="6" fillId="0" borderId="1">
      <alignment horizontal="right" vertical="center"/>
    </xf>
    <xf numFmtId="0" fontId="19" fillId="0" borderId="31"/>
    <xf numFmtId="0" fontId="21" fillId="2" borderId="1">
      <alignment horizontal="right" vertical="center"/>
    </xf>
    <xf numFmtId="0" fontId="6" fillId="6" borderId="1"/>
    <xf numFmtId="0" fontId="7" fillId="2" borderId="1">
      <alignment horizontal="right" vertical="center"/>
    </xf>
    <xf numFmtId="0" fontId="7" fillId="2" borderId="29">
      <alignment horizontal="right" vertical="center"/>
    </xf>
    <xf numFmtId="0" fontId="6" fillId="0" borderId="29">
      <alignment horizontal="right" vertical="center"/>
    </xf>
    <xf numFmtId="4" fontId="19" fillId="0" borderId="0"/>
    <xf numFmtId="0" fontId="7" fillId="3" borderId="30">
      <alignment horizontal="right" vertical="center"/>
    </xf>
    <xf numFmtId="0" fontId="7" fillId="3" borderId="29">
      <alignment horizontal="right" vertical="center"/>
    </xf>
    <xf numFmtId="0" fontId="7" fillId="3" borderId="2">
      <alignment horizontal="right" vertical="center"/>
    </xf>
    <xf numFmtId="0" fontId="22" fillId="0" borderId="0"/>
    <xf numFmtId="4" fontId="7" fillId="3" borderId="3">
      <alignment horizontal="right" vertical="center"/>
    </xf>
    <xf numFmtId="0" fontId="6" fillId="0" borderId="0"/>
    <xf numFmtId="0" fontId="6" fillId="13" borderId="1">
      <alignment horizontal="right" vertical="center"/>
    </xf>
    <xf numFmtId="0" fontId="6" fillId="13" borderId="0" applyBorder="0">
      <alignment horizontal="right" vertical="center"/>
    </xf>
    <xf numFmtId="0" fontId="19" fillId="0" borderId="0"/>
    <xf numFmtId="0" fontId="19" fillId="12" borderId="1"/>
    <xf numFmtId="4" fontId="19" fillId="0" borderId="0"/>
    <xf numFmtId="4" fontId="6" fillId="0" borderId="1" applyFill="0" applyBorder="0" applyProtection="0">
      <alignment horizontal="right" vertical="center"/>
    </xf>
    <xf numFmtId="0" fontId="24" fillId="0" borderId="0" applyNumberFormat="0" applyFill="0" applyBorder="0" applyAlignment="0" applyProtection="0"/>
    <xf numFmtId="0" fontId="6" fillId="0" borderId="0"/>
    <xf numFmtId="4" fontId="19" fillId="0" borderId="0"/>
    <xf numFmtId="4" fontId="19" fillId="0" borderId="0"/>
    <xf numFmtId="0" fontId="17" fillId="0" borderId="0"/>
    <xf numFmtId="4" fontId="4" fillId="0" borderId="0"/>
    <xf numFmtId="0" fontId="6" fillId="6" borderId="1"/>
    <xf numFmtId="0" fontId="7" fillId="3" borderId="3">
      <alignment horizontal="right" vertical="center"/>
    </xf>
    <xf numFmtId="0" fontId="21" fillId="2" borderId="57">
      <alignment horizontal="right" vertical="center"/>
    </xf>
    <xf numFmtId="0" fontId="7" fillId="3" borderId="58">
      <alignment horizontal="right" vertical="center"/>
    </xf>
    <xf numFmtId="0" fontId="6" fillId="0" borderId="1" applyNumberFormat="0" applyFill="0" applyAlignment="0" applyProtection="0"/>
    <xf numFmtId="0" fontId="7" fillId="3" borderId="1">
      <alignment horizontal="right" vertical="center"/>
    </xf>
    <xf numFmtId="0" fontId="7" fillId="3" borderId="1">
      <alignment horizontal="right" vertical="center"/>
    </xf>
    <xf numFmtId="0" fontId="6" fillId="0" borderId="5">
      <alignment horizontal="left" vertical="center" wrapText="1" indent="2"/>
    </xf>
    <xf numFmtId="0" fontId="7" fillId="3" borderId="3">
      <alignment horizontal="right" vertical="center"/>
    </xf>
    <xf numFmtId="0" fontId="6" fillId="0" borderId="1">
      <alignment horizontal="right" vertical="center"/>
    </xf>
    <xf numFmtId="0" fontId="21" fillId="2" borderId="1">
      <alignment horizontal="right" vertical="center"/>
    </xf>
    <xf numFmtId="0" fontId="6" fillId="6" borderId="1"/>
    <xf numFmtId="0" fontId="7" fillId="2" borderId="1">
      <alignment horizontal="right" vertical="center"/>
    </xf>
    <xf numFmtId="0" fontId="7" fillId="3" borderId="2">
      <alignment horizontal="right" vertical="center"/>
    </xf>
    <xf numFmtId="0" fontId="23" fillId="0" borderId="0" applyNumberFormat="0" applyFill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9" fillId="0" borderId="0" applyNumberFormat="0" applyFont="0" applyFill="0" applyBorder="0" applyProtection="0">
      <alignment horizontal="left" vertical="center" indent="2"/>
    </xf>
    <xf numFmtId="0" fontId="19" fillId="0" borderId="0" applyNumberFormat="0" applyFont="0" applyFill="0" applyBorder="0" applyProtection="0">
      <alignment horizontal="left" vertical="center" indent="2"/>
    </xf>
    <xf numFmtId="49" fontId="6" fillId="0" borderId="1" applyNumberFormat="0" applyFont="0" applyFill="0" applyBorder="0" applyProtection="0">
      <alignment horizontal="left" vertical="center" indent="2"/>
    </xf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19" fillId="0" borderId="0" applyNumberFormat="0" applyFont="0" applyFill="0" applyBorder="0" applyProtection="0">
      <alignment horizontal="left" vertical="center" indent="5"/>
    </xf>
    <xf numFmtId="0" fontId="19" fillId="0" borderId="0" applyNumberFormat="0" applyFont="0" applyFill="0" applyBorder="0" applyProtection="0">
      <alignment horizontal="left" vertical="center" indent="5"/>
    </xf>
    <xf numFmtId="49" fontId="6" fillId="0" borderId="2" applyNumberFormat="0" applyFont="0" applyFill="0" applyBorder="0" applyProtection="0">
      <alignment horizontal="left" vertical="center" indent="5"/>
    </xf>
    <xf numFmtId="0" fontId="26" fillId="24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7" fillId="24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31" borderId="0" applyNumberFormat="0" applyBorder="0" applyAlignment="0" applyProtection="0"/>
    <xf numFmtId="0" fontId="8" fillId="13" borderId="0" applyBorder="0" applyAlignment="0"/>
    <xf numFmtId="4" fontId="8" fillId="13" borderId="0" applyBorder="0" applyAlignment="0"/>
    <xf numFmtId="4" fontId="6" fillId="13" borderId="0" applyBorder="0">
      <alignment horizontal="right" vertical="center"/>
    </xf>
    <xf numFmtId="4" fontId="6" fillId="2" borderId="0" applyBorder="0">
      <alignment horizontal="right" vertical="center"/>
    </xf>
    <xf numFmtId="4" fontId="6" fillId="2" borderId="0" applyBorder="0">
      <alignment horizontal="right" vertical="center"/>
    </xf>
    <xf numFmtId="4" fontId="7" fillId="2" borderId="1">
      <alignment horizontal="right" vertical="center"/>
    </xf>
    <xf numFmtId="4" fontId="21" fillId="2" borderId="1">
      <alignment horizontal="right" vertical="center"/>
    </xf>
    <xf numFmtId="4" fontId="7" fillId="3" borderId="1">
      <alignment horizontal="right" vertical="center"/>
    </xf>
    <xf numFmtId="4" fontId="7" fillId="3" borderId="1">
      <alignment horizontal="right" vertical="center"/>
    </xf>
    <xf numFmtId="4" fontId="7" fillId="3" borderId="2">
      <alignment horizontal="right" vertical="center"/>
    </xf>
    <xf numFmtId="4" fontId="7" fillId="3" borderId="3">
      <alignment horizontal="right" vertical="center"/>
    </xf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28" fillId="32" borderId="32" applyNumberFormat="0" applyAlignment="0" applyProtection="0"/>
    <xf numFmtId="0" fontId="29" fillId="15" borderId="0" applyNumberFormat="0" applyBorder="0" applyAlignment="0" applyProtection="0"/>
    <xf numFmtId="0" fontId="30" fillId="32" borderId="33" applyNumberFormat="0" applyAlignment="0" applyProtection="0"/>
    <xf numFmtId="0" fontId="31" fillId="32" borderId="33" applyNumberFormat="0" applyAlignment="0" applyProtection="0"/>
    <xf numFmtId="0" fontId="32" fillId="33" borderId="34" applyNumberFormat="0" applyAlignment="0" applyProtection="0"/>
    <xf numFmtId="196" fontId="22" fillId="0" borderId="0" applyFont="0" applyFill="0" applyBorder="0" applyAlignment="0" applyProtection="0"/>
    <xf numFmtId="197" fontId="33" fillId="0" borderId="0" applyFont="0" applyFill="0" applyBorder="0" applyAlignment="0" applyProtection="0"/>
    <xf numFmtId="196" fontId="22" fillId="0" borderId="0" applyFont="0" applyFill="0" applyBorder="0" applyAlignment="0" applyProtection="0"/>
    <xf numFmtId="0" fontId="6" fillId="3" borderId="5">
      <alignment horizontal="left" vertical="center" wrapText="1" indent="2"/>
    </xf>
    <xf numFmtId="0" fontId="34" fillId="19" borderId="33" applyNumberFormat="0" applyAlignment="0" applyProtection="0"/>
    <xf numFmtId="0" fontId="35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16" borderId="0" applyNumberFormat="0" applyBorder="0" applyAlignment="0" applyProtection="0"/>
    <xf numFmtId="0" fontId="39" fillId="16" borderId="0" applyNumberFormat="0" applyBorder="0" applyAlignment="0" applyProtection="0"/>
    <xf numFmtId="0" fontId="40" fillId="0" borderId="36" applyNumberFormat="0" applyFill="0" applyAlignment="0" applyProtection="0"/>
    <xf numFmtId="0" fontId="41" fillId="0" borderId="37" applyNumberFormat="0" applyFill="0" applyAlignment="0" applyProtection="0"/>
    <xf numFmtId="0" fontId="42" fillId="0" borderId="38" applyNumberFormat="0" applyFill="0" applyAlignment="0" applyProtection="0"/>
    <xf numFmtId="0" fontId="42" fillId="0" borderId="0" applyNumberFormat="0" applyFill="0" applyBorder="0" applyAlignment="0" applyProtection="0"/>
    <xf numFmtId="0" fontId="43" fillId="19" borderId="33" applyNumberFormat="0" applyAlignment="0" applyProtection="0"/>
    <xf numFmtId="4" fontId="6" fillId="0" borderId="0" applyBorder="0">
      <alignment horizontal="right" vertical="center"/>
    </xf>
    <xf numFmtId="0" fontId="6" fillId="0" borderId="9">
      <alignment horizontal="right" vertical="center"/>
    </xf>
    <xf numFmtId="4" fontId="6" fillId="0" borderId="1">
      <alignment horizontal="right" vertical="center"/>
    </xf>
    <xf numFmtId="1" fontId="20" fillId="2" borderId="0" applyBorder="0">
      <alignment horizontal="right" vertical="center"/>
    </xf>
    <xf numFmtId="0" fontId="44" fillId="0" borderId="39" applyNumberFormat="0" applyFill="0" applyAlignment="0" applyProtection="0"/>
    <xf numFmtId="0" fontId="45" fillId="3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4" fontId="4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4" fontId="6" fillId="0" borderId="0" applyFill="0" applyBorder="0" applyProtection="0">
      <alignment horizontal="right" vertical="center"/>
    </xf>
    <xf numFmtId="4" fontId="6" fillId="0" borderId="0" applyFill="0" applyBorder="0" applyProtection="0">
      <alignment horizontal="right" vertical="center"/>
    </xf>
    <xf numFmtId="4" fontId="6" fillId="0" borderId="1" applyFill="0" applyBorder="0" applyProtection="0">
      <alignment horizontal="right" vertical="center"/>
    </xf>
    <xf numFmtId="0" fontId="8" fillId="0" borderId="0" applyNumberFormat="0" applyFill="0" applyBorder="0" applyProtection="0">
      <alignment horizontal="left" vertical="center"/>
    </xf>
    <xf numFmtId="49" fontId="8" fillId="0" borderId="1" applyNumberFormat="0" applyFill="0" applyBorder="0" applyProtection="0">
      <alignment horizontal="left" vertical="center"/>
    </xf>
    <xf numFmtId="0" fontId="19" fillId="6" borderId="0" applyNumberFormat="0" applyFont="0" applyBorder="0" applyAlignment="0" applyProtection="0"/>
    <xf numFmtId="4" fontId="19" fillId="6" borderId="0" applyNumberFormat="0" applyFont="0" applyBorder="0" applyAlignment="0" applyProtection="0"/>
    <xf numFmtId="4" fontId="19" fillId="6" borderId="0" applyNumberFormat="0" applyFont="0" applyBorder="0" applyAlignment="0" applyProtection="0"/>
    <xf numFmtId="0" fontId="19" fillId="6" borderId="0" applyNumberFormat="0" applyFont="0" applyBorder="0" applyAlignment="0" applyProtection="0"/>
    <xf numFmtId="0" fontId="19" fillId="6" borderId="0" applyNumberFormat="0" applyFont="0" applyBorder="0" applyAlignment="0" applyProtection="0"/>
    <xf numFmtId="0" fontId="33" fillId="4" borderId="0" applyNumberFormat="0" applyFont="0" applyBorder="0" applyAlignment="0" applyProtection="0"/>
    <xf numFmtId="0" fontId="25" fillId="35" borderId="40" applyNumberFormat="0" applyFont="0" applyAlignment="0" applyProtection="0"/>
    <xf numFmtId="0" fontId="19" fillId="35" borderId="40" applyNumberFormat="0" applyFont="0" applyAlignment="0" applyProtection="0"/>
    <xf numFmtId="0" fontId="47" fillId="32" borderId="32" applyNumberFormat="0" applyAlignment="0" applyProtection="0"/>
    <xf numFmtId="9" fontId="33" fillId="0" borderId="0" applyFont="0" applyFill="0" applyBorder="0" applyAlignment="0" applyProtection="0"/>
    <xf numFmtId="0" fontId="48" fillId="15" borderId="0" applyNumberFormat="0" applyBorder="0" applyAlignment="0" applyProtection="0"/>
    <xf numFmtId="4" fontId="6" fillId="6" borderId="1"/>
    <xf numFmtId="0" fontId="6" fillId="6" borderId="29"/>
    <xf numFmtId="0" fontId="49" fillId="0" borderId="0" applyNumberFormat="0" applyFill="0" applyBorder="0" applyAlignment="0" applyProtection="0"/>
    <xf numFmtId="0" fontId="50" fillId="0" borderId="35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36" applyNumberFormat="0" applyFill="0" applyAlignment="0" applyProtection="0"/>
    <xf numFmtId="0" fontId="53" fillId="0" borderId="37" applyNumberFormat="0" applyFill="0" applyAlignment="0" applyProtection="0"/>
    <xf numFmtId="0" fontId="54" fillId="0" borderId="38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39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33" borderId="34" applyNumberFormat="0" applyAlignment="0" applyProtection="0"/>
    <xf numFmtId="0" fontId="2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9" fillId="0" borderId="0" applyNumberFormat="0" applyFont="0" applyFill="0" applyBorder="0" applyProtection="0">
      <alignment horizontal="left" vertical="center"/>
    </xf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6" fillId="0" borderId="0" applyBorder="0">
      <alignment horizontal="right" vertical="center"/>
    </xf>
    <xf numFmtId="4" fontId="19" fillId="0" borderId="0"/>
    <xf numFmtId="0" fontId="60" fillId="0" borderId="0"/>
    <xf numFmtId="0" fontId="19" fillId="6" borderId="0" applyNumberFormat="0" applyFont="0" applyBorder="0" applyAlignment="0" applyProtection="0"/>
    <xf numFmtId="0" fontId="24" fillId="0" borderId="0" applyNumberFormat="0" applyFill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31" borderId="0" applyNumberFormat="0" applyBorder="0" applyAlignment="0" applyProtection="0"/>
    <xf numFmtId="0" fontId="29" fillId="15" borderId="0" applyNumberFormat="0" applyBorder="0" applyAlignment="0" applyProtection="0"/>
    <xf numFmtId="0" fontId="31" fillId="32" borderId="33" applyNumberFormat="0" applyAlignment="0" applyProtection="0"/>
    <xf numFmtId="0" fontId="32" fillId="33" borderId="34" applyNumberFormat="0" applyAlignment="0" applyProtection="0"/>
    <xf numFmtId="0" fontId="37" fillId="0" borderId="0" applyNumberFormat="0" applyFill="0" applyBorder="0" applyAlignment="0" applyProtection="0"/>
    <xf numFmtId="0" fontId="38" fillId="16" borderId="0" applyNumberFormat="0" applyBorder="0" applyAlignment="0" applyProtection="0"/>
    <xf numFmtId="0" fontId="40" fillId="0" borderId="36" applyNumberFormat="0" applyFill="0" applyAlignment="0" applyProtection="0"/>
    <xf numFmtId="0" fontId="41" fillId="0" borderId="37" applyNumberFormat="0" applyFill="0" applyAlignment="0" applyProtection="0"/>
    <xf numFmtId="0" fontId="42" fillId="0" borderId="38" applyNumberFormat="0" applyFill="0" applyAlignment="0" applyProtection="0"/>
    <xf numFmtId="0" fontId="42" fillId="0" borderId="0" applyNumberFormat="0" applyFill="0" applyBorder="0" applyAlignment="0" applyProtection="0"/>
    <xf numFmtId="0" fontId="43" fillId="19" borderId="33" applyNumberFormat="0" applyAlignment="0" applyProtection="0"/>
    <xf numFmtId="0" fontId="44" fillId="0" borderId="39" applyNumberFormat="0" applyFill="0" applyAlignment="0" applyProtection="0"/>
    <xf numFmtId="0" fontId="45" fillId="34" borderId="0" applyNumberFormat="0" applyBorder="0" applyAlignment="0" applyProtection="0"/>
    <xf numFmtId="0" fontId="19" fillId="0" borderId="0"/>
    <xf numFmtId="0" fontId="25" fillId="35" borderId="40" applyNumberFormat="0" applyFont="0" applyAlignment="0" applyProtection="0"/>
    <xf numFmtId="0" fontId="47" fillId="32" borderId="32" applyNumberFormat="0" applyAlignment="0" applyProtection="0"/>
    <xf numFmtId="0" fontId="49" fillId="0" borderId="0" applyNumberFormat="0" applyFill="0" applyBorder="0" applyAlignment="0" applyProtection="0"/>
    <xf numFmtId="0" fontId="50" fillId="0" borderId="35" applyNumberFormat="0" applyFill="0" applyAlignment="0" applyProtection="0"/>
    <xf numFmtId="0" fontId="57" fillId="0" borderId="0" applyNumberFormat="0" applyFill="0" applyBorder="0" applyAlignment="0" applyProtection="0"/>
    <xf numFmtId="0" fontId="61" fillId="0" borderId="0">
      <alignment horizontal="left" vertical="center" indent="1"/>
    </xf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7" fillId="2" borderId="41">
      <alignment horizontal="right" vertical="center"/>
    </xf>
    <xf numFmtId="4" fontId="7" fillId="2" borderId="41">
      <alignment horizontal="right" vertical="center"/>
    </xf>
    <xf numFmtId="0" fontId="21" fillId="2" borderId="41">
      <alignment horizontal="right" vertical="center"/>
    </xf>
    <xf numFmtId="4" fontId="21" fillId="2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2">
      <alignment horizontal="right" vertical="center"/>
    </xf>
    <xf numFmtId="4" fontId="7" fillId="3" borderId="42">
      <alignment horizontal="right" vertical="center"/>
    </xf>
    <xf numFmtId="0" fontId="7" fillId="3" borderId="43">
      <alignment horizontal="right" vertical="center"/>
    </xf>
    <xf numFmtId="4" fontId="7" fillId="3" borderId="43">
      <alignment horizontal="right" vertical="center"/>
    </xf>
    <xf numFmtId="0" fontId="31" fillId="32" borderId="33" applyNumberFormat="0" applyAlignment="0" applyProtection="0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6" fillId="2" borderId="42">
      <alignment horizontal="left" vertical="center"/>
    </xf>
    <xf numFmtId="0" fontId="37" fillId="0" borderId="0" applyNumberFormat="0" applyFill="0" applyBorder="0" applyAlignment="0" applyProtection="0"/>
    <xf numFmtId="0" fontId="43" fillId="19" borderId="33" applyNumberFormat="0" applyAlignment="0" applyProtection="0"/>
    <xf numFmtId="0" fontId="6" fillId="0" borderId="41">
      <alignment horizontal="right" vertical="center"/>
    </xf>
    <xf numFmtId="4" fontId="6" fillId="0" borderId="41">
      <alignment horizontal="right" vertical="center"/>
    </xf>
    <xf numFmtId="0" fontId="17" fillId="0" borderId="0"/>
    <xf numFmtId="0" fontId="6" fillId="0" borderId="41" applyNumberFormat="0" applyFill="0" applyAlignment="0" applyProtection="0"/>
    <xf numFmtId="0" fontId="47" fillId="32" borderId="32" applyNumberFormat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6" fillId="6" borderId="41"/>
    <xf numFmtId="4" fontId="6" fillId="6" borderId="41"/>
    <xf numFmtId="0" fontId="50" fillId="0" borderId="35" applyNumberFormat="0" applyFill="0" applyAlignment="0" applyProtection="0"/>
    <xf numFmtId="0" fontId="5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11" borderId="27" applyNumberFormat="0" applyAlignment="0" applyProtection="0"/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6" fillId="0" borderId="0" applyBorder="0">
      <alignment horizontal="right" vertical="center"/>
    </xf>
    <xf numFmtId="0" fontId="19" fillId="0" borderId="0"/>
    <xf numFmtId="49" fontId="6" fillId="0" borderId="41" applyNumberFormat="0" applyFont="0" applyFill="0" applyBorder="0" applyProtection="0">
      <alignment horizontal="left" vertical="center" indent="2"/>
    </xf>
    <xf numFmtId="49" fontId="6" fillId="0" borderId="42" applyNumberFormat="0" applyFont="0" applyFill="0" applyBorder="0" applyProtection="0">
      <alignment horizontal="left" vertical="center" indent="5"/>
    </xf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39" fillId="16" borderId="0" applyNumberFormat="0" applyBorder="0" applyAlignment="0" applyProtection="0"/>
    <xf numFmtId="4" fontId="19" fillId="0" borderId="0"/>
    <xf numFmtId="0" fontId="19" fillId="0" borderId="0"/>
    <xf numFmtId="0" fontId="17" fillId="0" borderId="0"/>
    <xf numFmtId="4" fontId="6" fillId="0" borderId="41" applyFill="0" applyBorder="0" applyProtection="0">
      <alignment horizontal="right" vertical="center"/>
    </xf>
    <xf numFmtId="49" fontId="8" fillId="0" borderId="41" applyNumberFormat="0" applyFill="0" applyBorder="0" applyProtection="0">
      <alignment horizontal="left" vertical="center"/>
    </xf>
    <xf numFmtId="0" fontId="19" fillId="6" borderId="0" applyNumberFormat="0" applyFont="0" applyBorder="0" applyAlignment="0" applyProtection="0"/>
    <xf numFmtId="0" fontId="48" fillId="15" borderId="0" applyNumberFormat="0" applyBorder="0" applyAlignment="0" applyProtection="0"/>
    <xf numFmtId="0" fontId="52" fillId="0" borderId="36" applyNumberFormat="0" applyFill="0" applyAlignment="0" applyProtection="0"/>
    <xf numFmtId="0" fontId="53" fillId="0" borderId="37" applyNumberFormat="0" applyFill="0" applyAlignment="0" applyProtection="0"/>
    <xf numFmtId="0" fontId="54" fillId="0" borderId="38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39" applyNumberFormat="0" applyFill="0" applyAlignment="0" applyProtection="0"/>
    <xf numFmtId="0" fontId="58" fillId="33" borderId="34" applyNumberFormat="0" applyAlignment="0" applyProtection="0"/>
    <xf numFmtId="0" fontId="24" fillId="0" borderId="0" applyNumberFormat="0" applyFill="0" applyBorder="0" applyAlignment="0" applyProtection="0"/>
    <xf numFmtId="0" fontId="17" fillId="0" borderId="0"/>
    <xf numFmtId="0" fontId="18" fillId="11" borderId="27" applyNumberFormat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7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8" fillId="32" borderId="32" applyNumberFormat="0" applyAlignment="0" applyProtection="0"/>
    <xf numFmtId="0" fontId="30" fillId="32" borderId="33" applyNumberFormat="0" applyAlignment="0" applyProtection="0"/>
    <xf numFmtId="0" fontId="35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17" fillId="0" borderId="0"/>
    <xf numFmtId="0" fontId="56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49" fontId="6" fillId="0" borderId="1" applyNumberFormat="0" applyFont="0" applyFill="0" applyBorder="0" applyProtection="0">
      <alignment horizontal="left" vertical="center" indent="2"/>
    </xf>
    <xf numFmtId="49" fontId="6" fillId="0" borderId="2" applyNumberFormat="0" applyFont="0" applyFill="0" applyBorder="0" applyProtection="0">
      <alignment horizontal="left" vertical="center" indent="5"/>
    </xf>
    <xf numFmtId="0" fontId="7" fillId="2" borderId="1">
      <alignment horizontal="right" vertical="center"/>
    </xf>
    <xf numFmtId="4" fontId="7" fillId="2" borderId="1">
      <alignment horizontal="right" vertical="center"/>
    </xf>
    <xf numFmtId="0" fontId="21" fillId="2" borderId="1">
      <alignment horizontal="right" vertical="center"/>
    </xf>
    <xf numFmtId="4" fontId="21" fillId="2" borderId="1">
      <alignment horizontal="right" vertical="center"/>
    </xf>
    <xf numFmtId="0" fontId="7" fillId="3" borderId="1">
      <alignment horizontal="right" vertical="center"/>
    </xf>
    <xf numFmtId="4" fontId="7" fillId="3" borderId="1">
      <alignment horizontal="right" vertical="center"/>
    </xf>
    <xf numFmtId="0" fontId="7" fillId="3" borderId="1">
      <alignment horizontal="right" vertical="center"/>
    </xf>
    <xf numFmtId="4" fontId="7" fillId="3" borderId="1">
      <alignment horizontal="right" vertical="center"/>
    </xf>
    <xf numFmtId="0" fontId="7" fillId="3" borderId="2">
      <alignment horizontal="right" vertical="center"/>
    </xf>
    <xf numFmtId="4" fontId="7" fillId="3" borderId="2">
      <alignment horizontal="right" vertical="center"/>
    </xf>
    <xf numFmtId="0" fontId="7" fillId="3" borderId="3">
      <alignment horizontal="right" vertical="center"/>
    </xf>
    <xf numFmtId="4" fontId="7" fillId="3" borderId="3">
      <alignment horizontal="right" vertical="center"/>
    </xf>
    <xf numFmtId="197" fontId="10" fillId="0" borderId="0" applyFont="0" applyFill="0" applyBorder="0" applyAlignment="0" applyProtection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34" fillId="19" borderId="33" applyNumberFormat="0" applyAlignment="0" applyProtection="0"/>
    <xf numFmtId="0" fontId="6" fillId="0" borderId="1">
      <alignment horizontal="right" vertical="center"/>
    </xf>
    <xf numFmtId="4" fontId="6" fillId="0" borderId="1">
      <alignment horizontal="right" vertical="center"/>
    </xf>
    <xf numFmtId="0" fontId="10" fillId="0" borderId="0"/>
    <xf numFmtId="0" fontId="60" fillId="0" borderId="0"/>
    <xf numFmtId="0" fontId="6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0" fillId="0" borderId="0"/>
    <xf numFmtId="0" fontId="19" fillId="0" borderId="0"/>
    <xf numFmtId="4" fontId="6" fillId="0" borderId="1" applyFill="0" applyBorder="0" applyProtection="0">
      <alignment horizontal="right" vertical="center"/>
    </xf>
    <xf numFmtId="49" fontId="8" fillId="0" borderId="1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10" fillId="4" borderId="0" applyNumberFormat="0" applyFont="0" applyBorder="0" applyAlignment="0" applyProtection="0"/>
    <xf numFmtId="183" fontId="6" fillId="5" borderId="1" applyNumberFormat="0" applyFont="0" applyBorder="0" applyAlignment="0" applyProtection="0">
      <alignment horizontal="right" vertical="center"/>
    </xf>
    <xf numFmtId="9" fontId="10" fillId="0" borderId="0" applyFont="0" applyFill="0" applyBorder="0" applyAlignment="0" applyProtection="0"/>
    <xf numFmtId="0" fontId="6" fillId="6" borderId="1"/>
    <xf numFmtId="4" fontId="6" fillId="6" borderId="1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19" fillId="0" borderId="0"/>
    <xf numFmtId="4" fontId="7" fillId="3" borderId="41">
      <alignment horizontal="right" vertical="center"/>
    </xf>
    <xf numFmtId="0" fontId="6" fillId="6" borderId="41"/>
    <xf numFmtId="0" fontId="30" fillId="32" borderId="33" applyNumberFormat="0" applyAlignment="0" applyProtection="0"/>
    <xf numFmtId="0" fontId="7" fillId="2" borderId="41">
      <alignment horizontal="right" vertical="center"/>
    </xf>
    <xf numFmtId="0" fontId="6" fillId="0" borderId="41">
      <alignment horizontal="right" vertical="center"/>
    </xf>
    <xf numFmtId="0" fontId="50" fillId="0" borderId="35" applyNumberFormat="0" applyFill="0" applyAlignment="0" applyProtection="0"/>
    <xf numFmtId="0" fontId="6" fillId="2" borderId="42">
      <alignment horizontal="left" vertical="center"/>
    </xf>
    <xf numFmtId="0" fontId="43" fillId="19" borderId="33" applyNumberFormat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25" fillId="35" borderId="40" applyNumberFormat="0" applyFont="0" applyAlignment="0" applyProtection="0"/>
    <xf numFmtId="0" fontId="6" fillId="0" borderId="44">
      <alignment horizontal="left" vertical="center" wrapText="1" indent="2"/>
    </xf>
    <xf numFmtId="4" fontId="6" fillId="6" borderId="41"/>
    <xf numFmtId="49" fontId="8" fillId="0" borderId="41" applyNumberFormat="0" applyFill="0" applyBorder="0" applyProtection="0">
      <alignment horizontal="left" vertical="center"/>
    </xf>
    <xf numFmtId="0" fontId="6" fillId="0" borderId="41">
      <alignment horizontal="right" vertical="center"/>
    </xf>
    <xf numFmtId="4" fontId="7" fillId="3" borderId="43">
      <alignment horizontal="right" vertical="center"/>
    </xf>
    <xf numFmtId="4" fontId="7" fillId="3" borderId="41">
      <alignment horizontal="right" vertical="center"/>
    </xf>
    <xf numFmtId="4" fontId="7" fillId="3" borderId="41">
      <alignment horizontal="right" vertical="center"/>
    </xf>
    <xf numFmtId="0" fontId="21" fillId="2" borderId="41">
      <alignment horizontal="right" vertical="center"/>
    </xf>
    <xf numFmtId="0" fontId="7" fillId="2" borderId="41">
      <alignment horizontal="right" vertical="center"/>
    </xf>
    <xf numFmtId="49" fontId="6" fillId="0" borderId="41" applyNumberFormat="0" applyFont="0" applyFill="0" applyBorder="0" applyProtection="0">
      <alignment horizontal="left" vertical="center" indent="2"/>
    </xf>
    <xf numFmtId="0" fontId="43" fillId="19" borderId="33" applyNumberFormat="0" applyAlignment="0" applyProtection="0"/>
    <xf numFmtId="0" fontId="28" fillId="32" borderId="32" applyNumberFormat="0" applyAlignment="0" applyProtection="0"/>
    <xf numFmtId="49" fontId="6" fillId="0" borderId="41" applyNumberFormat="0" applyFont="0" applyFill="0" applyBorder="0" applyProtection="0">
      <alignment horizontal="left" vertical="center" indent="2"/>
    </xf>
    <xf numFmtId="0" fontId="34" fillId="19" borderId="33" applyNumberFormat="0" applyAlignment="0" applyProtection="0"/>
    <xf numFmtId="4" fontId="6" fillId="0" borderId="41" applyFill="0" applyBorder="0" applyProtection="0">
      <alignment horizontal="right" vertical="center"/>
    </xf>
    <xf numFmtId="0" fontId="31" fillId="32" borderId="33" applyNumberFormat="0" applyAlignment="0" applyProtection="0"/>
    <xf numFmtId="0" fontId="50" fillId="0" borderId="35" applyNumberFormat="0" applyFill="0" applyAlignment="0" applyProtection="0"/>
    <xf numFmtId="0" fontId="47" fillId="32" borderId="32" applyNumberFormat="0" applyAlignment="0" applyProtection="0"/>
    <xf numFmtId="0" fontId="6" fillId="0" borderId="41" applyNumberFormat="0" applyFill="0" applyAlignment="0" applyProtection="0"/>
    <xf numFmtId="4" fontId="6" fillId="0" borderId="41">
      <alignment horizontal="right" vertical="center"/>
    </xf>
    <xf numFmtId="0" fontId="6" fillId="0" borderId="41">
      <alignment horizontal="right" vertical="center"/>
    </xf>
    <xf numFmtId="0" fontId="43" fillId="19" borderId="33" applyNumberFormat="0" applyAlignment="0" applyProtection="0"/>
    <xf numFmtId="0" fontId="28" fillId="32" borderId="32" applyNumberFormat="0" applyAlignment="0" applyProtection="0"/>
    <xf numFmtId="0" fontId="30" fillId="32" borderId="33" applyNumberFormat="0" applyAlignment="0" applyProtection="0"/>
    <xf numFmtId="0" fontId="6" fillId="3" borderId="44">
      <alignment horizontal="left" vertical="center" wrapText="1" indent="2"/>
    </xf>
    <xf numFmtId="0" fontId="31" fillId="32" borderId="33" applyNumberFormat="0" applyAlignment="0" applyProtection="0"/>
    <xf numFmtId="0" fontId="31" fillId="32" borderId="33" applyNumberFormat="0" applyAlignment="0" applyProtection="0"/>
    <xf numFmtId="4" fontId="7" fillId="3" borderId="42">
      <alignment horizontal="right" vertical="center"/>
    </xf>
    <xf numFmtId="0" fontId="7" fillId="3" borderId="42">
      <alignment horizontal="right" vertical="center"/>
    </xf>
    <xf numFmtId="0" fontId="7" fillId="3" borderId="41">
      <alignment horizontal="right" vertical="center"/>
    </xf>
    <xf numFmtId="4" fontId="21" fillId="2" borderId="41">
      <alignment horizontal="right" vertical="center"/>
    </xf>
    <xf numFmtId="0" fontId="34" fillId="19" borderId="33" applyNumberFormat="0" applyAlignment="0" applyProtection="0"/>
    <xf numFmtId="0" fontId="35" fillId="0" borderId="35" applyNumberFormat="0" applyFill="0" applyAlignment="0" applyProtection="0"/>
    <xf numFmtId="0" fontId="50" fillId="0" borderId="35" applyNumberFormat="0" applyFill="0" applyAlignment="0" applyProtection="0"/>
    <xf numFmtId="0" fontId="25" fillId="35" borderId="40" applyNumberFormat="0" applyFont="0" applyAlignment="0" applyProtection="0"/>
    <xf numFmtId="0" fontId="43" fillId="19" borderId="33" applyNumberFormat="0" applyAlignment="0" applyProtection="0"/>
    <xf numFmtId="49" fontId="8" fillId="0" borderId="41" applyNumberFormat="0" applyFill="0" applyBorder="0" applyProtection="0">
      <alignment horizontal="left" vertical="center"/>
    </xf>
    <xf numFmtId="0" fontId="6" fillId="3" borderId="44">
      <alignment horizontal="left" vertical="center" wrapText="1" indent="2"/>
    </xf>
    <xf numFmtId="0" fontId="31" fillId="32" borderId="33" applyNumberFormat="0" applyAlignment="0" applyProtection="0"/>
    <xf numFmtId="0" fontId="6" fillId="0" borderId="44">
      <alignment horizontal="left" vertical="center" wrapText="1" indent="2"/>
    </xf>
    <xf numFmtId="0" fontId="25" fillId="35" borderId="40" applyNumberFormat="0" applyFont="0" applyAlignment="0" applyProtection="0"/>
    <xf numFmtId="0" fontId="19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4" fontId="6" fillId="6" borderId="41"/>
    <xf numFmtId="0" fontId="7" fillId="3" borderId="41">
      <alignment horizontal="right" vertical="center"/>
    </xf>
    <xf numFmtId="0" fontId="50" fillId="0" borderId="35" applyNumberFormat="0" applyFill="0" applyAlignment="0" applyProtection="0"/>
    <xf numFmtId="4" fontId="7" fillId="3" borderId="43">
      <alignment horizontal="right" vertical="center"/>
    </xf>
    <xf numFmtId="0" fontId="30" fillId="32" borderId="33" applyNumberFormat="0" applyAlignment="0" applyProtection="0"/>
    <xf numFmtId="0" fontId="7" fillId="3" borderId="42">
      <alignment horizontal="right" vertical="center"/>
    </xf>
    <xf numFmtId="0" fontId="31" fillId="32" borderId="33" applyNumberFormat="0" applyAlignment="0" applyProtection="0"/>
    <xf numFmtId="0" fontId="35" fillId="0" borderId="35" applyNumberFormat="0" applyFill="0" applyAlignment="0" applyProtection="0"/>
    <xf numFmtId="0" fontId="25" fillId="35" borderId="40" applyNumberFormat="0" applyFont="0" applyAlignment="0" applyProtection="0"/>
    <xf numFmtId="4" fontId="7" fillId="3" borderId="42">
      <alignment horizontal="right" vertical="center"/>
    </xf>
    <xf numFmtId="0" fontId="6" fillId="3" borderId="44">
      <alignment horizontal="left" vertical="center" wrapText="1" indent="2"/>
    </xf>
    <xf numFmtId="0" fontId="6" fillId="6" borderId="41"/>
    <xf numFmtId="183" fontId="6" fillId="5" borderId="41" applyNumberFormat="0" applyFont="0" applyBorder="0" applyAlignment="0" applyProtection="0">
      <alignment horizontal="right" vertical="center"/>
    </xf>
    <xf numFmtId="0" fontId="6" fillId="0" borderId="41" applyNumberFormat="0" applyFill="0" applyAlignment="0" applyProtection="0"/>
    <xf numFmtId="4" fontId="6" fillId="0" borderId="41" applyFill="0" applyBorder="0" applyProtection="0">
      <alignment horizontal="right" vertical="center"/>
    </xf>
    <xf numFmtId="4" fontId="7" fillId="2" borderId="41">
      <alignment horizontal="right" vertical="center"/>
    </xf>
    <xf numFmtId="0" fontId="35" fillId="0" borderId="35" applyNumberFormat="0" applyFill="0" applyAlignment="0" applyProtection="0"/>
    <xf numFmtId="49" fontId="8" fillId="0" borderId="41" applyNumberFormat="0" applyFill="0" applyBorder="0" applyProtection="0">
      <alignment horizontal="left" vertical="center"/>
    </xf>
    <xf numFmtId="49" fontId="6" fillId="0" borderId="42" applyNumberFormat="0" applyFont="0" applyFill="0" applyBorder="0" applyProtection="0">
      <alignment horizontal="left" vertical="center" indent="5"/>
    </xf>
    <xf numFmtId="0" fontId="6" fillId="2" borderId="42">
      <alignment horizontal="left" vertical="center"/>
    </xf>
    <xf numFmtId="0" fontId="31" fillId="32" borderId="33" applyNumberFormat="0" applyAlignment="0" applyProtection="0"/>
    <xf numFmtId="4" fontId="7" fillId="3" borderId="43">
      <alignment horizontal="right" vertical="center"/>
    </xf>
    <xf numFmtId="0" fontId="43" fillId="19" borderId="33" applyNumberFormat="0" applyAlignment="0" applyProtection="0"/>
    <xf numFmtId="0" fontId="43" fillId="19" borderId="33" applyNumberFormat="0" applyAlignment="0" applyProtection="0"/>
    <xf numFmtId="0" fontId="25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0" fontId="7" fillId="3" borderId="41">
      <alignment horizontal="right" vertical="center"/>
    </xf>
    <xf numFmtId="0" fontId="19" fillId="35" borderId="40" applyNumberFormat="0" applyFont="0" applyAlignment="0" applyProtection="0"/>
    <xf numFmtId="4" fontId="6" fillId="0" borderId="41">
      <alignment horizontal="right" vertical="center"/>
    </xf>
    <xf numFmtId="0" fontId="50" fillId="0" borderId="35" applyNumberFormat="0" applyFill="0" applyAlignment="0" applyProtection="0"/>
    <xf numFmtId="0" fontId="7" fillId="3" borderId="41">
      <alignment horizontal="right" vertical="center"/>
    </xf>
    <xf numFmtId="0" fontId="7" fillId="3" borderId="41">
      <alignment horizontal="right" vertical="center"/>
    </xf>
    <xf numFmtId="4" fontId="21" fillId="2" borderId="41">
      <alignment horizontal="right" vertical="center"/>
    </xf>
    <xf numFmtId="0" fontId="7" fillId="2" borderId="41">
      <alignment horizontal="right" vertical="center"/>
    </xf>
    <xf numFmtId="4" fontId="7" fillId="2" borderId="41">
      <alignment horizontal="right" vertical="center"/>
    </xf>
    <xf numFmtId="0" fontId="21" fillId="2" borderId="41">
      <alignment horizontal="right" vertical="center"/>
    </xf>
    <xf numFmtId="4" fontId="21" fillId="2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2">
      <alignment horizontal="right" vertical="center"/>
    </xf>
    <xf numFmtId="4" fontId="7" fillId="3" borderId="42">
      <alignment horizontal="right" vertical="center"/>
    </xf>
    <xf numFmtId="0" fontId="7" fillId="3" borderId="43">
      <alignment horizontal="right" vertical="center"/>
    </xf>
    <xf numFmtId="4" fontId="7" fillId="3" borderId="43">
      <alignment horizontal="right" vertical="center"/>
    </xf>
    <xf numFmtId="0" fontId="31" fillId="32" borderId="33" applyNumberFormat="0" applyAlignment="0" applyProtection="0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6" fillId="2" borderId="42">
      <alignment horizontal="left" vertical="center"/>
    </xf>
    <xf numFmtId="0" fontId="43" fillId="19" borderId="33" applyNumberFormat="0" applyAlignment="0" applyProtection="0"/>
    <xf numFmtId="0" fontId="6" fillId="0" borderId="41">
      <alignment horizontal="right" vertical="center"/>
    </xf>
    <xf numFmtId="4" fontId="6" fillId="0" borderId="41">
      <alignment horizontal="right" vertical="center"/>
    </xf>
    <xf numFmtId="0" fontId="6" fillId="0" borderId="41" applyNumberFormat="0" applyFill="0" applyAlignment="0" applyProtection="0"/>
    <xf numFmtId="0" fontId="47" fillId="32" borderId="32" applyNumberFormat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6" fillId="6" borderId="41"/>
    <xf numFmtId="4" fontId="6" fillId="6" borderId="41"/>
    <xf numFmtId="0" fontId="50" fillId="0" borderId="35" applyNumberFormat="0" applyFill="0" applyAlignment="0" applyProtection="0"/>
    <xf numFmtId="0" fontId="19" fillId="35" borderId="40" applyNumberFormat="0" applyFont="0" applyAlignment="0" applyProtection="0"/>
    <xf numFmtId="0" fontId="25" fillId="35" borderId="40" applyNumberFormat="0" applyFont="0" applyAlignment="0" applyProtection="0"/>
    <xf numFmtId="0" fontId="6" fillId="0" borderId="41" applyNumberFormat="0" applyFill="0" applyAlignment="0" applyProtection="0"/>
    <xf numFmtId="0" fontId="35" fillId="0" borderId="35" applyNumberFormat="0" applyFill="0" applyAlignment="0" applyProtection="0"/>
    <xf numFmtId="0" fontId="50" fillId="0" borderId="35" applyNumberFormat="0" applyFill="0" applyAlignment="0" applyProtection="0"/>
    <xf numFmtId="0" fontId="34" fillId="19" borderId="33" applyNumberFormat="0" applyAlignment="0" applyProtection="0"/>
    <xf numFmtId="0" fontId="31" fillId="32" borderId="33" applyNumberFormat="0" applyAlignment="0" applyProtection="0"/>
    <xf numFmtId="4" fontId="21" fillId="2" borderId="41">
      <alignment horizontal="right" vertical="center"/>
    </xf>
    <xf numFmtId="0" fontId="7" fillId="2" borderId="41">
      <alignment horizontal="right" vertical="center"/>
    </xf>
    <xf numFmtId="183" fontId="6" fillId="5" borderId="41" applyNumberFormat="0" applyFont="0" applyBorder="0" applyAlignment="0" applyProtection="0">
      <alignment horizontal="right" vertical="center"/>
    </xf>
    <xf numFmtId="0" fontId="35" fillId="0" borderId="35" applyNumberFormat="0" applyFill="0" applyAlignment="0" applyProtection="0"/>
    <xf numFmtId="49" fontId="6" fillId="0" borderId="41" applyNumberFormat="0" applyFont="0" applyFill="0" applyBorder="0" applyProtection="0">
      <alignment horizontal="left" vertical="center" indent="2"/>
    </xf>
    <xf numFmtId="49" fontId="6" fillId="0" borderId="42" applyNumberFormat="0" applyFont="0" applyFill="0" applyBorder="0" applyProtection="0">
      <alignment horizontal="left" vertical="center" indent="5"/>
    </xf>
    <xf numFmtId="49" fontId="6" fillId="0" borderId="41" applyNumberFormat="0" applyFont="0" applyFill="0" applyBorder="0" applyProtection="0">
      <alignment horizontal="left" vertical="center" indent="2"/>
    </xf>
    <xf numFmtId="4" fontId="6" fillId="0" borderId="41" applyFill="0" applyBorder="0" applyProtection="0">
      <alignment horizontal="right" vertical="center"/>
    </xf>
    <xf numFmtId="49" fontId="8" fillId="0" borderId="41" applyNumberFormat="0" applyFill="0" applyBorder="0" applyProtection="0">
      <alignment horizontal="left" vertical="center"/>
    </xf>
    <xf numFmtId="0" fontId="6" fillId="0" borderId="44">
      <alignment horizontal="left" vertical="center" wrapText="1" indent="2"/>
    </xf>
    <xf numFmtId="0" fontId="47" fillId="32" borderId="32" applyNumberFormat="0" applyAlignment="0" applyProtection="0"/>
    <xf numFmtId="0" fontId="7" fillId="3" borderId="43">
      <alignment horizontal="right" vertical="center"/>
    </xf>
    <xf numFmtId="0" fontId="34" fillId="19" borderId="33" applyNumberFormat="0" applyAlignment="0" applyProtection="0"/>
    <xf numFmtId="0" fontId="7" fillId="3" borderId="43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0" fontId="28" fillId="32" borderId="32" applyNumberFormat="0" applyAlignment="0" applyProtection="0"/>
    <xf numFmtId="0" fontId="30" fillId="32" borderId="33" applyNumberFormat="0" applyAlignment="0" applyProtection="0"/>
    <xf numFmtId="0" fontId="35" fillId="0" borderId="35" applyNumberFormat="0" applyFill="0" applyAlignment="0" applyProtection="0"/>
    <xf numFmtId="0" fontId="6" fillId="6" borderId="41"/>
    <xf numFmtId="4" fontId="6" fillId="6" borderId="41"/>
    <xf numFmtId="4" fontId="7" fillId="3" borderId="41">
      <alignment horizontal="right" vertical="center"/>
    </xf>
    <xf numFmtId="0" fontId="21" fillId="2" borderId="41">
      <alignment horizontal="right" vertical="center"/>
    </xf>
    <xf numFmtId="0" fontId="34" fillId="19" borderId="33" applyNumberFormat="0" applyAlignment="0" applyProtection="0"/>
    <xf numFmtId="0" fontId="31" fillId="32" borderId="33" applyNumberFormat="0" applyAlignment="0" applyProtection="0"/>
    <xf numFmtId="4" fontId="6" fillId="0" borderId="41">
      <alignment horizontal="right" vertical="center"/>
    </xf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47" fillId="32" borderId="32" applyNumberFormat="0" applyAlignment="0" applyProtection="0"/>
    <xf numFmtId="0" fontId="43" fillId="19" borderId="33" applyNumberFormat="0" applyAlignment="0" applyProtection="0"/>
    <xf numFmtId="0" fontId="30" fillId="32" borderId="33" applyNumberFormat="0" applyAlignment="0" applyProtection="0"/>
    <xf numFmtId="0" fontId="28" fillId="32" borderId="32" applyNumberFormat="0" applyAlignment="0" applyProtection="0"/>
    <xf numFmtId="0" fontId="7" fillId="3" borderId="43">
      <alignment horizontal="right" vertical="center"/>
    </xf>
    <xf numFmtId="0" fontId="21" fillId="2" borderId="41">
      <alignment horizontal="right" vertical="center"/>
    </xf>
    <xf numFmtId="4" fontId="7" fillId="2" borderId="41">
      <alignment horizontal="right" vertical="center"/>
    </xf>
    <xf numFmtId="4" fontId="7" fillId="3" borderId="41">
      <alignment horizontal="right" vertical="center"/>
    </xf>
    <xf numFmtId="49" fontId="6" fillId="0" borderId="42" applyNumberFormat="0" applyFont="0" applyFill="0" applyBorder="0" applyProtection="0">
      <alignment horizontal="left" vertical="center" indent="5"/>
    </xf>
    <xf numFmtId="4" fontId="6" fillId="0" borderId="41" applyFill="0" applyBorder="0" applyProtection="0">
      <alignment horizontal="right" vertical="center"/>
    </xf>
    <xf numFmtId="4" fontId="7" fillId="2" borderId="41">
      <alignment horizontal="right" vertical="center"/>
    </xf>
    <xf numFmtId="0" fontId="19" fillId="0" borderId="0"/>
    <xf numFmtId="0" fontId="43" fillId="19" borderId="33" applyNumberFormat="0" applyAlignment="0" applyProtection="0"/>
    <xf numFmtId="0" fontId="34" fillId="19" borderId="33" applyNumberFormat="0" applyAlignment="0" applyProtection="0"/>
    <xf numFmtId="0" fontId="30" fillId="32" borderId="33" applyNumberFormat="0" applyAlignment="0" applyProtection="0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28" fillId="32" borderId="32" applyNumberFormat="0" applyAlignment="0" applyProtection="0"/>
    <xf numFmtId="0" fontId="30" fillId="32" borderId="33" applyNumberFormat="0" applyAlignment="0" applyProtection="0"/>
    <xf numFmtId="0" fontId="31" fillId="32" borderId="33" applyNumberFormat="0" applyAlignment="0" applyProtection="0"/>
    <xf numFmtId="0" fontId="34" fillId="19" borderId="33" applyNumberFormat="0" applyAlignment="0" applyProtection="0"/>
    <xf numFmtId="0" fontId="35" fillId="0" borderId="35" applyNumberFormat="0" applyFill="0" applyAlignment="0" applyProtection="0"/>
    <xf numFmtId="0" fontId="43" fillId="19" borderId="33" applyNumberFormat="0" applyAlignment="0" applyProtection="0"/>
    <xf numFmtId="0" fontId="25" fillId="35" borderId="40" applyNumberFormat="0" applyFont="0" applyAlignment="0" applyProtection="0"/>
    <xf numFmtId="0" fontId="19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0" fontId="31" fillId="32" borderId="33" applyNumberFormat="0" applyAlignment="0" applyProtection="0"/>
    <xf numFmtId="0" fontId="43" fillId="19" borderId="33" applyNumberFormat="0" applyAlignment="0" applyProtection="0"/>
    <xf numFmtId="0" fontId="25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0" fontId="7" fillId="3" borderId="2">
      <alignment horizontal="right" vertical="center"/>
    </xf>
    <xf numFmtId="4" fontId="7" fillId="3" borderId="2">
      <alignment horizontal="right" vertical="center"/>
    </xf>
    <xf numFmtId="0" fontId="7" fillId="3" borderId="3">
      <alignment horizontal="right" vertical="center"/>
    </xf>
    <xf numFmtId="4" fontId="7" fillId="3" borderId="3">
      <alignment horizontal="right" vertical="center"/>
    </xf>
    <xf numFmtId="0" fontId="31" fillId="32" borderId="33" applyNumberFormat="0" applyAlignment="0" applyProtection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43" fillId="19" borderId="33" applyNumberForma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49" fontId="6" fillId="0" borderId="2" applyNumberFormat="0" applyFont="0" applyFill="0" applyBorder="0" applyProtection="0">
      <alignment horizontal="left" vertical="center" indent="5"/>
    </xf>
    <xf numFmtId="0" fontId="28" fillId="32" borderId="32" applyNumberFormat="0" applyAlignment="0" applyProtection="0"/>
    <xf numFmtId="0" fontId="30" fillId="32" borderId="33" applyNumberFormat="0" applyAlignment="0" applyProtection="0"/>
    <xf numFmtId="0" fontId="35" fillId="0" borderId="35" applyNumberFormat="0" applyFill="0" applyAlignment="0" applyProtection="0"/>
    <xf numFmtId="49" fontId="6" fillId="0" borderId="41" applyNumberFormat="0" applyFont="0" applyFill="0" applyBorder="0" applyProtection="0">
      <alignment horizontal="left" vertical="center" indent="2"/>
    </xf>
    <xf numFmtId="0" fontId="7" fillId="2" borderId="41">
      <alignment horizontal="right" vertical="center"/>
    </xf>
    <xf numFmtId="4" fontId="7" fillId="2" borderId="41">
      <alignment horizontal="right" vertical="center"/>
    </xf>
    <xf numFmtId="0" fontId="21" fillId="2" borderId="41">
      <alignment horizontal="right" vertical="center"/>
    </xf>
    <xf numFmtId="4" fontId="21" fillId="2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34" fillId="19" borderId="33" applyNumberFormat="0" applyAlignment="0" applyProtection="0"/>
    <xf numFmtId="0" fontId="6" fillId="0" borderId="41">
      <alignment horizontal="right" vertical="center"/>
    </xf>
    <xf numFmtId="4" fontId="6" fillId="0" borderId="41">
      <alignment horizontal="right" vertical="center"/>
    </xf>
    <xf numFmtId="4" fontId="6" fillId="0" borderId="41" applyFill="0" applyBorder="0" applyProtection="0">
      <alignment horizontal="right" vertical="center"/>
    </xf>
    <xf numFmtId="49" fontId="8" fillId="0" borderId="41" applyNumberFormat="0" applyFill="0" applyBorder="0" applyProtection="0">
      <alignment horizontal="left" vertical="center"/>
    </xf>
    <xf numFmtId="0" fontId="6" fillId="0" borderId="41" applyNumberFormat="0" applyFill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6" fillId="6" borderId="41"/>
    <xf numFmtId="4" fontId="6" fillId="6" borderId="41"/>
    <xf numFmtId="4" fontId="7" fillId="3" borderId="41">
      <alignment horizontal="right" vertical="center"/>
    </xf>
    <xf numFmtId="0" fontId="6" fillId="6" borderId="41"/>
    <xf numFmtId="0" fontId="30" fillId="32" borderId="33" applyNumberFormat="0" applyAlignment="0" applyProtection="0"/>
    <xf numFmtId="0" fontId="7" fillId="2" borderId="41">
      <alignment horizontal="right" vertical="center"/>
    </xf>
    <xf numFmtId="0" fontId="6" fillId="0" borderId="41">
      <alignment horizontal="right" vertical="center"/>
    </xf>
    <xf numFmtId="0" fontId="50" fillId="0" borderId="35" applyNumberFormat="0" applyFill="0" applyAlignment="0" applyProtection="0"/>
    <xf numFmtId="0" fontId="6" fillId="2" borderId="42">
      <alignment horizontal="left" vertical="center"/>
    </xf>
    <xf numFmtId="0" fontId="43" fillId="19" borderId="33" applyNumberFormat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25" fillId="35" borderId="40" applyNumberFormat="0" applyFont="0" applyAlignment="0" applyProtection="0"/>
    <xf numFmtId="0" fontId="6" fillId="0" borderId="44">
      <alignment horizontal="left" vertical="center" wrapText="1" indent="2"/>
    </xf>
    <xf numFmtId="4" fontId="6" fillId="6" borderId="41"/>
    <xf numFmtId="49" fontId="8" fillId="0" borderId="41" applyNumberFormat="0" applyFill="0" applyBorder="0" applyProtection="0">
      <alignment horizontal="left" vertical="center"/>
    </xf>
    <xf numFmtId="0" fontId="6" fillId="0" borderId="41">
      <alignment horizontal="right" vertical="center"/>
    </xf>
    <xf numFmtId="4" fontId="7" fillId="3" borderId="43">
      <alignment horizontal="right" vertical="center"/>
    </xf>
    <xf numFmtId="4" fontId="7" fillId="3" borderId="41">
      <alignment horizontal="right" vertical="center"/>
    </xf>
    <xf numFmtId="4" fontId="7" fillId="3" borderId="41">
      <alignment horizontal="right" vertical="center"/>
    </xf>
    <xf numFmtId="0" fontId="21" fillId="2" borderId="41">
      <alignment horizontal="right" vertical="center"/>
    </xf>
    <xf numFmtId="0" fontId="7" fillId="2" borderId="41">
      <alignment horizontal="right" vertical="center"/>
    </xf>
    <xf numFmtId="49" fontId="6" fillId="0" borderId="41" applyNumberFormat="0" applyFont="0" applyFill="0" applyBorder="0" applyProtection="0">
      <alignment horizontal="left" vertical="center" indent="2"/>
    </xf>
    <xf numFmtId="0" fontId="43" fillId="19" borderId="33" applyNumberFormat="0" applyAlignment="0" applyProtection="0"/>
    <xf numFmtId="0" fontId="28" fillId="32" borderId="32" applyNumberFormat="0" applyAlignment="0" applyProtection="0"/>
    <xf numFmtId="49" fontId="6" fillId="0" borderId="41" applyNumberFormat="0" applyFont="0" applyFill="0" applyBorder="0" applyProtection="0">
      <alignment horizontal="left" vertical="center" indent="2"/>
    </xf>
    <xf numFmtId="0" fontId="34" fillId="19" borderId="33" applyNumberFormat="0" applyAlignment="0" applyProtection="0"/>
    <xf numFmtId="4" fontId="6" fillId="0" borderId="41" applyFill="0" applyBorder="0" applyProtection="0">
      <alignment horizontal="right" vertical="center"/>
    </xf>
    <xf numFmtId="0" fontId="31" fillId="32" borderId="33" applyNumberFormat="0" applyAlignment="0" applyProtection="0"/>
    <xf numFmtId="0" fontId="50" fillId="0" borderId="35" applyNumberFormat="0" applyFill="0" applyAlignment="0" applyProtection="0"/>
    <xf numFmtId="0" fontId="47" fillId="32" borderId="32" applyNumberFormat="0" applyAlignment="0" applyProtection="0"/>
    <xf numFmtId="0" fontId="6" fillId="0" borderId="41" applyNumberFormat="0" applyFill="0" applyAlignment="0" applyProtection="0"/>
    <xf numFmtId="4" fontId="6" fillId="0" borderId="41">
      <alignment horizontal="right" vertical="center"/>
    </xf>
    <xf numFmtId="0" fontId="6" fillId="0" borderId="41">
      <alignment horizontal="right" vertical="center"/>
    </xf>
    <xf numFmtId="0" fontId="43" fillId="19" borderId="33" applyNumberFormat="0" applyAlignment="0" applyProtection="0"/>
    <xf numFmtId="0" fontId="28" fillId="32" borderId="32" applyNumberFormat="0" applyAlignment="0" applyProtection="0"/>
    <xf numFmtId="0" fontId="30" fillId="32" borderId="33" applyNumberFormat="0" applyAlignment="0" applyProtection="0"/>
    <xf numFmtId="0" fontId="6" fillId="3" borderId="44">
      <alignment horizontal="left" vertical="center" wrapText="1" indent="2"/>
    </xf>
    <xf numFmtId="0" fontId="31" fillId="32" borderId="33" applyNumberFormat="0" applyAlignment="0" applyProtection="0"/>
    <xf numFmtId="0" fontId="31" fillId="32" borderId="33" applyNumberFormat="0" applyAlignment="0" applyProtection="0"/>
    <xf numFmtId="4" fontId="7" fillId="3" borderId="42">
      <alignment horizontal="right" vertical="center"/>
    </xf>
    <xf numFmtId="0" fontId="7" fillId="3" borderId="42">
      <alignment horizontal="right" vertical="center"/>
    </xf>
    <xf numFmtId="0" fontId="7" fillId="3" borderId="41">
      <alignment horizontal="right" vertical="center"/>
    </xf>
    <xf numFmtId="4" fontId="21" fillId="2" borderId="41">
      <alignment horizontal="right" vertical="center"/>
    </xf>
    <xf numFmtId="0" fontId="34" fillId="19" borderId="33" applyNumberFormat="0" applyAlignment="0" applyProtection="0"/>
    <xf numFmtId="0" fontId="35" fillId="0" borderId="35" applyNumberFormat="0" applyFill="0" applyAlignment="0" applyProtection="0"/>
    <xf numFmtId="0" fontId="50" fillId="0" borderId="35" applyNumberFormat="0" applyFill="0" applyAlignment="0" applyProtection="0"/>
    <xf numFmtId="0" fontId="25" fillId="35" borderId="40" applyNumberFormat="0" applyFont="0" applyAlignment="0" applyProtection="0"/>
    <xf numFmtId="0" fontId="43" fillId="19" borderId="33" applyNumberFormat="0" applyAlignment="0" applyProtection="0"/>
    <xf numFmtId="49" fontId="8" fillId="0" borderId="41" applyNumberFormat="0" applyFill="0" applyBorder="0" applyProtection="0">
      <alignment horizontal="left" vertical="center"/>
    </xf>
    <xf numFmtId="0" fontId="6" fillId="3" borderId="44">
      <alignment horizontal="left" vertical="center" wrapText="1" indent="2"/>
    </xf>
    <xf numFmtId="0" fontId="31" fillId="32" borderId="33" applyNumberFormat="0" applyAlignment="0" applyProtection="0"/>
    <xf numFmtId="0" fontId="6" fillId="0" borderId="44">
      <alignment horizontal="left" vertical="center" wrapText="1" indent="2"/>
    </xf>
    <xf numFmtId="0" fontId="25" fillId="35" borderId="40" applyNumberFormat="0" applyFont="0" applyAlignment="0" applyProtection="0"/>
    <xf numFmtId="0" fontId="19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4" fontId="6" fillId="6" borderId="41"/>
    <xf numFmtId="0" fontId="7" fillId="3" borderId="41">
      <alignment horizontal="right" vertical="center"/>
    </xf>
    <xf numFmtId="0" fontId="50" fillId="0" borderId="35" applyNumberFormat="0" applyFill="0" applyAlignment="0" applyProtection="0"/>
    <xf numFmtId="4" fontId="7" fillId="3" borderId="43">
      <alignment horizontal="right" vertical="center"/>
    </xf>
    <xf numFmtId="0" fontId="30" fillId="32" borderId="33" applyNumberFormat="0" applyAlignment="0" applyProtection="0"/>
    <xf numFmtId="0" fontId="7" fillId="3" borderId="42">
      <alignment horizontal="right" vertical="center"/>
    </xf>
    <xf numFmtId="0" fontId="31" fillId="32" borderId="33" applyNumberFormat="0" applyAlignment="0" applyProtection="0"/>
    <xf numFmtId="0" fontId="35" fillId="0" borderId="35" applyNumberFormat="0" applyFill="0" applyAlignment="0" applyProtection="0"/>
    <xf numFmtId="0" fontId="25" fillId="35" borderId="40" applyNumberFormat="0" applyFont="0" applyAlignment="0" applyProtection="0"/>
    <xf numFmtId="4" fontId="7" fillId="3" borderId="42">
      <alignment horizontal="right" vertical="center"/>
    </xf>
    <xf numFmtId="0" fontId="6" fillId="3" borderId="44">
      <alignment horizontal="left" vertical="center" wrapText="1" indent="2"/>
    </xf>
    <xf numFmtId="0" fontId="6" fillId="6" borderId="41"/>
    <xf numFmtId="183" fontId="6" fillId="5" borderId="41" applyNumberFormat="0" applyFont="0" applyBorder="0" applyAlignment="0" applyProtection="0">
      <alignment horizontal="right" vertical="center"/>
    </xf>
    <xf numFmtId="0" fontId="6" fillId="0" borderId="41" applyNumberFormat="0" applyFill="0" applyAlignment="0" applyProtection="0"/>
    <xf numFmtId="4" fontId="6" fillId="0" borderId="41" applyFill="0" applyBorder="0" applyProtection="0">
      <alignment horizontal="right" vertical="center"/>
    </xf>
    <xf numFmtId="4" fontId="7" fillId="2" borderId="41">
      <alignment horizontal="right" vertical="center"/>
    </xf>
    <xf numFmtId="0" fontId="35" fillId="0" borderId="35" applyNumberFormat="0" applyFill="0" applyAlignment="0" applyProtection="0"/>
    <xf numFmtId="49" fontId="8" fillId="0" borderId="41" applyNumberFormat="0" applyFill="0" applyBorder="0" applyProtection="0">
      <alignment horizontal="left" vertical="center"/>
    </xf>
    <xf numFmtId="49" fontId="6" fillId="0" borderId="42" applyNumberFormat="0" applyFont="0" applyFill="0" applyBorder="0" applyProtection="0">
      <alignment horizontal="left" vertical="center" indent="5"/>
    </xf>
    <xf numFmtId="0" fontId="6" fillId="2" borderId="42">
      <alignment horizontal="left" vertical="center"/>
    </xf>
    <xf numFmtId="0" fontId="31" fillId="32" borderId="33" applyNumberFormat="0" applyAlignment="0" applyProtection="0"/>
    <xf numFmtId="4" fontId="7" fillId="3" borderId="43">
      <alignment horizontal="right" vertical="center"/>
    </xf>
    <xf numFmtId="0" fontId="43" fillId="19" borderId="33" applyNumberFormat="0" applyAlignment="0" applyProtection="0"/>
    <xf numFmtId="0" fontId="43" fillId="19" borderId="33" applyNumberFormat="0" applyAlignment="0" applyProtection="0"/>
    <xf numFmtId="0" fontId="25" fillId="35" borderId="40" applyNumberFormat="0" applyFont="0" applyAlignment="0" applyProtection="0"/>
    <xf numFmtId="0" fontId="47" fillId="32" borderId="32" applyNumberFormat="0" applyAlignment="0" applyProtection="0"/>
    <xf numFmtId="0" fontId="50" fillId="0" borderId="35" applyNumberFormat="0" applyFill="0" applyAlignment="0" applyProtection="0"/>
    <xf numFmtId="0" fontId="7" fillId="3" borderId="41">
      <alignment horizontal="right" vertical="center"/>
    </xf>
    <xf numFmtId="0" fontId="19" fillId="35" borderId="40" applyNumberFormat="0" applyFont="0" applyAlignment="0" applyProtection="0"/>
    <xf numFmtId="4" fontId="6" fillId="0" borderId="41">
      <alignment horizontal="right" vertical="center"/>
    </xf>
    <xf numFmtId="0" fontId="50" fillId="0" borderId="35" applyNumberFormat="0" applyFill="0" applyAlignment="0" applyProtection="0"/>
    <xf numFmtId="0" fontId="7" fillId="3" borderId="41">
      <alignment horizontal="right" vertical="center"/>
    </xf>
    <xf numFmtId="0" fontId="7" fillId="3" borderId="41">
      <alignment horizontal="right" vertical="center"/>
    </xf>
    <xf numFmtId="4" fontId="21" fillId="2" borderId="41">
      <alignment horizontal="right" vertical="center"/>
    </xf>
    <xf numFmtId="0" fontId="7" fillId="2" borderId="41">
      <alignment horizontal="right" vertical="center"/>
    </xf>
    <xf numFmtId="4" fontId="7" fillId="2" borderId="41">
      <alignment horizontal="right" vertical="center"/>
    </xf>
    <xf numFmtId="0" fontId="21" fillId="2" borderId="41">
      <alignment horizontal="right" vertical="center"/>
    </xf>
    <xf numFmtId="4" fontId="21" fillId="2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4" fontId="7" fillId="3" borderId="41">
      <alignment horizontal="right" vertical="center"/>
    </xf>
    <xf numFmtId="0" fontId="7" fillId="3" borderId="42">
      <alignment horizontal="right" vertical="center"/>
    </xf>
    <xf numFmtId="4" fontId="7" fillId="3" borderId="42">
      <alignment horizontal="right" vertical="center"/>
    </xf>
    <xf numFmtId="0" fontId="7" fillId="3" borderId="43">
      <alignment horizontal="right" vertical="center"/>
    </xf>
    <xf numFmtId="4" fontId="7" fillId="3" borderId="43">
      <alignment horizontal="right" vertical="center"/>
    </xf>
    <xf numFmtId="0" fontId="31" fillId="32" borderId="33" applyNumberFormat="0" applyAlignment="0" applyProtection="0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6" fillId="2" borderId="42">
      <alignment horizontal="left" vertical="center"/>
    </xf>
    <xf numFmtId="0" fontId="43" fillId="19" borderId="33" applyNumberFormat="0" applyAlignment="0" applyProtection="0"/>
    <xf numFmtId="0" fontId="6" fillId="0" borderId="41">
      <alignment horizontal="right" vertical="center"/>
    </xf>
    <xf numFmtId="4" fontId="6" fillId="0" borderId="41">
      <alignment horizontal="right" vertical="center"/>
    </xf>
    <xf numFmtId="0" fontId="6" fillId="0" borderId="41" applyNumberFormat="0" applyFill="0" applyAlignment="0" applyProtection="0"/>
    <xf numFmtId="0" fontId="47" fillId="32" borderId="32" applyNumberFormat="0" applyAlignment="0" applyProtection="0"/>
    <xf numFmtId="183" fontId="6" fillId="5" borderId="41" applyNumberFormat="0" applyFont="0" applyBorder="0" applyAlignment="0" applyProtection="0">
      <alignment horizontal="right" vertical="center"/>
    </xf>
    <xf numFmtId="0" fontId="6" fillId="6" borderId="41"/>
    <xf numFmtId="4" fontId="6" fillId="6" borderId="41"/>
    <xf numFmtId="0" fontId="50" fillId="0" borderId="35" applyNumberFormat="0" applyFill="0" applyAlignment="0" applyProtection="0"/>
    <xf numFmtId="0" fontId="19" fillId="35" borderId="40" applyNumberFormat="0" applyFont="0" applyAlignment="0" applyProtection="0"/>
    <xf numFmtId="0" fontId="25" fillId="35" borderId="40" applyNumberFormat="0" applyFont="0" applyAlignment="0" applyProtection="0"/>
    <xf numFmtId="0" fontId="6" fillId="0" borderId="41" applyNumberFormat="0" applyFill="0" applyAlignment="0" applyProtection="0"/>
    <xf numFmtId="0" fontId="35" fillId="0" borderId="35" applyNumberFormat="0" applyFill="0" applyAlignment="0" applyProtection="0"/>
    <xf numFmtId="0" fontId="50" fillId="0" borderId="35" applyNumberFormat="0" applyFill="0" applyAlignment="0" applyProtection="0"/>
    <xf numFmtId="0" fontId="34" fillId="19" borderId="33" applyNumberFormat="0" applyAlignment="0" applyProtection="0"/>
    <xf numFmtId="0" fontId="31" fillId="32" borderId="33" applyNumberFormat="0" applyAlignment="0" applyProtection="0"/>
    <xf numFmtId="4" fontId="21" fillId="2" borderId="41">
      <alignment horizontal="right" vertical="center"/>
    </xf>
    <xf numFmtId="0" fontId="7" fillId="2" borderId="41">
      <alignment horizontal="right" vertical="center"/>
    </xf>
    <xf numFmtId="183" fontId="6" fillId="5" borderId="41" applyNumberFormat="0" applyFont="0" applyBorder="0" applyAlignment="0" applyProtection="0">
      <alignment horizontal="right" vertical="center"/>
    </xf>
    <xf numFmtId="0" fontId="35" fillId="0" borderId="35" applyNumberFormat="0" applyFill="0" applyAlignment="0" applyProtection="0"/>
    <xf numFmtId="49" fontId="6" fillId="0" borderId="41" applyNumberFormat="0" applyFont="0" applyFill="0" applyBorder="0" applyProtection="0">
      <alignment horizontal="left" vertical="center" indent="2"/>
    </xf>
    <xf numFmtId="49" fontId="6" fillId="0" borderId="42" applyNumberFormat="0" applyFont="0" applyFill="0" applyBorder="0" applyProtection="0">
      <alignment horizontal="left" vertical="center" indent="5"/>
    </xf>
    <xf numFmtId="49" fontId="6" fillId="0" borderId="41" applyNumberFormat="0" applyFont="0" applyFill="0" applyBorder="0" applyProtection="0">
      <alignment horizontal="left" vertical="center" indent="2"/>
    </xf>
    <xf numFmtId="4" fontId="6" fillId="0" borderId="41" applyFill="0" applyBorder="0" applyProtection="0">
      <alignment horizontal="right" vertical="center"/>
    </xf>
    <xf numFmtId="49" fontId="8" fillId="0" borderId="41" applyNumberFormat="0" applyFill="0" applyBorder="0" applyProtection="0">
      <alignment horizontal="left" vertical="center"/>
    </xf>
    <xf numFmtId="0" fontId="6" fillId="0" borderId="44">
      <alignment horizontal="left" vertical="center" wrapText="1" indent="2"/>
    </xf>
    <xf numFmtId="0" fontId="47" fillId="32" borderId="32" applyNumberFormat="0" applyAlignment="0" applyProtection="0"/>
    <xf numFmtId="0" fontId="7" fillId="3" borderId="43">
      <alignment horizontal="right" vertical="center"/>
    </xf>
    <xf numFmtId="0" fontId="34" fillId="19" borderId="33" applyNumberFormat="0" applyAlignment="0" applyProtection="0"/>
    <xf numFmtId="0" fontId="7" fillId="3" borderId="43">
      <alignment horizontal="right" vertical="center"/>
    </xf>
    <xf numFmtId="4" fontId="7" fillId="3" borderId="41">
      <alignment horizontal="right" vertical="center"/>
    </xf>
    <xf numFmtId="0" fontId="7" fillId="3" borderId="41">
      <alignment horizontal="right" vertical="center"/>
    </xf>
    <xf numFmtId="0" fontId="28" fillId="32" borderId="32" applyNumberFormat="0" applyAlignment="0" applyProtection="0"/>
    <xf numFmtId="0" fontId="30" fillId="32" borderId="33" applyNumberFormat="0" applyAlignment="0" applyProtection="0"/>
    <xf numFmtId="0" fontId="35" fillId="0" borderId="35" applyNumberFormat="0" applyFill="0" applyAlignment="0" applyProtection="0"/>
    <xf numFmtId="0" fontId="6" fillId="6" borderId="41"/>
    <xf numFmtId="4" fontId="6" fillId="6" borderId="41"/>
    <xf numFmtId="4" fontId="7" fillId="3" borderId="41">
      <alignment horizontal="right" vertical="center"/>
    </xf>
    <xf numFmtId="0" fontId="21" fillId="2" borderId="41">
      <alignment horizontal="right" vertical="center"/>
    </xf>
    <xf numFmtId="0" fontId="34" fillId="19" borderId="33" applyNumberFormat="0" applyAlignment="0" applyProtection="0"/>
    <xf numFmtId="0" fontId="31" fillId="32" borderId="33" applyNumberFormat="0" applyAlignment="0" applyProtection="0"/>
    <xf numFmtId="4" fontId="6" fillId="0" borderId="41">
      <alignment horizontal="right" vertical="center"/>
    </xf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47" fillId="32" borderId="32" applyNumberFormat="0" applyAlignment="0" applyProtection="0"/>
    <xf numFmtId="0" fontId="43" fillId="19" borderId="33" applyNumberFormat="0" applyAlignment="0" applyProtection="0"/>
    <xf numFmtId="0" fontId="30" fillId="32" borderId="33" applyNumberFormat="0" applyAlignment="0" applyProtection="0"/>
    <xf numFmtId="0" fontId="28" fillId="32" borderId="32" applyNumberFormat="0" applyAlignment="0" applyProtection="0"/>
    <xf numFmtId="0" fontId="7" fillId="3" borderId="43">
      <alignment horizontal="right" vertical="center"/>
    </xf>
    <xf numFmtId="0" fontId="21" fillId="2" borderId="41">
      <alignment horizontal="right" vertical="center"/>
    </xf>
    <xf numFmtId="4" fontId="7" fillId="2" borderId="41">
      <alignment horizontal="right" vertical="center"/>
    </xf>
    <xf numFmtId="4" fontId="7" fillId="3" borderId="41">
      <alignment horizontal="right" vertical="center"/>
    </xf>
    <xf numFmtId="49" fontId="6" fillId="0" borderId="42" applyNumberFormat="0" applyFont="0" applyFill="0" applyBorder="0" applyProtection="0">
      <alignment horizontal="left" vertical="center" indent="5"/>
    </xf>
    <xf numFmtId="4" fontId="6" fillId="0" borderId="41" applyFill="0" applyBorder="0" applyProtection="0">
      <alignment horizontal="right" vertical="center"/>
    </xf>
    <xf numFmtId="4" fontId="7" fillId="2" borderId="41">
      <alignment horizontal="right" vertical="center"/>
    </xf>
    <xf numFmtId="0" fontId="43" fillId="19" borderId="33" applyNumberFormat="0" applyAlignment="0" applyProtection="0"/>
    <xf numFmtId="0" fontId="34" fillId="19" borderId="33" applyNumberFormat="0" applyAlignment="0" applyProtection="0"/>
    <xf numFmtId="0" fontId="30" fillId="32" borderId="33" applyNumberFormat="0" applyAlignment="0" applyProtection="0"/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6" fillId="3" borderId="44">
      <alignment horizontal="left" vertical="center" wrapText="1" indent="2"/>
    </xf>
    <xf numFmtId="0" fontId="6" fillId="0" borderId="44">
      <alignment horizontal="left" vertical="center" wrapText="1" indent="2"/>
    </xf>
    <xf numFmtId="0" fontId="50" fillId="0" borderId="55" applyNumberFormat="0" applyFill="0" applyAlignment="0" applyProtection="0"/>
    <xf numFmtId="0" fontId="6" fillId="0" borderId="60">
      <alignment horizontal="left" vertical="center" wrapText="1" indent="2"/>
    </xf>
    <xf numFmtId="0" fontId="30" fillId="32" borderId="54" applyNumberFormat="0" applyAlignment="0" applyProtection="0"/>
    <xf numFmtId="4" fontId="6" fillId="6" borderId="57"/>
    <xf numFmtId="0" fontId="6" fillId="6" borderId="57"/>
    <xf numFmtId="183" fontId="6" fillId="5" borderId="57" applyNumberFormat="0" applyFont="0" applyBorder="0" applyAlignment="0" applyProtection="0">
      <alignment horizontal="right" vertical="center"/>
    </xf>
    <xf numFmtId="0" fontId="47" fillId="32" borderId="53" applyNumberFormat="0" applyAlignment="0" applyProtection="0"/>
    <xf numFmtId="0" fontId="6" fillId="0" borderId="57" applyNumberFormat="0" applyFill="0" applyAlignment="0" applyProtection="0"/>
    <xf numFmtId="0" fontId="28" fillId="32" borderId="45" applyNumberFormat="0" applyAlignment="0" applyProtection="0"/>
    <xf numFmtId="4" fontId="6" fillId="0" borderId="57">
      <alignment horizontal="right" vertical="center"/>
    </xf>
    <xf numFmtId="0" fontId="30" fillId="32" borderId="46" applyNumberFormat="0" applyAlignment="0" applyProtection="0"/>
    <xf numFmtId="0" fontId="31" fillId="32" borderId="46" applyNumberFormat="0" applyAlignment="0" applyProtection="0"/>
    <xf numFmtId="0" fontId="6" fillId="2" borderId="58">
      <alignment horizontal="left" vertical="center"/>
    </xf>
    <xf numFmtId="0" fontId="31" fillId="32" borderId="54" applyNumberFormat="0" applyAlignment="0" applyProtection="0"/>
    <xf numFmtId="4" fontId="7" fillId="3" borderId="59">
      <alignment horizontal="right" vertical="center"/>
    </xf>
    <xf numFmtId="4" fontId="7" fillId="3" borderId="58">
      <alignment horizontal="right" vertical="center"/>
    </xf>
    <xf numFmtId="0" fontId="7" fillId="3" borderId="57">
      <alignment horizontal="right" vertical="center"/>
    </xf>
    <xf numFmtId="0" fontId="34" fillId="19" borderId="46" applyNumberFormat="0" applyAlignment="0" applyProtection="0"/>
    <xf numFmtId="0" fontId="35" fillId="0" borderId="47" applyNumberFormat="0" applyFill="0" applyAlignment="0" applyProtection="0"/>
    <xf numFmtId="0" fontId="47" fillId="32" borderId="53" applyNumberFormat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19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31" fillId="32" borderId="54" applyNumberFormat="0" applyAlignment="0" applyProtection="0"/>
    <xf numFmtId="0" fontId="6" fillId="3" borderId="60">
      <alignment horizontal="left" vertical="center" wrapText="1" indent="2"/>
    </xf>
    <xf numFmtId="49" fontId="8" fillId="0" borderId="57" applyNumberFormat="0" applyFill="0" applyBorder="0" applyProtection="0">
      <alignment horizontal="left" vertical="center"/>
    </xf>
    <xf numFmtId="49" fontId="6" fillId="0" borderId="58" applyNumberFormat="0" applyFont="0" applyFill="0" applyBorder="0" applyProtection="0">
      <alignment horizontal="left" vertical="center" indent="5"/>
    </xf>
    <xf numFmtId="0" fontId="6" fillId="0" borderId="57">
      <alignment horizontal="right" vertical="center"/>
    </xf>
    <xf numFmtId="0" fontId="31" fillId="32" borderId="46" applyNumberFormat="0" applyAlignment="0" applyProtection="0"/>
    <xf numFmtId="0" fontId="6" fillId="0" borderId="60">
      <alignment horizontal="left" vertical="center" wrapText="1" indent="2"/>
    </xf>
    <xf numFmtId="0" fontId="50" fillId="0" borderId="55" applyNumberFormat="0" applyFill="0" applyAlignment="0" applyProtection="0"/>
    <xf numFmtId="0" fontId="25" fillId="35" borderId="56" applyNumberFormat="0" applyFont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4" fontId="7" fillId="3" borderId="57">
      <alignment horizontal="right" vertical="center"/>
    </xf>
    <xf numFmtId="0" fontId="34" fillId="19" borderId="54" applyNumberFormat="0" applyAlignment="0" applyProtection="0"/>
    <xf numFmtId="0" fontId="35" fillId="0" borderId="55" applyNumberFormat="0" applyFill="0" applyAlignment="0" applyProtection="0"/>
    <xf numFmtId="0" fontId="7" fillId="2" borderId="49">
      <alignment horizontal="right" vertical="center"/>
    </xf>
    <xf numFmtId="4" fontId="7" fillId="2" borderId="49">
      <alignment horizontal="right" vertical="center"/>
    </xf>
    <xf numFmtId="0" fontId="21" fillId="2" borderId="49">
      <alignment horizontal="right" vertical="center"/>
    </xf>
    <xf numFmtId="4" fontId="21" fillId="2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7" fillId="3" borderId="51">
      <alignment horizontal="right" vertical="center"/>
    </xf>
    <xf numFmtId="4" fontId="7" fillId="3" borderId="51">
      <alignment horizontal="right" vertical="center"/>
    </xf>
    <xf numFmtId="0" fontId="31" fillId="32" borderId="46" applyNumberFormat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6" fillId="2" borderId="50">
      <alignment horizontal="left" vertical="center"/>
    </xf>
    <xf numFmtId="0" fontId="43" fillId="19" borderId="46" applyNumberFormat="0" applyAlignment="0" applyProtection="0"/>
    <xf numFmtId="0" fontId="6" fillId="0" borderId="49">
      <alignment horizontal="right" vertical="center"/>
    </xf>
    <xf numFmtId="4" fontId="6" fillId="0" borderId="49">
      <alignment horizontal="right" vertical="center"/>
    </xf>
    <xf numFmtId="0" fontId="43" fillId="19" borderId="54" applyNumberFormat="0" applyAlignment="0" applyProtection="0"/>
    <xf numFmtId="0" fontId="6" fillId="0" borderId="49" applyNumberFormat="0" applyFill="0" applyAlignment="0" applyProtection="0"/>
    <xf numFmtId="0" fontId="47" fillId="32" borderId="45" applyNumberFormat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6" fillId="6" borderId="49"/>
    <xf numFmtId="4" fontId="6" fillId="6" borderId="49"/>
    <xf numFmtId="0" fontId="50" fillId="0" borderId="47" applyNumberFormat="0" applyFill="0" applyAlignment="0" applyProtection="0"/>
    <xf numFmtId="0" fontId="47" fillId="32" borderId="53" applyNumberFormat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49" fontId="6" fillId="0" borderId="50" applyNumberFormat="0" applyFont="0" applyFill="0" applyBorder="0" applyProtection="0">
      <alignment horizontal="left" vertical="center" indent="5"/>
    </xf>
    <xf numFmtId="4" fontId="6" fillId="0" borderId="57" applyFill="0" applyBorder="0" applyProtection="0">
      <alignment horizontal="right" vertical="center"/>
    </xf>
    <xf numFmtId="49" fontId="6" fillId="0" borderId="57" applyNumberFormat="0" applyFont="0" applyFill="0" applyBorder="0" applyProtection="0">
      <alignment horizontal="left" vertical="center" indent="2"/>
    </xf>
    <xf numFmtId="4" fontId="6" fillId="0" borderId="49" applyFill="0" applyBorder="0" applyProtection="0">
      <alignment horizontal="right" vertical="center"/>
    </xf>
    <xf numFmtId="49" fontId="8" fillId="0" borderId="49" applyNumberFormat="0" applyFill="0" applyBorder="0" applyProtection="0">
      <alignment horizontal="left" vertical="center"/>
    </xf>
    <xf numFmtId="0" fontId="43" fillId="19" borderId="54" applyNumberFormat="0" applyAlignment="0" applyProtection="0"/>
    <xf numFmtId="0" fontId="43" fillId="19" borderId="54" applyNumberFormat="0" applyAlignment="0" applyProtection="0"/>
    <xf numFmtId="0" fontId="6" fillId="3" borderId="60">
      <alignment horizontal="left" vertical="center" wrapText="1" indent="2"/>
    </xf>
    <xf numFmtId="0" fontId="28" fillId="32" borderId="53" applyNumberFormat="0" applyAlignment="0" applyProtection="0"/>
    <xf numFmtId="0" fontId="28" fillId="32" borderId="45" applyNumberFormat="0" applyAlignment="0" applyProtection="0"/>
    <xf numFmtId="0" fontId="30" fillId="32" borderId="46" applyNumberFormat="0" applyAlignment="0" applyProtection="0"/>
    <xf numFmtId="0" fontId="35" fillId="0" borderId="47" applyNumberFormat="0" applyFill="0" applyAlignment="0" applyProtection="0"/>
    <xf numFmtId="0" fontId="7" fillId="3" borderId="59">
      <alignment horizontal="right" vertical="center"/>
    </xf>
    <xf numFmtId="4" fontId="7" fillId="3" borderId="57">
      <alignment horizontal="right" vertical="center"/>
    </xf>
    <xf numFmtId="4" fontId="7" fillId="2" borderId="57">
      <alignment horizontal="right" vertical="center"/>
    </xf>
    <xf numFmtId="0" fontId="34" fillId="19" borderId="46" applyNumberFormat="0" applyAlignment="0" applyProtection="0"/>
    <xf numFmtId="0" fontId="50" fillId="0" borderId="55" applyNumberFormat="0" applyFill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25" fillId="35" borderId="56" applyNumberFormat="0" applyFont="0" applyAlignment="0" applyProtection="0"/>
    <xf numFmtId="0" fontId="19" fillId="35" borderId="56" applyNumberFormat="0" applyFont="0" applyAlignment="0" applyProtection="0"/>
    <xf numFmtId="0" fontId="34" fillId="19" borderId="54" applyNumberFormat="0" applyAlignment="0" applyProtection="0"/>
    <xf numFmtId="0" fontId="35" fillId="0" borderId="55" applyNumberFormat="0" applyFill="0" applyAlignment="0" applyProtection="0"/>
    <xf numFmtId="0" fontId="31" fillId="32" borderId="54" applyNumberFormat="0" applyAlignment="0" applyProtection="0"/>
    <xf numFmtId="0" fontId="30" fillId="32" borderId="54" applyNumberFormat="0" applyAlignment="0" applyProtection="0"/>
    <xf numFmtId="0" fontId="28" fillId="32" borderId="53" applyNumberFormat="0" applyAlignment="0" applyProtection="0"/>
    <xf numFmtId="0" fontId="7" fillId="3" borderId="57">
      <alignment horizontal="right" vertical="center"/>
    </xf>
    <xf numFmtId="0" fontId="7" fillId="2" borderId="57">
      <alignment horizontal="right" vertical="center"/>
    </xf>
    <xf numFmtId="4" fontId="7" fillId="3" borderId="49">
      <alignment horizontal="right" vertical="center"/>
    </xf>
    <xf numFmtId="0" fontId="6" fillId="6" borderId="49"/>
    <xf numFmtId="0" fontId="30" fillId="32" borderId="46" applyNumberFormat="0" applyAlignment="0" applyProtection="0"/>
    <xf numFmtId="0" fontId="7" fillId="2" borderId="49">
      <alignment horizontal="right" vertical="center"/>
    </xf>
    <xf numFmtId="0" fontId="6" fillId="0" borderId="49">
      <alignment horizontal="right" vertical="center"/>
    </xf>
    <xf numFmtId="0" fontId="50" fillId="0" borderId="47" applyNumberFormat="0" applyFill="0" applyAlignment="0" applyProtection="0"/>
    <xf numFmtId="0" fontId="6" fillId="2" borderId="50">
      <alignment horizontal="left" vertical="center"/>
    </xf>
    <xf numFmtId="0" fontId="43" fillId="19" borderId="46" applyNumberFormat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25" fillId="35" borderId="48" applyNumberFormat="0" applyFont="0" applyAlignment="0" applyProtection="0"/>
    <xf numFmtId="0" fontId="6" fillId="0" borderId="52">
      <alignment horizontal="left" vertical="center" wrapText="1" indent="2"/>
    </xf>
    <xf numFmtId="4" fontId="6" fillId="6" borderId="49"/>
    <xf numFmtId="49" fontId="8" fillId="0" borderId="49" applyNumberFormat="0" applyFill="0" applyBorder="0" applyProtection="0">
      <alignment horizontal="left" vertical="center"/>
    </xf>
    <xf numFmtId="0" fontId="6" fillId="0" borderId="49">
      <alignment horizontal="right" vertical="center"/>
    </xf>
    <xf numFmtId="4" fontId="7" fillId="3" borderId="51">
      <alignment horizontal="right" vertical="center"/>
    </xf>
    <xf numFmtId="4" fontId="7" fillId="3" borderId="49">
      <alignment horizontal="right" vertical="center"/>
    </xf>
    <xf numFmtId="4" fontId="7" fillId="3" borderId="49">
      <alignment horizontal="right" vertical="center"/>
    </xf>
    <xf numFmtId="0" fontId="21" fillId="2" borderId="49">
      <alignment horizontal="right" vertical="center"/>
    </xf>
    <xf numFmtId="0" fontId="7" fillId="2" borderId="49">
      <alignment horizontal="right" vertical="center"/>
    </xf>
    <xf numFmtId="49" fontId="6" fillId="0" borderId="49" applyNumberFormat="0" applyFont="0" applyFill="0" applyBorder="0" applyProtection="0">
      <alignment horizontal="left" vertical="center" indent="2"/>
    </xf>
    <xf numFmtId="0" fontId="43" fillId="19" borderId="46" applyNumberFormat="0" applyAlignment="0" applyProtection="0"/>
    <xf numFmtId="0" fontId="28" fillId="32" borderId="45" applyNumberFormat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0" fontId="34" fillId="19" borderId="46" applyNumberFormat="0" applyAlignment="0" applyProtection="0"/>
    <xf numFmtId="4" fontId="6" fillId="0" borderId="49" applyFill="0" applyBorder="0" applyProtection="0">
      <alignment horizontal="right" vertical="center"/>
    </xf>
    <xf numFmtId="0" fontId="31" fillId="32" borderId="46" applyNumberFormat="0" applyAlignment="0" applyProtection="0"/>
    <xf numFmtId="0" fontId="50" fillId="0" borderId="47" applyNumberFormat="0" applyFill="0" applyAlignment="0" applyProtection="0"/>
    <xf numFmtId="0" fontId="47" fillId="32" borderId="45" applyNumberFormat="0" applyAlignment="0" applyProtection="0"/>
    <xf numFmtId="0" fontId="6" fillId="0" borderId="49" applyNumberFormat="0" applyFill="0" applyAlignment="0" applyProtection="0"/>
    <xf numFmtId="4" fontId="6" fillId="0" borderId="49">
      <alignment horizontal="right" vertical="center"/>
    </xf>
    <xf numFmtId="0" fontId="6" fillId="0" borderId="49">
      <alignment horizontal="right" vertical="center"/>
    </xf>
    <xf numFmtId="0" fontId="43" fillId="19" borderId="46" applyNumberFormat="0" applyAlignment="0" applyProtection="0"/>
    <xf numFmtId="0" fontId="28" fillId="32" borderId="45" applyNumberFormat="0" applyAlignment="0" applyProtection="0"/>
    <xf numFmtId="0" fontId="30" fillId="32" borderId="46" applyNumberFormat="0" applyAlignment="0" applyProtection="0"/>
    <xf numFmtId="0" fontId="6" fillId="3" borderId="52">
      <alignment horizontal="left" vertical="center" wrapText="1" indent="2"/>
    </xf>
    <xf numFmtId="0" fontId="31" fillId="32" borderId="46" applyNumberFormat="0" applyAlignment="0" applyProtection="0"/>
    <xf numFmtId="0" fontId="31" fillId="32" borderId="46" applyNumberFormat="0" applyAlignment="0" applyProtection="0"/>
    <xf numFmtId="4" fontId="7" fillId="3" borderId="50">
      <alignment horizontal="right" vertical="center"/>
    </xf>
    <xf numFmtId="0" fontId="7" fillId="3" borderId="50">
      <alignment horizontal="right" vertical="center"/>
    </xf>
    <xf numFmtId="0" fontId="7" fillId="3" borderId="49">
      <alignment horizontal="right" vertical="center"/>
    </xf>
    <xf numFmtId="4" fontId="21" fillId="2" borderId="49">
      <alignment horizontal="right" vertical="center"/>
    </xf>
    <xf numFmtId="0" fontId="34" fillId="19" borderId="46" applyNumberFormat="0" applyAlignment="0" applyProtection="0"/>
    <xf numFmtId="0" fontId="35" fillId="0" borderId="47" applyNumberFormat="0" applyFill="0" applyAlignment="0" applyProtection="0"/>
    <xf numFmtId="0" fontId="50" fillId="0" borderId="47" applyNumberFormat="0" applyFill="0" applyAlignment="0" applyProtection="0"/>
    <xf numFmtId="0" fontId="25" fillId="35" borderId="48" applyNumberFormat="0" applyFont="0" applyAlignment="0" applyProtection="0"/>
    <xf numFmtId="0" fontId="43" fillId="19" borderId="46" applyNumberFormat="0" applyAlignment="0" applyProtection="0"/>
    <xf numFmtId="49" fontId="8" fillId="0" borderId="49" applyNumberFormat="0" applyFill="0" applyBorder="0" applyProtection="0">
      <alignment horizontal="left" vertical="center"/>
    </xf>
    <xf numFmtId="0" fontId="6" fillId="3" borderId="52">
      <alignment horizontal="left" vertical="center" wrapText="1" indent="2"/>
    </xf>
    <xf numFmtId="0" fontId="31" fillId="32" borderId="46" applyNumberFormat="0" applyAlignment="0" applyProtection="0"/>
    <xf numFmtId="0" fontId="6" fillId="0" borderId="52">
      <alignment horizontal="left" vertical="center" wrapText="1" indent="2"/>
    </xf>
    <xf numFmtId="0" fontId="25" fillId="35" borderId="48" applyNumberFormat="0" applyFont="0" applyAlignment="0" applyProtection="0"/>
    <xf numFmtId="0" fontId="19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4" fontId="6" fillId="6" borderId="49"/>
    <xf numFmtId="0" fontId="7" fillId="3" borderId="49">
      <alignment horizontal="right" vertical="center"/>
    </xf>
    <xf numFmtId="0" fontId="50" fillId="0" borderId="47" applyNumberFormat="0" applyFill="0" applyAlignment="0" applyProtection="0"/>
    <xf numFmtId="4" fontId="7" fillId="3" borderId="51">
      <alignment horizontal="right" vertical="center"/>
    </xf>
    <xf numFmtId="0" fontId="30" fillId="32" borderId="46" applyNumberFormat="0" applyAlignment="0" applyProtection="0"/>
    <xf numFmtId="0" fontId="7" fillId="3" borderId="50">
      <alignment horizontal="right" vertical="center"/>
    </xf>
    <xf numFmtId="0" fontId="31" fillId="32" borderId="46" applyNumberFormat="0" applyAlignment="0" applyProtection="0"/>
    <xf numFmtId="0" fontId="35" fillId="0" borderId="47" applyNumberFormat="0" applyFill="0" applyAlignment="0" applyProtection="0"/>
    <xf numFmtId="0" fontId="25" fillId="35" borderId="48" applyNumberFormat="0" applyFont="0" applyAlignment="0" applyProtection="0"/>
    <xf numFmtId="4" fontId="7" fillId="3" borderId="50">
      <alignment horizontal="right" vertical="center"/>
    </xf>
    <xf numFmtId="0" fontId="6" fillId="3" borderId="52">
      <alignment horizontal="left" vertical="center" wrapText="1" indent="2"/>
    </xf>
    <xf numFmtId="0" fontId="6" fillId="6" borderId="49"/>
    <xf numFmtId="183" fontId="6" fillId="5" borderId="49" applyNumberFormat="0" applyFont="0" applyBorder="0" applyAlignment="0" applyProtection="0">
      <alignment horizontal="right" vertical="center"/>
    </xf>
    <xf numFmtId="0" fontId="6" fillId="0" borderId="49" applyNumberFormat="0" applyFill="0" applyAlignment="0" applyProtection="0"/>
    <xf numFmtId="4" fontId="6" fillId="0" borderId="49" applyFill="0" applyBorder="0" applyProtection="0">
      <alignment horizontal="right" vertical="center"/>
    </xf>
    <xf numFmtId="4" fontId="7" fillId="2" borderId="49">
      <alignment horizontal="right" vertical="center"/>
    </xf>
    <xf numFmtId="0" fontId="35" fillId="0" borderId="47" applyNumberFormat="0" applyFill="0" applyAlignment="0" applyProtection="0"/>
    <xf numFmtId="49" fontId="8" fillId="0" borderId="49" applyNumberFormat="0" applyFill="0" applyBorder="0" applyProtection="0">
      <alignment horizontal="left" vertical="center"/>
    </xf>
    <xf numFmtId="49" fontId="6" fillId="0" borderId="50" applyNumberFormat="0" applyFont="0" applyFill="0" applyBorder="0" applyProtection="0">
      <alignment horizontal="left" vertical="center" indent="5"/>
    </xf>
    <xf numFmtId="0" fontId="6" fillId="2" borderId="50">
      <alignment horizontal="left" vertical="center"/>
    </xf>
    <xf numFmtId="0" fontId="31" fillId="32" borderId="46" applyNumberFormat="0" applyAlignment="0" applyProtection="0"/>
    <xf numFmtId="4" fontId="7" fillId="3" borderId="51">
      <alignment horizontal="right" vertical="center"/>
    </xf>
    <xf numFmtId="0" fontId="43" fillId="19" borderId="46" applyNumberFormat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7" fillId="3" borderId="49">
      <alignment horizontal="right" vertical="center"/>
    </xf>
    <xf numFmtId="0" fontId="19" fillId="35" borderId="48" applyNumberFormat="0" applyFont="0" applyAlignment="0" applyProtection="0"/>
    <xf numFmtId="4" fontId="6" fillId="0" borderId="49">
      <alignment horizontal="right" vertical="center"/>
    </xf>
    <xf numFmtId="0" fontId="50" fillId="0" borderId="47" applyNumberFormat="0" applyFill="0" applyAlignment="0" applyProtection="0"/>
    <xf numFmtId="0" fontId="7" fillId="3" borderId="49">
      <alignment horizontal="right" vertical="center"/>
    </xf>
    <xf numFmtId="0" fontId="7" fillId="3" borderId="49">
      <alignment horizontal="right" vertical="center"/>
    </xf>
    <xf numFmtId="4" fontId="21" fillId="2" borderId="49">
      <alignment horizontal="right" vertical="center"/>
    </xf>
    <xf numFmtId="0" fontId="7" fillId="2" borderId="49">
      <alignment horizontal="right" vertical="center"/>
    </xf>
    <xf numFmtId="4" fontId="7" fillId="2" borderId="49">
      <alignment horizontal="right" vertical="center"/>
    </xf>
    <xf numFmtId="0" fontId="21" fillId="2" borderId="49">
      <alignment horizontal="right" vertical="center"/>
    </xf>
    <xf numFmtId="4" fontId="21" fillId="2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7" fillId="3" borderId="51">
      <alignment horizontal="right" vertical="center"/>
    </xf>
    <xf numFmtId="4" fontId="7" fillId="3" borderId="51">
      <alignment horizontal="right" vertical="center"/>
    </xf>
    <xf numFmtId="0" fontId="31" fillId="32" borderId="46" applyNumberFormat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6" fillId="2" borderId="50">
      <alignment horizontal="left" vertical="center"/>
    </xf>
    <xf numFmtId="0" fontId="43" fillId="19" borderId="46" applyNumberFormat="0" applyAlignment="0" applyProtection="0"/>
    <xf numFmtId="0" fontId="6" fillId="0" borderId="49">
      <alignment horizontal="right" vertical="center"/>
    </xf>
    <xf numFmtId="4" fontId="6" fillId="0" borderId="49">
      <alignment horizontal="right" vertical="center"/>
    </xf>
    <xf numFmtId="0" fontId="6" fillId="0" borderId="49" applyNumberFormat="0" applyFill="0" applyAlignment="0" applyProtection="0"/>
    <xf numFmtId="0" fontId="47" fillId="32" borderId="45" applyNumberFormat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6" fillId="6" borderId="49"/>
    <xf numFmtId="4" fontId="6" fillId="6" borderId="49"/>
    <xf numFmtId="0" fontId="50" fillId="0" borderId="47" applyNumberFormat="0" applyFill="0" applyAlignment="0" applyProtection="0"/>
    <xf numFmtId="0" fontId="19" fillId="35" borderId="48" applyNumberFormat="0" applyFont="0" applyAlignment="0" applyProtection="0"/>
    <xf numFmtId="0" fontId="25" fillId="35" borderId="48" applyNumberFormat="0" applyFont="0" applyAlignment="0" applyProtection="0"/>
    <xf numFmtId="0" fontId="6" fillId="0" borderId="49" applyNumberFormat="0" applyFill="0" applyAlignment="0" applyProtection="0"/>
    <xf numFmtId="0" fontId="35" fillId="0" borderId="47" applyNumberFormat="0" applyFill="0" applyAlignment="0" applyProtection="0"/>
    <xf numFmtId="0" fontId="50" fillId="0" borderId="47" applyNumberFormat="0" applyFill="0" applyAlignment="0" applyProtection="0"/>
    <xf numFmtId="0" fontId="34" fillId="19" borderId="46" applyNumberFormat="0" applyAlignment="0" applyProtection="0"/>
    <xf numFmtId="0" fontId="31" fillId="32" borderId="46" applyNumberFormat="0" applyAlignment="0" applyProtection="0"/>
    <xf numFmtId="4" fontId="21" fillId="2" borderId="49">
      <alignment horizontal="right" vertical="center"/>
    </xf>
    <xf numFmtId="0" fontId="7" fillId="2" borderId="49">
      <alignment horizontal="right" vertical="center"/>
    </xf>
    <xf numFmtId="183" fontId="6" fillId="5" borderId="49" applyNumberFormat="0" applyFont="0" applyBorder="0" applyAlignment="0" applyProtection="0">
      <alignment horizontal="right" vertical="center"/>
    </xf>
    <xf numFmtId="0" fontId="35" fillId="0" borderId="47" applyNumberFormat="0" applyFill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49" fontId="6" fillId="0" borderId="50" applyNumberFormat="0" applyFont="0" applyFill="0" applyBorder="0" applyProtection="0">
      <alignment horizontal="left" vertical="center" indent="5"/>
    </xf>
    <xf numFmtId="49" fontId="6" fillId="0" borderId="49" applyNumberFormat="0" applyFont="0" applyFill="0" applyBorder="0" applyProtection="0">
      <alignment horizontal="left" vertical="center" indent="2"/>
    </xf>
    <xf numFmtId="4" fontId="6" fillId="0" borderId="49" applyFill="0" applyBorder="0" applyProtection="0">
      <alignment horizontal="right" vertical="center"/>
    </xf>
    <xf numFmtId="49" fontId="8" fillId="0" borderId="49" applyNumberFormat="0" applyFill="0" applyBorder="0" applyProtection="0">
      <alignment horizontal="left" vertical="center"/>
    </xf>
    <xf numFmtId="0" fontId="6" fillId="0" borderId="52">
      <alignment horizontal="left" vertical="center" wrapText="1" indent="2"/>
    </xf>
    <xf numFmtId="0" fontId="47" fillId="32" borderId="45" applyNumberFormat="0" applyAlignment="0" applyProtection="0"/>
    <xf numFmtId="0" fontId="7" fillId="3" borderId="51">
      <alignment horizontal="right" vertical="center"/>
    </xf>
    <xf numFmtId="0" fontId="34" fillId="19" borderId="46" applyNumberFormat="0" applyAlignment="0" applyProtection="0"/>
    <xf numFmtId="0" fontId="7" fillId="3" borderId="51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0" fontId="28" fillId="32" borderId="45" applyNumberFormat="0" applyAlignment="0" applyProtection="0"/>
    <xf numFmtId="0" fontId="30" fillId="32" borderId="46" applyNumberFormat="0" applyAlignment="0" applyProtection="0"/>
    <xf numFmtId="0" fontId="35" fillId="0" borderId="47" applyNumberFormat="0" applyFill="0" applyAlignment="0" applyProtection="0"/>
    <xf numFmtId="0" fontId="6" fillId="6" borderId="49"/>
    <xf numFmtId="4" fontId="6" fillId="6" borderId="49"/>
    <xf numFmtId="4" fontId="7" fillId="3" borderId="49">
      <alignment horizontal="right" vertical="center"/>
    </xf>
    <xf numFmtId="0" fontId="21" fillId="2" borderId="49">
      <alignment horizontal="right" vertical="center"/>
    </xf>
    <xf numFmtId="0" fontId="34" fillId="19" borderId="46" applyNumberFormat="0" applyAlignment="0" applyProtection="0"/>
    <xf numFmtId="0" fontId="31" fillId="32" borderId="46" applyNumberFormat="0" applyAlignment="0" applyProtection="0"/>
    <xf numFmtId="4" fontId="6" fillId="0" borderId="49">
      <alignment horizontal="right" vertical="center"/>
    </xf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47" fillId="32" borderId="45" applyNumberFormat="0" applyAlignment="0" applyProtection="0"/>
    <xf numFmtId="0" fontId="43" fillId="19" borderId="46" applyNumberFormat="0" applyAlignment="0" applyProtection="0"/>
    <xf numFmtId="0" fontId="30" fillId="32" borderId="46" applyNumberFormat="0" applyAlignment="0" applyProtection="0"/>
    <xf numFmtId="0" fontId="28" fillId="32" borderId="45" applyNumberFormat="0" applyAlignment="0" applyProtection="0"/>
    <xf numFmtId="0" fontId="7" fillId="3" borderId="51">
      <alignment horizontal="right" vertical="center"/>
    </xf>
    <xf numFmtId="0" fontId="21" fillId="2" borderId="49">
      <alignment horizontal="right" vertical="center"/>
    </xf>
    <xf numFmtId="4" fontId="7" fillId="2" borderId="49">
      <alignment horizontal="right" vertical="center"/>
    </xf>
    <xf numFmtId="4" fontId="7" fillId="3" borderId="49">
      <alignment horizontal="right" vertical="center"/>
    </xf>
    <xf numFmtId="49" fontId="6" fillId="0" borderId="50" applyNumberFormat="0" applyFont="0" applyFill="0" applyBorder="0" applyProtection="0">
      <alignment horizontal="left" vertical="center" indent="5"/>
    </xf>
    <xf numFmtId="4" fontId="6" fillId="0" borderId="49" applyFill="0" applyBorder="0" applyProtection="0">
      <alignment horizontal="right" vertical="center"/>
    </xf>
    <xf numFmtId="4" fontId="7" fillId="2" borderId="49">
      <alignment horizontal="right" vertical="center"/>
    </xf>
    <xf numFmtId="0" fontId="43" fillId="19" borderId="46" applyNumberFormat="0" applyAlignment="0" applyProtection="0"/>
    <xf numFmtId="0" fontId="34" fillId="19" borderId="46" applyNumberFormat="0" applyAlignment="0" applyProtection="0"/>
    <xf numFmtId="0" fontId="30" fillId="32" borderId="46" applyNumberFormat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28" fillId="32" borderId="45" applyNumberFormat="0" applyAlignment="0" applyProtection="0"/>
    <xf numFmtId="0" fontId="30" fillId="32" borderId="46" applyNumberFormat="0" applyAlignment="0" applyProtection="0"/>
    <xf numFmtId="0" fontId="31" fillId="32" borderId="46" applyNumberFormat="0" applyAlignment="0" applyProtection="0"/>
    <xf numFmtId="0" fontId="34" fillId="19" borderId="46" applyNumberFormat="0" applyAlignment="0" applyProtection="0"/>
    <xf numFmtId="0" fontId="35" fillId="0" borderId="47" applyNumberFormat="0" applyFill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19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31" fillId="32" borderId="46" applyNumberFormat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31" fillId="32" borderId="46" applyNumberFormat="0" applyAlignment="0" applyProtection="0"/>
    <xf numFmtId="4" fontId="21" fillId="2" borderId="57">
      <alignment horizontal="right" vertical="center"/>
    </xf>
    <xf numFmtId="0" fontId="43" fillId="19" borderId="46" applyNumberForma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28" fillId="32" borderId="45" applyNumberFormat="0" applyAlignment="0" applyProtection="0"/>
    <xf numFmtId="0" fontId="30" fillId="32" borderId="46" applyNumberFormat="0" applyAlignment="0" applyProtection="0"/>
    <xf numFmtId="0" fontId="35" fillId="0" borderId="47" applyNumberFormat="0" applyFill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0" fontId="7" fillId="2" borderId="49">
      <alignment horizontal="right" vertical="center"/>
    </xf>
    <xf numFmtId="4" fontId="7" fillId="2" borderId="49">
      <alignment horizontal="right" vertical="center"/>
    </xf>
    <xf numFmtId="0" fontId="21" fillId="2" borderId="49">
      <alignment horizontal="right" vertical="center"/>
    </xf>
    <xf numFmtId="4" fontId="21" fillId="2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34" fillId="19" borderId="46" applyNumberFormat="0" applyAlignment="0" applyProtection="0"/>
    <xf numFmtId="0" fontId="6" fillId="0" borderId="49">
      <alignment horizontal="right" vertical="center"/>
    </xf>
    <xf numFmtId="4" fontId="6" fillId="0" borderId="49">
      <alignment horizontal="right" vertical="center"/>
    </xf>
    <xf numFmtId="4" fontId="6" fillId="0" borderId="49" applyFill="0" applyBorder="0" applyProtection="0">
      <alignment horizontal="right" vertical="center"/>
    </xf>
    <xf numFmtId="49" fontId="8" fillId="0" borderId="49" applyNumberFormat="0" applyFill="0" applyBorder="0" applyProtection="0">
      <alignment horizontal="left" vertical="center"/>
    </xf>
    <xf numFmtId="0" fontId="6" fillId="0" borderId="49" applyNumberFormat="0" applyFill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6" fillId="6" borderId="49"/>
    <xf numFmtId="4" fontId="6" fillId="6" borderId="49"/>
    <xf numFmtId="4" fontId="7" fillId="3" borderId="49">
      <alignment horizontal="right" vertical="center"/>
    </xf>
    <xf numFmtId="0" fontId="6" fillId="6" borderId="49"/>
    <xf numFmtId="0" fontId="30" fillId="32" borderId="46" applyNumberFormat="0" applyAlignment="0" applyProtection="0"/>
    <xf numFmtId="0" fontId="7" fillId="2" borderId="49">
      <alignment horizontal="right" vertical="center"/>
    </xf>
    <xf numFmtId="0" fontId="6" fillId="0" borderId="49">
      <alignment horizontal="right" vertical="center"/>
    </xf>
    <xf numFmtId="0" fontId="50" fillId="0" borderId="47" applyNumberFormat="0" applyFill="0" applyAlignment="0" applyProtection="0"/>
    <xf numFmtId="0" fontId="6" fillId="2" borderId="50">
      <alignment horizontal="left" vertical="center"/>
    </xf>
    <xf numFmtId="0" fontId="43" fillId="19" borderId="46" applyNumberFormat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25" fillId="35" borderId="48" applyNumberFormat="0" applyFont="0" applyAlignment="0" applyProtection="0"/>
    <xf numFmtId="0" fontId="6" fillId="0" borderId="52">
      <alignment horizontal="left" vertical="center" wrapText="1" indent="2"/>
    </xf>
    <xf numFmtId="4" fontId="6" fillId="6" borderId="49"/>
    <xf numFmtId="49" fontId="8" fillId="0" borderId="49" applyNumberFormat="0" applyFill="0" applyBorder="0" applyProtection="0">
      <alignment horizontal="left" vertical="center"/>
    </xf>
    <xf numFmtId="0" fontId="6" fillId="0" borderId="49">
      <alignment horizontal="right" vertical="center"/>
    </xf>
    <xf numFmtId="4" fontId="7" fillId="3" borderId="51">
      <alignment horizontal="right" vertical="center"/>
    </xf>
    <xf numFmtId="4" fontId="7" fillId="3" borderId="49">
      <alignment horizontal="right" vertical="center"/>
    </xf>
    <xf numFmtId="4" fontId="7" fillId="3" borderId="49">
      <alignment horizontal="right" vertical="center"/>
    </xf>
    <xf numFmtId="0" fontId="21" fillId="2" borderId="49">
      <alignment horizontal="right" vertical="center"/>
    </xf>
    <xf numFmtId="0" fontId="7" fillId="2" borderId="49">
      <alignment horizontal="right" vertical="center"/>
    </xf>
    <xf numFmtId="49" fontId="6" fillId="0" borderId="49" applyNumberFormat="0" applyFont="0" applyFill="0" applyBorder="0" applyProtection="0">
      <alignment horizontal="left" vertical="center" indent="2"/>
    </xf>
    <xf numFmtId="0" fontId="43" fillId="19" borderId="46" applyNumberFormat="0" applyAlignment="0" applyProtection="0"/>
    <xf numFmtId="0" fontId="28" fillId="32" borderId="45" applyNumberFormat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0" fontId="34" fillId="19" borderId="46" applyNumberFormat="0" applyAlignment="0" applyProtection="0"/>
    <xf numFmtId="4" fontId="6" fillId="0" borderId="49" applyFill="0" applyBorder="0" applyProtection="0">
      <alignment horizontal="right" vertical="center"/>
    </xf>
    <xf numFmtId="0" fontId="31" fillId="32" borderId="46" applyNumberFormat="0" applyAlignment="0" applyProtection="0"/>
    <xf numFmtId="0" fontId="50" fillId="0" borderId="47" applyNumberFormat="0" applyFill="0" applyAlignment="0" applyProtection="0"/>
    <xf numFmtId="0" fontId="47" fillId="32" borderId="45" applyNumberFormat="0" applyAlignment="0" applyProtection="0"/>
    <xf numFmtId="0" fontId="6" fillId="0" borderId="49" applyNumberFormat="0" applyFill="0" applyAlignment="0" applyProtection="0"/>
    <xf numFmtId="4" fontId="6" fillId="0" borderId="49">
      <alignment horizontal="right" vertical="center"/>
    </xf>
    <xf numFmtId="0" fontId="6" fillId="0" borderId="49">
      <alignment horizontal="right" vertical="center"/>
    </xf>
    <xf numFmtId="0" fontId="43" fillId="19" borderId="46" applyNumberFormat="0" applyAlignment="0" applyProtection="0"/>
    <xf numFmtId="0" fontId="28" fillId="32" borderId="45" applyNumberFormat="0" applyAlignment="0" applyProtection="0"/>
    <xf numFmtId="0" fontId="30" fillId="32" borderId="46" applyNumberFormat="0" applyAlignment="0" applyProtection="0"/>
    <xf numFmtId="0" fontId="6" fillId="3" borderId="52">
      <alignment horizontal="left" vertical="center" wrapText="1" indent="2"/>
    </xf>
    <xf numFmtId="0" fontId="31" fillId="32" borderId="46" applyNumberFormat="0" applyAlignment="0" applyProtection="0"/>
    <xf numFmtId="0" fontId="31" fillId="32" borderId="46" applyNumberFormat="0" applyAlignment="0" applyProtection="0"/>
    <xf numFmtId="4" fontId="7" fillId="3" borderId="50">
      <alignment horizontal="right" vertical="center"/>
    </xf>
    <xf numFmtId="0" fontId="7" fillId="3" borderId="50">
      <alignment horizontal="right" vertical="center"/>
    </xf>
    <xf numFmtId="0" fontId="7" fillId="3" borderId="49">
      <alignment horizontal="right" vertical="center"/>
    </xf>
    <xf numFmtId="4" fontId="21" fillId="2" borderId="49">
      <alignment horizontal="right" vertical="center"/>
    </xf>
    <xf numFmtId="0" fontId="34" fillId="19" borderId="46" applyNumberFormat="0" applyAlignment="0" applyProtection="0"/>
    <xf numFmtId="0" fontId="35" fillId="0" borderId="47" applyNumberFormat="0" applyFill="0" applyAlignment="0" applyProtection="0"/>
    <xf numFmtId="0" fontId="50" fillId="0" borderId="47" applyNumberFormat="0" applyFill="0" applyAlignment="0" applyProtection="0"/>
    <xf numFmtId="0" fontId="25" fillId="35" borderId="48" applyNumberFormat="0" applyFont="0" applyAlignment="0" applyProtection="0"/>
    <xf numFmtId="0" fontId="43" fillId="19" borderId="46" applyNumberFormat="0" applyAlignment="0" applyProtection="0"/>
    <xf numFmtId="49" fontId="8" fillId="0" borderId="49" applyNumberFormat="0" applyFill="0" applyBorder="0" applyProtection="0">
      <alignment horizontal="left" vertical="center"/>
    </xf>
    <xf numFmtId="0" fontId="6" fillId="3" borderId="52">
      <alignment horizontal="left" vertical="center" wrapText="1" indent="2"/>
    </xf>
    <xf numFmtId="0" fontId="31" fillId="32" borderId="46" applyNumberFormat="0" applyAlignment="0" applyProtection="0"/>
    <xf numFmtId="0" fontId="6" fillId="0" borderId="52">
      <alignment horizontal="left" vertical="center" wrapText="1" indent="2"/>
    </xf>
    <xf numFmtId="0" fontId="25" fillId="35" borderId="48" applyNumberFormat="0" applyFont="0" applyAlignment="0" applyProtection="0"/>
    <xf numFmtId="0" fontId="19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4" fontId="6" fillId="6" borderId="49"/>
    <xf numFmtId="0" fontId="7" fillId="3" borderId="49">
      <alignment horizontal="right" vertical="center"/>
    </xf>
    <xf numFmtId="0" fontId="50" fillId="0" borderId="47" applyNumberFormat="0" applyFill="0" applyAlignment="0" applyProtection="0"/>
    <xf numFmtId="4" fontId="7" fillId="3" borderId="51">
      <alignment horizontal="right" vertical="center"/>
    </xf>
    <xf numFmtId="0" fontId="30" fillId="32" borderId="46" applyNumberFormat="0" applyAlignment="0" applyProtection="0"/>
    <xf numFmtId="0" fontId="7" fillId="3" borderId="50">
      <alignment horizontal="right" vertical="center"/>
    </xf>
    <xf numFmtId="0" fontId="31" fillId="32" borderId="46" applyNumberFormat="0" applyAlignment="0" applyProtection="0"/>
    <xf numFmtId="0" fontId="35" fillId="0" borderId="47" applyNumberFormat="0" applyFill="0" applyAlignment="0" applyProtection="0"/>
    <xf numFmtId="0" fontId="25" fillId="35" borderId="48" applyNumberFormat="0" applyFont="0" applyAlignment="0" applyProtection="0"/>
    <xf numFmtId="4" fontId="7" fillId="3" borderId="50">
      <alignment horizontal="right" vertical="center"/>
    </xf>
    <xf numFmtId="0" fontId="6" fillId="3" borderId="52">
      <alignment horizontal="left" vertical="center" wrapText="1" indent="2"/>
    </xf>
    <xf numFmtId="0" fontId="6" fillId="6" borderId="49"/>
    <xf numFmtId="183" fontId="6" fillId="5" borderId="49" applyNumberFormat="0" applyFont="0" applyBorder="0" applyAlignment="0" applyProtection="0">
      <alignment horizontal="right" vertical="center"/>
    </xf>
    <xf numFmtId="0" fontId="6" fillId="0" borderId="49" applyNumberFormat="0" applyFill="0" applyAlignment="0" applyProtection="0"/>
    <xf numFmtId="4" fontId="6" fillId="0" borderId="49" applyFill="0" applyBorder="0" applyProtection="0">
      <alignment horizontal="right" vertical="center"/>
    </xf>
    <xf numFmtId="4" fontId="7" fillId="2" borderId="49">
      <alignment horizontal="right" vertical="center"/>
    </xf>
    <xf numFmtId="0" fontId="35" fillId="0" borderId="47" applyNumberFormat="0" applyFill="0" applyAlignment="0" applyProtection="0"/>
    <xf numFmtId="49" fontId="8" fillId="0" borderId="49" applyNumberFormat="0" applyFill="0" applyBorder="0" applyProtection="0">
      <alignment horizontal="left" vertical="center"/>
    </xf>
    <xf numFmtId="49" fontId="6" fillId="0" borderId="50" applyNumberFormat="0" applyFont="0" applyFill="0" applyBorder="0" applyProtection="0">
      <alignment horizontal="left" vertical="center" indent="5"/>
    </xf>
    <xf numFmtId="0" fontId="6" fillId="2" borderId="50">
      <alignment horizontal="left" vertical="center"/>
    </xf>
    <xf numFmtId="0" fontId="31" fillId="32" borderId="46" applyNumberFormat="0" applyAlignment="0" applyProtection="0"/>
    <xf numFmtId="4" fontId="7" fillId="3" borderId="51">
      <alignment horizontal="right" vertical="center"/>
    </xf>
    <xf numFmtId="0" fontId="43" fillId="19" borderId="46" applyNumberFormat="0" applyAlignment="0" applyProtection="0"/>
    <xf numFmtId="0" fontId="43" fillId="19" borderId="46" applyNumberFormat="0" applyAlignment="0" applyProtection="0"/>
    <xf numFmtId="0" fontId="25" fillId="35" borderId="48" applyNumberFormat="0" applyFont="0" applyAlignment="0" applyProtection="0"/>
    <xf numFmtId="0" fontId="47" fillId="32" borderId="45" applyNumberFormat="0" applyAlignment="0" applyProtection="0"/>
    <xf numFmtId="0" fontId="50" fillId="0" borderId="47" applyNumberFormat="0" applyFill="0" applyAlignment="0" applyProtection="0"/>
    <xf numFmtId="0" fontId="7" fillId="3" borderId="49">
      <alignment horizontal="right" vertical="center"/>
    </xf>
    <xf numFmtId="0" fontId="19" fillId="35" borderId="48" applyNumberFormat="0" applyFont="0" applyAlignment="0" applyProtection="0"/>
    <xf numFmtId="4" fontId="6" fillId="0" borderId="49">
      <alignment horizontal="right" vertical="center"/>
    </xf>
    <xf numFmtId="0" fontId="50" fillId="0" borderId="47" applyNumberFormat="0" applyFill="0" applyAlignment="0" applyProtection="0"/>
    <xf numFmtId="0" fontId="7" fillId="3" borderId="49">
      <alignment horizontal="right" vertical="center"/>
    </xf>
    <xf numFmtId="0" fontId="7" fillId="3" borderId="49">
      <alignment horizontal="right" vertical="center"/>
    </xf>
    <xf numFmtId="4" fontId="21" fillId="2" borderId="49">
      <alignment horizontal="right" vertical="center"/>
    </xf>
    <xf numFmtId="0" fontId="7" fillId="2" borderId="49">
      <alignment horizontal="right" vertical="center"/>
    </xf>
    <xf numFmtId="4" fontId="7" fillId="2" borderId="49">
      <alignment horizontal="right" vertical="center"/>
    </xf>
    <xf numFmtId="0" fontId="21" fillId="2" borderId="49">
      <alignment horizontal="right" vertical="center"/>
    </xf>
    <xf numFmtId="4" fontId="21" fillId="2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4" fontId="7" fillId="3" borderId="49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7" fillId="3" borderId="51">
      <alignment horizontal="right" vertical="center"/>
    </xf>
    <xf numFmtId="4" fontId="7" fillId="3" borderId="51">
      <alignment horizontal="right" vertical="center"/>
    </xf>
    <xf numFmtId="0" fontId="31" fillId="32" borderId="46" applyNumberFormat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6" fillId="2" borderId="50">
      <alignment horizontal="left" vertical="center"/>
    </xf>
    <xf numFmtId="0" fontId="43" fillId="19" borderId="46" applyNumberFormat="0" applyAlignment="0" applyProtection="0"/>
    <xf numFmtId="0" fontId="6" fillId="0" borderId="49">
      <alignment horizontal="right" vertical="center"/>
    </xf>
    <xf numFmtId="4" fontId="6" fillId="0" borderId="49">
      <alignment horizontal="right" vertical="center"/>
    </xf>
    <xf numFmtId="0" fontId="6" fillId="0" borderId="49" applyNumberFormat="0" applyFill="0" applyAlignment="0" applyProtection="0"/>
    <xf numFmtId="0" fontId="47" fillId="32" borderId="45" applyNumberFormat="0" applyAlignment="0" applyProtection="0"/>
    <xf numFmtId="183" fontId="6" fillId="5" borderId="49" applyNumberFormat="0" applyFont="0" applyBorder="0" applyAlignment="0" applyProtection="0">
      <alignment horizontal="right" vertical="center"/>
    </xf>
    <xf numFmtId="0" fontId="6" fillId="6" borderId="49"/>
    <xf numFmtId="4" fontId="6" fillId="6" borderId="49"/>
    <xf numFmtId="0" fontId="50" fillId="0" borderId="47" applyNumberFormat="0" applyFill="0" applyAlignment="0" applyProtection="0"/>
    <xf numFmtId="0" fontId="19" fillId="35" borderId="48" applyNumberFormat="0" applyFont="0" applyAlignment="0" applyProtection="0"/>
    <xf numFmtId="0" fontId="25" fillId="35" borderId="48" applyNumberFormat="0" applyFont="0" applyAlignment="0" applyProtection="0"/>
    <xf numFmtId="0" fontId="6" fillId="0" borderId="49" applyNumberFormat="0" applyFill="0" applyAlignment="0" applyProtection="0"/>
    <xf numFmtId="0" fontId="35" fillId="0" borderId="47" applyNumberFormat="0" applyFill="0" applyAlignment="0" applyProtection="0"/>
    <xf numFmtId="0" fontId="50" fillId="0" borderId="47" applyNumberFormat="0" applyFill="0" applyAlignment="0" applyProtection="0"/>
    <xf numFmtId="0" fontId="34" fillId="19" borderId="46" applyNumberFormat="0" applyAlignment="0" applyProtection="0"/>
    <xf numFmtId="0" fontId="31" fillId="32" borderId="46" applyNumberFormat="0" applyAlignment="0" applyProtection="0"/>
    <xf numFmtId="4" fontId="21" fillId="2" borderId="49">
      <alignment horizontal="right" vertical="center"/>
    </xf>
    <xf numFmtId="0" fontId="7" fillId="2" borderId="49">
      <alignment horizontal="right" vertical="center"/>
    </xf>
    <xf numFmtId="183" fontId="6" fillId="5" borderId="49" applyNumberFormat="0" applyFont="0" applyBorder="0" applyAlignment="0" applyProtection="0">
      <alignment horizontal="right" vertical="center"/>
    </xf>
    <xf numFmtId="0" fontId="35" fillId="0" borderId="47" applyNumberFormat="0" applyFill="0" applyAlignment="0" applyProtection="0"/>
    <xf numFmtId="49" fontId="6" fillId="0" borderId="49" applyNumberFormat="0" applyFont="0" applyFill="0" applyBorder="0" applyProtection="0">
      <alignment horizontal="left" vertical="center" indent="2"/>
    </xf>
    <xf numFmtId="49" fontId="6" fillId="0" borderId="50" applyNumberFormat="0" applyFont="0" applyFill="0" applyBorder="0" applyProtection="0">
      <alignment horizontal="left" vertical="center" indent="5"/>
    </xf>
    <xf numFmtId="49" fontId="6" fillId="0" borderId="49" applyNumberFormat="0" applyFont="0" applyFill="0" applyBorder="0" applyProtection="0">
      <alignment horizontal="left" vertical="center" indent="2"/>
    </xf>
    <xf numFmtId="4" fontId="6" fillId="0" borderId="49" applyFill="0" applyBorder="0" applyProtection="0">
      <alignment horizontal="right" vertical="center"/>
    </xf>
    <xf numFmtId="49" fontId="8" fillId="0" borderId="49" applyNumberFormat="0" applyFill="0" applyBorder="0" applyProtection="0">
      <alignment horizontal="left" vertical="center"/>
    </xf>
    <xf numFmtId="0" fontId="6" fillId="0" borderId="52">
      <alignment horizontal="left" vertical="center" wrapText="1" indent="2"/>
    </xf>
    <xf numFmtId="0" fontId="47" fillId="32" borderId="45" applyNumberFormat="0" applyAlignment="0" applyProtection="0"/>
    <xf numFmtId="0" fontId="7" fillId="3" borderId="51">
      <alignment horizontal="right" vertical="center"/>
    </xf>
    <xf numFmtId="0" fontId="34" fillId="19" borderId="46" applyNumberFormat="0" applyAlignment="0" applyProtection="0"/>
    <xf numFmtId="0" fontId="7" fillId="3" borderId="51">
      <alignment horizontal="right" vertical="center"/>
    </xf>
    <xf numFmtId="4" fontId="7" fillId="3" borderId="49">
      <alignment horizontal="right" vertical="center"/>
    </xf>
    <xf numFmtId="0" fontId="7" fillId="3" borderId="49">
      <alignment horizontal="right" vertical="center"/>
    </xf>
    <xf numFmtId="0" fontId="28" fillId="32" borderId="45" applyNumberFormat="0" applyAlignment="0" applyProtection="0"/>
    <xf numFmtId="0" fontId="30" fillId="32" borderId="46" applyNumberFormat="0" applyAlignment="0" applyProtection="0"/>
    <xf numFmtId="0" fontId="35" fillId="0" borderId="47" applyNumberFormat="0" applyFill="0" applyAlignment="0" applyProtection="0"/>
    <xf numFmtId="0" fontId="6" fillId="6" borderId="49"/>
    <xf numFmtId="4" fontId="6" fillId="6" borderId="49"/>
    <xf numFmtId="4" fontId="7" fillId="3" borderId="49">
      <alignment horizontal="right" vertical="center"/>
    </xf>
    <xf numFmtId="0" fontId="21" fillId="2" borderId="49">
      <alignment horizontal="right" vertical="center"/>
    </xf>
    <xf numFmtId="0" fontId="34" fillId="19" borderId="46" applyNumberFormat="0" applyAlignment="0" applyProtection="0"/>
    <xf numFmtId="0" fontId="31" fillId="32" borderId="46" applyNumberFormat="0" applyAlignment="0" applyProtection="0"/>
    <xf numFmtId="4" fontId="6" fillId="0" borderId="49">
      <alignment horizontal="right" vertical="center"/>
    </xf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47" fillId="32" borderId="45" applyNumberFormat="0" applyAlignment="0" applyProtection="0"/>
    <xf numFmtId="0" fontId="43" fillId="19" borderId="46" applyNumberFormat="0" applyAlignment="0" applyProtection="0"/>
    <xf numFmtId="0" fontId="30" fillId="32" borderId="46" applyNumberFormat="0" applyAlignment="0" applyProtection="0"/>
    <xf numFmtId="0" fontId="28" fillId="32" borderId="45" applyNumberFormat="0" applyAlignment="0" applyProtection="0"/>
    <xf numFmtId="0" fontId="7" fillId="3" borderId="51">
      <alignment horizontal="right" vertical="center"/>
    </xf>
    <xf numFmtId="0" fontId="21" fillId="2" borderId="49">
      <alignment horizontal="right" vertical="center"/>
    </xf>
    <xf numFmtId="4" fontId="7" fillId="2" borderId="49">
      <alignment horizontal="right" vertical="center"/>
    </xf>
    <xf numFmtId="4" fontId="7" fillId="3" borderId="49">
      <alignment horizontal="right" vertical="center"/>
    </xf>
    <xf numFmtId="49" fontId="6" fillId="0" borderId="50" applyNumberFormat="0" applyFont="0" applyFill="0" applyBorder="0" applyProtection="0">
      <alignment horizontal="left" vertical="center" indent="5"/>
    </xf>
    <xf numFmtId="4" fontId="6" fillId="0" borderId="49" applyFill="0" applyBorder="0" applyProtection="0">
      <alignment horizontal="right" vertical="center"/>
    </xf>
    <xf numFmtId="4" fontId="7" fillId="2" borderId="49">
      <alignment horizontal="right" vertical="center"/>
    </xf>
    <xf numFmtId="0" fontId="43" fillId="19" borderId="46" applyNumberFormat="0" applyAlignment="0" applyProtection="0"/>
    <xf numFmtId="0" fontId="34" fillId="19" borderId="46" applyNumberFormat="0" applyAlignment="0" applyProtection="0"/>
    <xf numFmtId="0" fontId="30" fillId="32" borderId="46" applyNumberFormat="0" applyAlignment="0" applyProtection="0"/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0" fontId="6" fillId="3" borderId="52">
      <alignment horizontal="left" vertical="center" wrapText="1" indent="2"/>
    </xf>
    <xf numFmtId="0" fontId="6" fillId="0" borderId="52">
      <alignment horizontal="left" vertical="center" wrapText="1" indent="2"/>
    </xf>
    <xf numFmtId="4" fontId="7" fillId="3" borderId="57">
      <alignment horizontal="right" vertical="center"/>
    </xf>
    <xf numFmtId="0" fontId="6" fillId="6" borderId="57"/>
    <xf numFmtId="0" fontId="30" fillId="32" borderId="54" applyNumberFormat="0" applyAlignment="0" applyProtection="0"/>
    <xf numFmtId="0" fontId="7" fillId="2" borderId="57">
      <alignment horizontal="right" vertical="center"/>
    </xf>
    <xf numFmtId="0" fontId="6" fillId="0" borderId="57">
      <alignment horizontal="right" vertical="center"/>
    </xf>
    <xf numFmtId="0" fontId="50" fillId="0" borderId="55" applyNumberFormat="0" applyFill="0" applyAlignment="0" applyProtection="0"/>
    <xf numFmtId="0" fontId="6" fillId="2" borderId="58">
      <alignment horizontal="left" vertical="center"/>
    </xf>
    <xf numFmtId="0" fontId="43" fillId="19" borderId="54" applyNumberFormat="0" applyAlignment="0" applyProtection="0"/>
    <xf numFmtId="183" fontId="6" fillId="5" borderId="57" applyNumberFormat="0" applyFont="0" applyBorder="0" applyAlignment="0" applyProtection="0">
      <alignment horizontal="right" vertical="center"/>
    </xf>
    <xf numFmtId="0" fontId="25" fillId="35" borderId="56" applyNumberFormat="0" applyFont="0" applyAlignment="0" applyProtection="0"/>
    <xf numFmtId="0" fontId="6" fillId="0" borderId="60">
      <alignment horizontal="left" vertical="center" wrapText="1" indent="2"/>
    </xf>
    <xf numFmtId="4" fontId="6" fillId="6" borderId="57"/>
    <xf numFmtId="49" fontId="8" fillId="0" borderId="57" applyNumberFormat="0" applyFill="0" applyBorder="0" applyProtection="0">
      <alignment horizontal="left" vertical="center"/>
    </xf>
    <xf numFmtId="0" fontId="6" fillId="0" borderId="57">
      <alignment horizontal="right" vertical="center"/>
    </xf>
    <xf numFmtId="4" fontId="7" fillId="3" borderId="59">
      <alignment horizontal="right" vertical="center"/>
    </xf>
    <xf numFmtId="4" fontId="7" fillId="3" borderId="57">
      <alignment horizontal="right" vertical="center"/>
    </xf>
    <xf numFmtId="4" fontId="7" fillId="3" borderId="57">
      <alignment horizontal="right" vertical="center"/>
    </xf>
    <xf numFmtId="0" fontId="21" fillId="2" borderId="57">
      <alignment horizontal="right" vertical="center"/>
    </xf>
    <xf numFmtId="0" fontId="7" fillId="2" borderId="57">
      <alignment horizontal="right" vertical="center"/>
    </xf>
    <xf numFmtId="49" fontId="6" fillId="0" borderId="57" applyNumberFormat="0" applyFont="0" applyFill="0" applyBorder="0" applyProtection="0">
      <alignment horizontal="left" vertical="center" indent="2"/>
    </xf>
    <xf numFmtId="0" fontId="43" fillId="19" borderId="54" applyNumberFormat="0" applyAlignment="0" applyProtection="0"/>
    <xf numFmtId="0" fontId="28" fillId="32" borderId="53" applyNumberFormat="0" applyAlignment="0" applyProtection="0"/>
    <xf numFmtId="49" fontId="6" fillId="0" borderId="57" applyNumberFormat="0" applyFont="0" applyFill="0" applyBorder="0" applyProtection="0">
      <alignment horizontal="left" vertical="center" indent="2"/>
    </xf>
    <xf numFmtId="0" fontId="34" fillId="19" borderId="54" applyNumberFormat="0" applyAlignment="0" applyProtection="0"/>
    <xf numFmtId="4" fontId="6" fillId="0" borderId="57" applyFill="0" applyBorder="0" applyProtection="0">
      <alignment horizontal="right" vertical="center"/>
    </xf>
    <xf numFmtId="0" fontId="31" fillId="32" borderId="54" applyNumberFormat="0" applyAlignment="0" applyProtection="0"/>
    <xf numFmtId="0" fontId="50" fillId="0" borderId="55" applyNumberFormat="0" applyFill="0" applyAlignment="0" applyProtection="0"/>
    <xf numFmtId="0" fontId="47" fillId="32" borderId="53" applyNumberFormat="0" applyAlignment="0" applyProtection="0"/>
    <xf numFmtId="0" fontId="6" fillId="0" borderId="57" applyNumberFormat="0" applyFill="0" applyAlignment="0" applyProtection="0"/>
    <xf numFmtId="4" fontId="6" fillId="0" borderId="57">
      <alignment horizontal="right" vertical="center"/>
    </xf>
    <xf numFmtId="0" fontId="6" fillId="0" borderId="57">
      <alignment horizontal="right" vertical="center"/>
    </xf>
    <xf numFmtId="0" fontId="43" fillId="19" borderId="54" applyNumberFormat="0" applyAlignment="0" applyProtection="0"/>
    <xf numFmtId="0" fontId="28" fillId="32" borderId="53" applyNumberFormat="0" applyAlignment="0" applyProtection="0"/>
    <xf numFmtId="0" fontId="30" fillId="32" borderId="54" applyNumberFormat="0" applyAlignment="0" applyProtection="0"/>
    <xf numFmtId="0" fontId="6" fillId="3" borderId="60">
      <alignment horizontal="left" vertical="center" wrapText="1" indent="2"/>
    </xf>
    <xf numFmtId="0" fontId="31" fillId="32" borderId="54" applyNumberFormat="0" applyAlignment="0" applyProtection="0"/>
    <xf numFmtId="0" fontId="31" fillId="32" borderId="54" applyNumberFormat="0" applyAlignment="0" applyProtection="0"/>
    <xf numFmtId="4" fontId="7" fillId="3" borderId="58">
      <alignment horizontal="right" vertical="center"/>
    </xf>
    <xf numFmtId="0" fontId="7" fillId="3" borderId="58">
      <alignment horizontal="right" vertical="center"/>
    </xf>
    <xf numFmtId="0" fontId="7" fillId="3" borderId="57">
      <alignment horizontal="right" vertical="center"/>
    </xf>
    <xf numFmtId="4" fontId="21" fillId="2" borderId="57">
      <alignment horizontal="right" vertical="center"/>
    </xf>
    <xf numFmtId="0" fontId="34" fillId="19" borderId="54" applyNumberFormat="0" applyAlignment="0" applyProtection="0"/>
    <xf numFmtId="0" fontId="35" fillId="0" borderId="55" applyNumberFormat="0" applyFill="0" applyAlignment="0" applyProtection="0"/>
    <xf numFmtId="0" fontId="50" fillId="0" borderId="55" applyNumberFormat="0" applyFill="0" applyAlignment="0" applyProtection="0"/>
    <xf numFmtId="0" fontId="25" fillId="35" borderId="56" applyNumberFormat="0" applyFont="0" applyAlignment="0" applyProtection="0"/>
    <xf numFmtId="0" fontId="43" fillId="19" borderId="54" applyNumberFormat="0" applyAlignment="0" applyProtection="0"/>
    <xf numFmtId="49" fontId="8" fillId="0" borderId="57" applyNumberFormat="0" applyFill="0" applyBorder="0" applyProtection="0">
      <alignment horizontal="left" vertical="center"/>
    </xf>
    <xf numFmtId="0" fontId="6" fillId="3" borderId="60">
      <alignment horizontal="left" vertical="center" wrapText="1" indent="2"/>
    </xf>
    <xf numFmtId="0" fontId="31" fillId="32" borderId="54" applyNumberFormat="0" applyAlignment="0" applyProtection="0"/>
    <xf numFmtId="0" fontId="6" fillId="0" borderId="60">
      <alignment horizontal="left" vertical="center" wrapText="1" indent="2"/>
    </xf>
    <xf numFmtId="0" fontId="25" fillId="35" borderId="56" applyNumberFormat="0" applyFont="0" applyAlignment="0" applyProtection="0"/>
    <xf numFmtId="0" fontId="19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4" fontId="6" fillId="6" borderId="57"/>
    <xf numFmtId="0" fontId="7" fillId="3" borderId="57">
      <alignment horizontal="right" vertical="center"/>
    </xf>
    <xf numFmtId="0" fontId="50" fillId="0" borderId="55" applyNumberFormat="0" applyFill="0" applyAlignment="0" applyProtection="0"/>
    <xf numFmtId="4" fontId="7" fillId="3" borderId="59">
      <alignment horizontal="right" vertical="center"/>
    </xf>
    <xf numFmtId="0" fontId="30" fillId="32" borderId="54" applyNumberFormat="0" applyAlignment="0" applyProtection="0"/>
    <xf numFmtId="0" fontId="7" fillId="3" borderId="58">
      <alignment horizontal="right" vertical="center"/>
    </xf>
    <xf numFmtId="0" fontId="31" fillId="32" borderId="54" applyNumberFormat="0" applyAlignment="0" applyProtection="0"/>
    <xf numFmtId="0" fontId="35" fillId="0" borderId="55" applyNumberFormat="0" applyFill="0" applyAlignment="0" applyProtection="0"/>
    <xf numFmtId="0" fontId="25" fillId="35" borderId="56" applyNumberFormat="0" applyFont="0" applyAlignment="0" applyProtection="0"/>
    <xf numFmtId="4" fontId="7" fillId="3" borderId="58">
      <alignment horizontal="right" vertical="center"/>
    </xf>
    <xf numFmtId="0" fontId="6" fillId="3" borderId="60">
      <alignment horizontal="left" vertical="center" wrapText="1" indent="2"/>
    </xf>
    <xf numFmtId="0" fontId="6" fillId="6" borderId="57"/>
    <xf numFmtId="183" fontId="6" fillId="5" borderId="57" applyNumberFormat="0" applyFont="0" applyBorder="0" applyAlignment="0" applyProtection="0">
      <alignment horizontal="right" vertical="center"/>
    </xf>
    <xf numFmtId="0" fontId="6" fillId="0" borderId="57" applyNumberFormat="0" applyFill="0" applyAlignment="0" applyProtection="0"/>
    <xf numFmtId="4" fontId="6" fillId="0" borderId="57" applyFill="0" applyBorder="0" applyProtection="0">
      <alignment horizontal="right" vertical="center"/>
    </xf>
    <xf numFmtId="4" fontId="7" fillId="2" borderId="57">
      <alignment horizontal="right" vertical="center"/>
    </xf>
    <xf numFmtId="0" fontId="35" fillId="0" borderId="55" applyNumberFormat="0" applyFill="0" applyAlignment="0" applyProtection="0"/>
    <xf numFmtId="49" fontId="8" fillId="0" borderId="57" applyNumberFormat="0" applyFill="0" applyBorder="0" applyProtection="0">
      <alignment horizontal="left" vertical="center"/>
    </xf>
    <xf numFmtId="49" fontId="6" fillId="0" borderId="58" applyNumberFormat="0" applyFont="0" applyFill="0" applyBorder="0" applyProtection="0">
      <alignment horizontal="left" vertical="center" indent="5"/>
    </xf>
    <xf numFmtId="0" fontId="6" fillId="2" borderId="58">
      <alignment horizontal="left" vertical="center"/>
    </xf>
    <xf numFmtId="0" fontId="31" fillId="32" borderId="54" applyNumberFormat="0" applyAlignment="0" applyProtection="0"/>
    <xf numFmtId="4" fontId="7" fillId="3" borderId="59">
      <alignment horizontal="right" vertical="center"/>
    </xf>
    <xf numFmtId="0" fontId="43" fillId="19" borderId="54" applyNumberFormat="0" applyAlignment="0" applyProtection="0"/>
    <xf numFmtId="0" fontId="43" fillId="19" borderId="54" applyNumberFormat="0" applyAlignment="0" applyProtection="0"/>
    <xf numFmtId="0" fontId="25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0" fontId="7" fillId="3" borderId="57">
      <alignment horizontal="right" vertical="center"/>
    </xf>
    <xf numFmtId="0" fontId="19" fillId="35" borderId="56" applyNumberFormat="0" applyFont="0" applyAlignment="0" applyProtection="0"/>
    <xf numFmtId="4" fontId="6" fillId="0" borderId="57">
      <alignment horizontal="right" vertical="center"/>
    </xf>
    <xf numFmtId="0" fontId="50" fillId="0" borderId="55" applyNumberFormat="0" applyFill="0" applyAlignment="0" applyProtection="0"/>
    <xf numFmtId="0" fontId="7" fillId="3" borderId="57">
      <alignment horizontal="right" vertical="center"/>
    </xf>
    <xf numFmtId="0" fontId="7" fillId="3" borderId="57">
      <alignment horizontal="right" vertical="center"/>
    </xf>
    <xf numFmtId="4" fontId="21" fillId="2" borderId="57">
      <alignment horizontal="right" vertical="center"/>
    </xf>
    <xf numFmtId="0" fontId="7" fillId="2" borderId="57">
      <alignment horizontal="right" vertical="center"/>
    </xf>
    <xf numFmtId="4" fontId="7" fillId="2" borderId="57">
      <alignment horizontal="right" vertical="center"/>
    </xf>
    <xf numFmtId="0" fontId="21" fillId="2" borderId="57">
      <alignment horizontal="right" vertical="center"/>
    </xf>
    <xf numFmtId="4" fontId="21" fillId="2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8">
      <alignment horizontal="right" vertical="center"/>
    </xf>
    <xf numFmtId="4" fontId="7" fillId="3" borderId="58">
      <alignment horizontal="right" vertical="center"/>
    </xf>
    <xf numFmtId="0" fontId="7" fillId="3" borderId="59">
      <alignment horizontal="right" vertical="center"/>
    </xf>
    <xf numFmtId="4" fontId="7" fillId="3" borderId="59">
      <alignment horizontal="right" vertical="center"/>
    </xf>
    <xf numFmtId="0" fontId="31" fillId="32" borderId="54" applyNumberFormat="0" applyAlignment="0" applyProtection="0"/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6" fillId="2" borderId="58">
      <alignment horizontal="left" vertical="center"/>
    </xf>
    <xf numFmtId="0" fontId="43" fillId="19" borderId="54" applyNumberFormat="0" applyAlignment="0" applyProtection="0"/>
    <xf numFmtId="0" fontId="6" fillId="0" borderId="57">
      <alignment horizontal="right" vertical="center"/>
    </xf>
    <xf numFmtId="4" fontId="6" fillId="0" borderId="57">
      <alignment horizontal="right" vertical="center"/>
    </xf>
    <xf numFmtId="0" fontId="6" fillId="0" borderId="57" applyNumberFormat="0" applyFill="0" applyAlignment="0" applyProtection="0"/>
    <xf numFmtId="0" fontId="47" fillId="32" borderId="53" applyNumberFormat="0" applyAlignment="0" applyProtection="0"/>
    <xf numFmtId="183" fontId="6" fillId="5" borderId="57" applyNumberFormat="0" applyFont="0" applyBorder="0" applyAlignment="0" applyProtection="0">
      <alignment horizontal="right" vertical="center"/>
    </xf>
    <xf numFmtId="0" fontId="6" fillId="6" borderId="57"/>
    <xf numFmtId="4" fontId="6" fillId="6" borderId="57"/>
    <xf numFmtId="0" fontId="50" fillId="0" borderId="55" applyNumberFormat="0" applyFill="0" applyAlignment="0" applyProtection="0"/>
    <xf numFmtId="0" fontId="19" fillId="35" borderId="56" applyNumberFormat="0" applyFont="0" applyAlignment="0" applyProtection="0"/>
    <xf numFmtId="0" fontId="25" fillId="35" borderId="56" applyNumberFormat="0" applyFont="0" applyAlignment="0" applyProtection="0"/>
    <xf numFmtId="0" fontId="6" fillId="0" borderId="57" applyNumberFormat="0" applyFill="0" applyAlignment="0" applyProtection="0"/>
    <xf numFmtId="0" fontId="35" fillId="0" borderId="55" applyNumberFormat="0" applyFill="0" applyAlignment="0" applyProtection="0"/>
    <xf numFmtId="0" fontId="50" fillId="0" borderId="55" applyNumberFormat="0" applyFill="0" applyAlignment="0" applyProtection="0"/>
    <xf numFmtId="0" fontId="34" fillId="19" borderId="54" applyNumberFormat="0" applyAlignment="0" applyProtection="0"/>
    <xf numFmtId="0" fontId="31" fillId="32" borderId="54" applyNumberFormat="0" applyAlignment="0" applyProtection="0"/>
    <xf numFmtId="4" fontId="21" fillId="2" borderId="57">
      <alignment horizontal="right" vertical="center"/>
    </xf>
    <xf numFmtId="0" fontId="7" fillId="2" borderId="57">
      <alignment horizontal="right" vertical="center"/>
    </xf>
    <xf numFmtId="183" fontId="6" fillId="5" borderId="57" applyNumberFormat="0" applyFont="0" applyBorder="0" applyAlignment="0" applyProtection="0">
      <alignment horizontal="right" vertical="center"/>
    </xf>
    <xf numFmtId="0" fontId="35" fillId="0" borderId="55" applyNumberFormat="0" applyFill="0" applyAlignment="0" applyProtection="0"/>
    <xf numFmtId="49" fontId="6" fillId="0" borderId="57" applyNumberFormat="0" applyFont="0" applyFill="0" applyBorder="0" applyProtection="0">
      <alignment horizontal="left" vertical="center" indent="2"/>
    </xf>
    <xf numFmtId="49" fontId="6" fillId="0" borderId="58" applyNumberFormat="0" applyFont="0" applyFill="0" applyBorder="0" applyProtection="0">
      <alignment horizontal="left" vertical="center" indent="5"/>
    </xf>
    <xf numFmtId="49" fontId="6" fillId="0" borderId="57" applyNumberFormat="0" applyFont="0" applyFill="0" applyBorder="0" applyProtection="0">
      <alignment horizontal="left" vertical="center" indent="2"/>
    </xf>
    <xf numFmtId="4" fontId="6" fillId="0" borderId="57" applyFill="0" applyBorder="0" applyProtection="0">
      <alignment horizontal="right" vertical="center"/>
    </xf>
    <xf numFmtId="49" fontId="8" fillId="0" borderId="57" applyNumberFormat="0" applyFill="0" applyBorder="0" applyProtection="0">
      <alignment horizontal="left" vertical="center"/>
    </xf>
    <xf numFmtId="0" fontId="6" fillId="0" borderId="60">
      <alignment horizontal="left" vertical="center" wrapText="1" indent="2"/>
    </xf>
    <xf numFmtId="0" fontId="47" fillId="32" borderId="53" applyNumberFormat="0" applyAlignment="0" applyProtection="0"/>
    <xf numFmtId="0" fontId="7" fillId="3" borderId="59">
      <alignment horizontal="right" vertical="center"/>
    </xf>
    <xf numFmtId="0" fontId="34" fillId="19" borderId="54" applyNumberFormat="0" applyAlignment="0" applyProtection="0"/>
    <xf numFmtId="0" fontId="7" fillId="3" borderId="59">
      <alignment horizontal="right" vertical="center"/>
    </xf>
    <xf numFmtId="4" fontId="7" fillId="3" borderId="57">
      <alignment horizontal="right" vertical="center"/>
    </xf>
    <xf numFmtId="0" fontId="7" fillId="3" borderId="57">
      <alignment horizontal="right" vertical="center"/>
    </xf>
    <xf numFmtId="0" fontId="28" fillId="32" borderId="53" applyNumberFormat="0" applyAlignment="0" applyProtection="0"/>
    <xf numFmtId="0" fontId="30" fillId="32" borderId="54" applyNumberFormat="0" applyAlignment="0" applyProtection="0"/>
    <xf numFmtId="0" fontId="35" fillId="0" borderId="55" applyNumberFormat="0" applyFill="0" applyAlignment="0" applyProtection="0"/>
    <xf numFmtId="0" fontId="6" fillId="6" borderId="57"/>
    <xf numFmtId="4" fontId="6" fillId="6" borderId="57"/>
    <xf numFmtId="4" fontId="7" fillId="3" borderId="57">
      <alignment horizontal="right" vertical="center"/>
    </xf>
    <xf numFmtId="0" fontId="21" fillId="2" borderId="57">
      <alignment horizontal="right" vertical="center"/>
    </xf>
    <xf numFmtId="0" fontId="34" fillId="19" borderId="54" applyNumberFormat="0" applyAlignment="0" applyProtection="0"/>
    <xf numFmtId="0" fontId="31" fillId="32" borderId="54" applyNumberFormat="0" applyAlignment="0" applyProtection="0"/>
    <xf numFmtId="4" fontId="6" fillId="0" borderId="57">
      <alignment horizontal="right" vertical="center"/>
    </xf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47" fillId="32" borderId="53" applyNumberFormat="0" applyAlignment="0" applyProtection="0"/>
    <xf numFmtId="0" fontId="43" fillId="19" borderId="54" applyNumberFormat="0" applyAlignment="0" applyProtection="0"/>
    <xf numFmtId="0" fontId="30" fillId="32" borderId="54" applyNumberFormat="0" applyAlignment="0" applyProtection="0"/>
    <xf numFmtId="0" fontId="28" fillId="32" borderId="53" applyNumberFormat="0" applyAlignment="0" applyProtection="0"/>
    <xf numFmtId="0" fontId="7" fillId="3" borderId="59">
      <alignment horizontal="right" vertical="center"/>
    </xf>
    <xf numFmtId="0" fontId="21" fillId="2" borderId="57">
      <alignment horizontal="right" vertical="center"/>
    </xf>
    <xf numFmtId="4" fontId="7" fillId="2" borderId="57">
      <alignment horizontal="right" vertical="center"/>
    </xf>
    <xf numFmtId="4" fontId="7" fillId="3" borderId="57">
      <alignment horizontal="right" vertical="center"/>
    </xf>
    <xf numFmtId="49" fontId="6" fillId="0" borderId="58" applyNumberFormat="0" applyFont="0" applyFill="0" applyBorder="0" applyProtection="0">
      <alignment horizontal="left" vertical="center" indent="5"/>
    </xf>
    <xf numFmtId="4" fontId="6" fillId="0" borderId="57" applyFill="0" applyBorder="0" applyProtection="0">
      <alignment horizontal="right" vertical="center"/>
    </xf>
    <xf numFmtId="4" fontId="7" fillId="2" borderId="57">
      <alignment horizontal="right" vertical="center"/>
    </xf>
    <xf numFmtId="0" fontId="43" fillId="19" borderId="54" applyNumberFormat="0" applyAlignment="0" applyProtection="0"/>
    <xf numFmtId="0" fontId="34" fillId="19" borderId="54" applyNumberFormat="0" applyAlignment="0" applyProtection="0"/>
    <xf numFmtId="0" fontId="30" fillId="32" borderId="54" applyNumberFormat="0" applyAlignment="0" applyProtection="0"/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28" fillId="32" borderId="53" applyNumberFormat="0" applyAlignment="0" applyProtection="0"/>
    <xf numFmtId="0" fontId="30" fillId="32" borderId="54" applyNumberFormat="0" applyAlignment="0" applyProtection="0"/>
    <xf numFmtId="0" fontId="31" fillId="32" borderId="54" applyNumberFormat="0" applyAlignment="0" applyProtection="0"/>
    <xf numFmtId="0" fontId="34" fillId="19" borderId="54" applyNumberFormat="0" applyAlignment="0" applyProtection="0"/>
    <xf numFmtId="0" fontId="35" fillId="0" borderId="55" applyNumberFormat="0" applyFill="0" applyAlignment="0" applyProtection="0"/>
    <xf numFmtId="0" fontId="43" fillId="19" borderId="54" applyNumberFormat="0" applyAlignment="0" applyProtection="0"/>
    <xf numFmtId="0" fontId="25" fillId="35" borderId="56" applyNumberFormat="0" applyFont="0" applyAlignment="0" applyProtection="0"/>
    <xf numFmtId="0" fontId="19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0" fontId="31" fillId="32" borderId="54" applyNumberFormat="0" applyAlignment="0" applyProtection="0"/>
    <xf numFmtId="0" fontId="43" fillId="19" borderId="54" applyNumberFormat="0" applyAlignment="0" applyProtection="0"/>
    <xf numFmtId="0" fontId="25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0" fontId="31" fillId="32" borderId="54" applyNumberFormat="0" applyAlignment="0" applyProtection="0"/>
    <xf numFmtId="0" fontId="43" fillId="19" borderId="54" applyNumberForma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0" fontId="28" fillId="32" borderId="53" applyNumberFormat="0" applyAlignment="0" applyProtection="0"/>
    <xf numFmtId="0" fontId="30" fillId="32" borderId="54" applyNumberFormat="0" applyAlignment="0" applyProtection="0"/>
    <xf numFmtId="0" fontId="35" fillId="0" borderId="55" applyNumberFormat="0" applyFill="0" applyAlignment="0" applyProtection="0"/>
    <xf numFmtId="49" fontId="6" fillId="0" borderId="57" applyNumberFormat="0" applyFont="0" applyFill="0" applyBorder="0" applyProtection="0">
      <alignment horizontal="left" vertical="center" indent="2"/>
    </xf>
    <xf numFmtId="0" fontId="7" fillId="2" borderId="57">
      <alignment horizontal="right" vertical="center"/>
    </xf>
    <xf numFmtId="4" fontId="7" fillId="2" borderId="57">
      <alignment horizontal="right" vertical="center"/>
    </xf>
    <xf numFmtId="0" fontId="21" fillId="2" borderId="57">
      <alignment horizontal="right" vertical="center"/>
    </xf>
    <xf numFmtId="4" fontId="21" fillId="2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34" fillId="19" borderId="54" applyNumberFormat="0" applyAlignment="0" applyProtection="0"/>
    <xf numFmtId="0" fontId="6" fillId="0" borderId="57">
      <alignment horizontal="right" vertical="center"/>
    </xf>
    <xf numFmtId="4" fontId="6" fillId="0" borderId="57">
      <alignment horizontal="right" vertical="center"/>
    </xf>
    <xf numFmtId="4" fontId="6" fillId="0" borderId="57" applyFill="0" applyBorder="0" applyProtection="0">
      <alignment horizontal="right" vertical="center"/>
    </xf>
    <xf numFmtId="49" fontId="8" fillId="0" borderId="57" applyNumberFormat="0" applyFill="0" applyBorder="0" applyProtection="0">
      <alignment horizontal="left" vertical="center"/>
    </xf>
    <xf numFmtId="0" fontId="6" fillId="0" borderId="57" applyNumberFormat="0" applyFill="0" applyAlignment="0" applyProtection="0"/>
    <xf numFmtId="183" fontId="6" fillId="5" borderId="57" applyNumberFormat="0" applyFont="0" applyBorder="0" applyAlignment="0" applyProtection="0">
      <alignment horizontal="right" vertical="center"/>
    </xf>
    <xf numFmtId="0" fontId="6" fillId="6" borderId="57"/>
    <xf numFmtId="4" fontId="6" fillId="6" borderId="57"/>
    <xf numFmtId="4" fontId="7" fillId="3" borderId="57">
      <alignment horizontal="right" vertical="center"/>
    </xf>
    <xf numFmtId="0" fontId="6" fillId="6" borderId="57"/>
    <xf numFmtId="0" fontId="30" fillId="32" borderId="54" applyNumberFormat="0" applyAlignment="0" applyProtection="0"/>
    <xf numFmtId="0" fontId="7" fillId="2" borderId="57">
      <alignment horizontal="right" vertical="center"/>
    </xf>
    <xf numFmtId="0" fontId="6" fillId="0" borderId="57">
      <alignment horizontal="right" vertical="center"/>
    </xf>
    <xf numFmtId="0" fontId="50" fillId="0" borderId="55" applyNumberFormat="0" applyFill="0" applyAlignment="0" applyProtection="0"/>
    <xf numFmtId="0" fontId="6" fillId="2" borderId="58">
      <alignment horizontal="left" vertical="center"/>
    </xf>
    <xf numFmtId="0" fontId="43" fillId="19" borderId="54" applyNumberFormat="0" applyAlignment="0" applyProtection="0"/>
    <xf numFmtId="183" fontId="6" fillId="5" borderId="57" applyNumberFormat="0" applyFont="0" applyBorder="0" applyAlignment="0" applyProtection="0">
      <alignment horizontal="right" vertical="center"/>
    </xf>
    <xf numFmtId="0" fontId="25" fillId="35" borderId="56" applyNumberFormat="0" applyFont="0" applyAlignment="0" applyProtection="0"/>
    <xf numFmtId="0" fontId="6" fillId="0" borderId="60">
      <alignment horizontal="left" vertical="center" wrapText="1" indent="2"/>
    </xf>
    <xf numFmtId="4" fontId="6" fillId="6" borderId="57"/>
    <xf numFmtId="49" fontId="8" fillId="0" borderId="57" applyNumberFormat="0" applyFill="0" applyBorder="0" applyProtection="0">
      <alignment horizontal="left" vertical="center"/>
    </xf>
    <xf numFmtId="0" fontId="6" fillId="0" borderId="57">
      <alignment horizontal="right" vertical="center"/>
    </xf>
    <xf numFmtId="4" fontId="7" fillId="3" borderId="59">
      <alignment horizontal="right" vertical="center"/>
    </xf>
    <xf numFmtId="4" fontId="7" fillId="3" borderId="57">
      <alignment horizontal="right" vertical="center"/>
    </xf>
    <xf numFmtId="4" fontId="7" fillId="3" borderId="57">
      <alignment horizontal="right" vertical="center"/>
    </xf>
    <xf numFmtId="0" fontId="21" fillId="2" borderId="57">
      <alignment horizontal="right" vertical="center"/>
    </xf>
    <xf numFmtId="0" fontId="7" fillId="2" borderId="57">
      <alignment horizontal="right" vertical="center"/>
    </xf>
    <xf numFmtId="49" fontId="6" fillId="0" borderId="57" applyNumberFormat="0" applyFont="0" applyFill="0" applyBorder="0" applyProtection="0">
      <alignment horizontal="left" vertical="center" indent="2"/>
    </xf>
    <xf numFmtId="0" fontId="43" fillId="19" borderId="54" applyNumberFormat="0" applyAlignment="0" applyProtection="0"/>
    <xf numFmtId="0" fontId="28" fillId="32" borderId="53" applyNumberFormat="0" applyAlignment="0" applyProtection="0"/>
    <xf numFmtId="49" fontId="6" fillId="0" borderId="57" applyNumberFormat="0" applyFont="0" applyFill="0" applyBorder="0" applyProtection="0">
      <alignment horizontal="left" vertical="center" indent="2"/>
    </xf>
    <xf numFmtId="0" fontId="34" fillId="19" borderId="54" applyNumberFormat="0" applyAlignment="0" applyProtection="0"/>
    <xf numFmtId="4" fontId="6" fillId="0" borderId="57" applyFill="0" applyBorder="0" applyProtection="0">
      <alignment horizontal="right" vertical="center"/>
    </xf>
    <xf numFmtId="0" fontId="31" fillId="32" borderId="54" applyNumberFormat="0" applyAlignment="0" applyProtection="0"/>
    <xf numFmtId="0" fontId="50" fillId="0" borderId="55" applyNumberFormat="0" applyFill="0" applyAlignment="0" applyProtection="0"/>
    <xf numFmtId="0" fontId="47" fillId="32" borderId="53" applyNumberFormat="0" applyAlignment="0" applyProtection="0"/>
    <xf numFmtId="0" fontId="6" fillId="0" borderId="57" applyNumberFormat="0" applyFill="0" applyAlignment="0" applyProtection="0"/>
    <xf numFmtId="4" fontId="6" fillId="0" borderId="57">
      <alignment horizontal="right" vertical="center"/>
    </xf>
    <xf numFmtId="0" fontId="6" fillId="0" borderId="57">
      <alignment horizontal="right" vertical="center"/>
    </xf>
    <xf numFmtId="0" fontId="43" fillId="19" borderId="54" applyNumberFormat="0" applyAlignment="0" applyProtection="0"/>
    <xf numFmtId="0" fontId="28" fillId="32" borderId="53" applyNumberFormat="0" applyAlignment="0" applyProtection="0"/>
    <xf numFmtId="0" fontId="30" fillId="32" borderId="54" applyNumberFormat="0" applyAlignment="0" applyProtection="0"/>
    <xf numFmtId="0" fontId="6" fillId="3" borderId="60">
      <alignment horizontal="left" vertical="center" wrapText="1" indent="2"/>
    </xf>
    <xf numFmtId="0" fontId="31" fillId="32" borderId="54" applyNumberFormat="0" applyAlignment="0" applyProtection="0"/>
    <xf numFmtId="0" fontId="31" fillId="32" borderId="54" applyNumberFormat="0" applyAlignment="0" applyProtection="0"/>
    <xf numFmtId="4" fontId="7" fillId="3" borderId="58">
      <alignment horizontal="right" vertical="center"/>
    </xf>
    <xf numFmtId="0" fontId="7" fillId="3" borderId="58">
      <alignment horizontal="right" vertical="center"/>
    </xf>
    <xf numFmtId="0" fontId="7" fillId="3" borderId="57">
      <alignment horizontal="right" vertical="center"/>
    </xf>
    <xf numFmtId="4" fontId="21" fillId="2" borderId="57">
      <alignment horizontal="right" vertical="center"/>
    </xf>
    <xf numFmtId="0" fontId="34" fillId="19" borderId="54" applyNumberFormat="0" applyAlignment="0" applyProtection="0"/>
    <xf numFmtId="0" fontId="35" fillId="0" borderId="55" applyNumberFormat="0" applyFill="0" applyAlignment="0" applyProtection="0"/>
    <xf numFmtId="0" fontId="50" fillId="0" borderId="55" applyNumberFormat="0" applyFill="0" applyAlignment="0" applyProtection="0"/>
    <xf numFmtId="0" fontId="25" fillId="35" borderId="56" applyNumberFormat="0" applyFont="0" applyAlignment="0" applyProtection="0"/>
    <xf numFmtId="0" fontId="43" fillId="19" borderId="54" applyNumberFormat="0" applyAlignment="0" applyProtection="0"/>
    <xf numFmtId="49" fontId="8" fillId="0" borderId="57" applyNumberFormat="0" applyFill="0" applyBorder="0" applyProtection="0">
      <alignment horizontal="left" vertical="center"/>
    </xf>
    <xf numFmtId="0" fontId="6" fillId="3" borderId="60">
      <alignment horizontal="left" vertical="center" wrapText="1" indent="2"/>
    </xf>
    <xf numFmtId="0" fontId="31" fillId="32" borderId="54" applyNumberFormat="0" applyAlignment="0" applyProtection="0"/>
    <xf numFmtId="0" fontId="6" fillId="0" borderId="60">
      <alignment horizontal="left" vertical="center" wrapText="1" indent="2"/>
    </xf>
    <xf numFmtId="0" fontId="25" fillId="35" borderId="56" applyNumberFormat="0" applyFont="0" applyAlignment="0" applyProtection="0"/>
    <xf numFmtId="0" fontId="19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4" fontId="6" fillId="6" borderId="57"/>
    <xf numFmtId="0" fontId="7" fillId="3" borderId="57">
      <alignment horizontal="right" vertical="center"/>
    </xf>
    <xf numFmtId="0" fontId="50" fillId="0" borderId="55" applyNumberFormat="0" applyFill="0" applyAlignment="0" applyProtection="0"/>
    <xf numFmtId="4" fontId="7" fillId="3" borderId="59">
      <alignment horizontal="right" vertical="center"/>
    </xf>
    <xf numFmtId="0" fontId="30" fillId="32" borderId="54" applyNumberFormat="0" applyAlignment="0" applyProtection="0"/>
    <xf numFmtId="0" fontId="7" fillId="3" borderId="58">
      <alignment horizontal="right" vertical="center"/>
    </xf>
    <xf numFmtId="0" fontId="31" fillId="32" borderId="54" applyNumberFormat="0" applyAlignment="0" applyProtection="0"/>
    <xf numFmtId="0" fontId="35" fillId="0" borderId="55" applyNumberFormat="0" applyFill="0" applyAlignment="0" applyProtection="0"/>
    <xf numFmtId="0" fontId="25" fillId="35" borderId="56" applyNumberFormat="0" applyFont="0" applyAlignment="0" applyProtection="0"/>
    <xf numFmtId="4" fontId="7" fillId="3" borderId="58">
      <alignment horizontal="right" vertical="center"/>
    </xf>
    <xf numFmtId="0" fontId="6" fillId="3" borderId="60">
      <alignment horizontal="left" vertical="center" wrapText="1" indent="2"/>
    </xf>
    <xf numFmtId="0" fontId="6" fillId="6" borderId="57"/>
    <xf numFmtId="183" fontId="6" fillId="5" borderId="57" applyNumberFormat="0" applyFont="0" applyBorder="0" applyAlignment="0" applyProtection="0">
      <alignment horizontal="right" vertical="center"/>
    </xf>
    <xf numFmtId="0" fontId="6" fillId="0" borderId="57" applyNumberFormat="0" applyFill="0" applyAlignment="0" applyProtection="0"/>
    <xf numFmtId="4" fontId="6" fillId="0" borderId="57" applyFill="0" applyBorder="0" applyProtection="0">
      <alignment horizontal="right" vertical="center"/>
    </xf>
    <xf numFmtId="4" fontId="7" fillId="2" borderId="57">
      <alignment horizontal="right" vertical="center"/>
    </xf>
    <xf numFmtId="0" fontId="35" fillId="0" borderId="55" applyNumberFormat="0" applyFill="0" applyAlignment="0" applyProtection="0"/>
    <xf numFmtId="49" fontId="8" fillId="0" borderId="57" applyNumberFormat="0" applyFill="0" applyBorder="0" applyProtection="0">
      <alignment horizontal="left" vertical="center"/>
    </xf>
    <xf numFmtId="49" fontId="6" fillId="0" borderId="58" applyNumberFormat="0" applyFont="0" applyFill="0" applyBorder="0" applyProtection="0">
      <alignment horizontal="left" vertical="center" indent="5"/>
    </xf>
    <xf numFmtId="0" fontId="6" fillId="2" borderId="58">
      <alignment horizontal="left" vertical="center"/>
    </xf>
    <xf numFmtId="0" fontId="31" fillId="32" borderId="54" applyNumberFormat="0" applyAlignment="0" applyProtection="0"/>
    <xf numFmtId="4" fontId="7" fillId="3" borderId="59">
      <alignment horizontal="right" vertical="center"/>
    </xf>
    <xf numFmtId="0" fontId="43" fillId="19" borderId="54" applyNumberFormat="0" applyAlignment="0" applyProtection="0"/>
    <xf numFmtId="0" fontId="43" fillId="19" borderId="54" applyNumberFormat="0" applyAlignment="0" applyProtection="0"/>
    <xf numFmtId="0" fontId="25" fillId="35" borderId="56" applyNumberFormat="0" applyFont="0" applyAlignment="0" applyProtection="0"/>
    <xf numFmtId="0" fontId="47" fillId="32" borderId="53" applyNumberFormat="0" applyAlignment="0" applyProtection="0"/>
    <xf numFmtId="0" fontId="50" fillId="0" borderId="55" applyNumberFormat="0" applyFill="0" applyAlignment="0" applyProtection="0"/>
    <xf numFmtId="0" fontId="7" fillId="3" borderId="57">
      <alignment horizontal="right" vertical="center"/>
    </xf>
    <xf numFmtId="0" fontId="19" fillId="35" borderId="56" applyNumberFormat="0" applyFont="0" applyAlignment="0" applyProtection="0"/>
    <xf numFmtId="4" fontId="6" fillId="0" borderId="57">
      <alignment horizontal="right" vertical="center"/>
    </xf>
    <xf numFmtId="0" fontId="50" fillId="0" borderId="55" applyNumberFormat="0" applyFill="0" applyAlignment="0" applyProtection="0"/>
    <xf numFmtId="0" fontId="7" fillId="3" borderId="57">
      <alignment horizontal="right" vertical="center"/>
    </xf>
    <xf numFmtId="0" fontId="7" fillId="3" borderId="57">
      <alignment horizontal="right" vertical="center"/>
    </xf>
    <xf numFmtId="4" fontId="21" fillId="2" borderId="57">
      <alignment horizontal="right" vertical="center"/>
    </xf>
    <xf numFmtId="0" fontId="7" fillId="2" borderId="57">
      <alignment horizontal="right" vertical="center"/>
    </xf>
    <xf numFmtId="4" fontId="7" fillId="2" borderId="57">
      <alignment horizontal="right" vertical="center"/>
    </xf>
    <xf numFmtId="0" fontId="21" fillId="2" borderId="57">
      <alignment horizontal="right" vertical="center"/>
    </xf>
    <xf numFmtId="4" fontId="21" fillId="2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7">
      <alignment horizontal="right" vertical="center"/>
    </xf>
    <xf numFmtId="4" fontId="7" fillId="3" borderId="57">
      <alignment horizontal="right" vertical="center"/>
    </xf>
    <xf numFmtId="0" fontId="7" fillId="3" borderId="58">
      <alignment horizontal="right" vertical="center"/>
    </xf>
    <xf numFmtId="4" fontId="7" fillId="3" borderId="58">
      <alignment horizontal="right" vertical="center"/>
    </xf>
    <xf numFmtId="0" fontId="7" fillId="3" borderId="59">
      <alignment horizontal="right" vertical="center"/>
    </xf>
    <xf numFmtId="4" fontId="7" fillId="3" borderId="59">
      <alignment horizontal="right" vertical="center"/>
    </xf>
    <xf numFmtId="0" fontId="31" fillId="32" borderId="54" applyNumberFormat="0" applyAlignment="0" applyProtection="0"/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6" fillId="2" borderId="58">
      <alignment horizontal="left" vertical="center"/>
    </xf>
    <xf numFmtId="0" fontId="43" fillId="19" borderId="54" applyNumberFormat="0" applyAlignment="0" applyProtection="0"/>
    <xf numFmtId="0" fontId="6" fillId="0" borderId="57">
      <alignment horizontal="right" vertical="center"/>
    </xf>
    <xf numFmtId="4" fontId="6" fillId="0" borderId="57">
      <alignment horizontal="right" vertical="center"/>
    </xf>
    <xf numFmtId="0" fontId="6" fillId="0" borderId="57" applyNumberFormat="0" applyFill="0" applyAlignment="0" applyProtection="0"/>
    <xf numFmtId="0" fontId="47" fillId="32" borderId="53" applyNumberFormat="0" applyAlignment="0" applyProtection="0"/>
    <xf numFmtId="183" fontId="6" fillId="5" borderId="57" applyNumberFormat="0" applyFont="0" applyBorder="0" applyAlignment="0" applyProtection="0">
      <alignment horizontal="right" vertical="center"/>
    </xf>
    <xf numFmtId="0" fontId="6" fillId="6" borderId="57"/>
    <xf numFmtId="4" fontId="6" fillId="6" borderId="57"/>
    <xf numFmtId="0" fontId="50" fillId="0" borderId="55" applyNumberFormat="0" applyFill="0" applyAlignment="0" applyProtection="0"/>
    <xf numFmtId="0" fontId="19" fillId="35" borderId="56" applyNumberFormat="0" applyFont="0" applyAlignment="0" applyProtection="0"/>
    <xf numFmtId="0" fontId="25" fillId="35" borderId="56" applyNumberFormat="0" applyFont="0" applyAlignment="0" applyProtection="0"/>
    <xf numFmtId="0" fontId="6" fillId="0" borderId="57" applyNumberFormat="0" applyFill="0" applyAlignment="0" applyProtection="0"/>
    <xf numFmtId="0" fontId="35" fillId="0" borderId="55" applyNumberFormat="0" applyFill="0" applyAlignment="0" applyProtection="0"/>
    <xf numFmtId="0" fontId="50" fillId="0" borderId="55" applyNumberFormat="0" applyFill="0" applyAlignment="0" applyProtection="0"/>
    <xf numFmtId="0" fontId="34" fillId="19" borderId="54" applyNumberFormat="0" applyAlignment="0" applyProtection="0"/>
    <xf numFmtId="0" fontId="31" fillId="32" borderId="54" applyNumberFormat="0" applyAlignment="0" applyProtection="0"/>
    <xf numFmtId="4" fontId="21" fillId="2" borderId="57">
      <alignment horizontal="right" vertical="center"/>
    </xf>
    <xf numFmtId="0" fontId="7" fillId="2" borderId="57">
      <alignment horizontal="right" vertical="center"/>
    </xf>
    <xf numFmtId="183" fontId="6" fillId="5" borderId="57" applyNumberFormat="0" applyFont="0" applyBorder="0" applyAlignment="0" applyProtection="0">
      <alignment horizontal="right" vertical="center"/>
    </xf>
    <xf numFmtId="0" fontId="35" fillId="0" borderId="55" applyNumberFormat="0" applyFill="0" applyAlignment="0" applyProtection="0"/>
    <xf numFmtId="49" fontId="6" fillId="0" borderId="57" applyNumberFormat="0" applyFont="0" applyFill="0" applyBorder="0" applyProtection="0">
      <alignment horizontal="left" vertical="center" indent="2"/>
    </xf>
    <xf numFmtId="49" fontId="6" fillId="0" borderId="58" applyNumberFormat="0" applyFont="0" applyFill="0" applyBorder="0" applyProtection="0">
      <alignment horizontal="left" vertical="center" indent="5"/>
    </xf>
    <xf numFmtId="49" fontId="6" fillId="0" borderId="57" applyNumberFormat="0" applyFont="0" applyFill="0" applyBorder="0" applyProtection="0">
      <alignment horizontal="left" vertical="center" indent="2"/>
    </xf>
    <xf numFmtId="4" fontId="6" fillId="0" borderId="57" applyFill="0" applyBorder="0" applyProtection="0">
      <alignment horizontal="right" vertical="center"/>
    </xf>
    <xf numFmtId="49" fontId="8" fillId="0" borderId="57" applyNumberFormat="0" applyFill="0" applyBorder="0" applyProtection="0">
      <alignment horizontal="left" vertical="center"/>
    </xf>
    <xf numFmtId="0" fontId="6" fillId="0" borderId="60">
      <alignment horizontal="left" vertical="center" wrapText="1" indent="2"/>
    </xf>
    <xf numFmtId="0" fontId="47" fillId="32" borderId="53" applyNumberFormat="0" applyAlignment="0" applyProtection="0"/>
    <xf numFmtId="0" fontId="7" fillId="3" borderId="59">
      <alignment horizontal="right" vertical="center"/>
    </xf>
    <xf numFmtId="0" fontId="34" fillId="19" borderId="54" applyNumberFormat="0" applyAlignment="0" applyProtection="0"/>
    <xf numFmtId="0" fontId="7" fillId="3" borderId="59">
      <alignment horizontal="right" vertical="center"/>
    </xf>
    <xf numFmtId="4" fontId="7" fillId="3" borderId="57">
      <alignment horizontal="right" vertical="center"/>
    </xf>
    <xf numFmtId="0" fontId="7" fillId="3" borderId="57">
      <alignment horizontal="right" vertical="center"/>
    </xf>
    <xf numFmtId="0" fontId="28" fillId="32" borderId="53" applyNumberFormat="0" applyAlignment="0" applyProtection="0"/>
    <xf numFmtId="0" fontId="30" fillId="32" borderId="54" applyNumberFormat="0" applyAlignment="0" applyProtection="0"/>
    <xf numFmtId="0" fontId="35" fillId="0" borderId="55" applyNumberFormat="0" applyFill="0" applyAlignment="0" applyProtection="0"/>
    <xf numFmtId="0" fontId="6" fillId="6" borderId="57"/>
    <xf numFmtId="4" fontId="6" fillId="6" borderId="57"/>
    <xf numFmtId="4" fontId="7" fillId="3" borderId="57">
      <alignment horizontal="right" vertical="center"/>
    </xf>
    <xf numFmtId="0" fontId="21" fillId="2" borderId="57">
      <alignment horizontal="right" vertical="center"/>
    </xf>
    <xf numFmtId="0" fontId="34" fillId="19" borderId="54" applyNumberFormat="0" applyAlignment="0" applyProtection="0"/>
    <xf numFmtId="0" fontId="31" fillId="32" borderId="54" applyNumberFormat="0" applyAlignment="0" applyProtection="0"/>
    <xf numFmtId="4" fontId="6" fillId="0" borderId="57">
      <alignment horizontal="right" vertical="center"/>
    </xf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47" fillId="32" borderId="53" applyNumberFormat="0" applyAlignment="0" applyProtection="0"/>
    <xf numFmtId="0" fontId="43" fillId="19" borderId="54" applyNumberFormat="0" applyAlignment="0" applyProtection="0"/>
    <xf numFmtId="0" fontId="30" fillId="32" borderId="54" applyNumberFormat="0" applyAlignment="0" applyProtection="0"/>
    <xf numFmtId="0" fontId="28" fillId="32" borderId="53" applyNumberFormat="0" applyAlignment="0" applyProtection="0"/>
    <xf numFmtId="0" fontId="7" fillId="3" borderId="59">
      <alignment horizontal="right" vertical="center"/>
    </xf>
    <xf numFmtId="0" fontId="21" fillId="2" borderId="57">
      <alignment horizontal="right" vertical="center"/>
    </xf>
    <xf numFmtId="4" fontId="7" fillId="2" borderId="57">
      <alignment horizontal="right" vertical="center"/>
    </xf>
    <xf numFmtId="4" fontId="7" fillId="3" borderId="57">
      <alignment horizontal="right" vertical="center"/>
    </xf>
    <xf numFmtId="49" fontId="6" fillId="0" borderId="58" applyNumberFormat="0" applyFont="0" applyFill="0" applyBorder="0" applyProtection="0">
      <alignment horizontal="left" vertical="center" indent="5"/>
    </xf>
    <xf numFmtId="4" fontId="6" fillId="0" borderId="57" applyFill="0" applyBorder="0" applyProtection="0">
      <alignment horizontal="right" vertical="center"/>
    </xf>
    <xf numFmtId="4" fontId="7" fillId="2" borderId="57">
      <alignment horizontal="right" vertical="center"/>
    </xf>
    <xf numFmtId="0" fontId="43" fillId="19" borderId="54" applyNumberFormat="0" applyAlignment="0" applyProtection="0"/>
    <xf numFmtId="0" fontId="34" fillId="19" borderId="54" applyNumberFormat="0" applyAlignment="0" applyProtection="0"/>
    <xf numFmtId="0" fontId="30" fillId="32" borderId="54" applyNumberFormat="0" applyAlignment="0" applyProtection="0"/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6" fillId="3" borderId="60">
      <alignment horizontal="left" vertical="center" wrapText="1" indent="2"/>
    </xf>
    <xf numFmtId="0" fontId="6" fillId="0" borderId="60">
      <alignment horizontal="left" vertical="center" wrapText="1" indent="2"/>
    </xf>
    <xf numFmtId="0" fontId="67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>
      <alignment vertical="center"/>
    </xf>
  </cellStyleXfs>
  <cellXfs count="633">
    <xf numFmtId="0" fontId="0" fillId="0" borderId="0" xfId="0"/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6" fillId="7" borderId="0" xfId="0" applyFont="1" applyFill="1" applyAlignment="1">
      <alignment vertical="center" wrapText="1"/>
    </xf>
    <xf numFmtId="0" fontId="6" fillId="7" borderId="0" xfId="0" applyFont="1" applyFill="1" applyAlignment="1">
      <alignment horizontal="center" vertical="center"/>
    </xf>
    <xf numFmtId="182" fontId="6" fillId="7" borderId="0" xfId="0" applyNumberFormat="1" applyFont="1" applyFill="1" applyAlignment="1">
      <alignment vertical="center"/>
    </xf>
    <xf numFmtId="0" fontId="6" fillId="9" borderId="0" xfId="0" applyFont="1" applyFill="1" applyAlignment="1">
      <alignment vertical="center" wrapText="1"/>
    </xf>
    <xf numFmtId="0" fontId="6" fillId="9" borderId="0" xfId="0" applyFont="1" applyFill="1" applyAlignment="1">
      <alignment vertical="center"/>
    </xf>
    <xf numFmtId="0" fontId="6" fillId="9" borderId="0" xfId="0" applyFont="1" applyFill="1"/>
    <xf numFmtId="178" fontId="6" fillId="9" borderId="0" xfId="20" applyNumberFormat="1" applyFont="1" applyFill="1" applyBorder="1"/>
    <xf numFmtId="10" fontId="6" fillId="9" borderId="0" xfId="20" applyNumberFormat="1" applyFont="1" applyFill="1" applyBorder="1"/>
    <xf numFmtId="187" fontId="6" fillId="9" borderId="0" xfId="0" applyNumberFormat="1" applyFont="1" applyFill="1"/>
    <xf numFmtId="192" fontId="6" fillId="9" borderId="0" xfId="0" applyNumberFormat="1" applyFont="1" applyFill="1"/>
    <xf numFmtId="0" fontId="15" fillId="9" borderId="0" xfId="0" applyFont="1" applyFill="1"/>
    <xf numFmtId="0" fontId="4" fillId="7" borderId="0" xfId="0" applyFont="1" applyFill="1" applyAlignment="1">
      <alignment vertical="center" wrapText="1"/>
    </xf>
    <xf numFmtId="0" fontId="4" fillId="9" borderId="0" xfId="0" applyFont="1" applyFill="1" applyAlignment="1">
      <alignment vertical="center"/>
    </xf>
    <xf numFmtId="0" fontId="4" fillId="9" borderId="0" xfId="0" applyFont="1" applyFill="1" applyAlignment="1">
      <alignment vertical="center" wrapText="1"/>
    </xf>
    <xf numFmtId="0" fontId="4" fillId="9" borderId="0" xfId="0" applyFont="1" applyFill="1"/>
    <xf numFmtId="0" fontId="4" fillId="9" borderId="0" xfId="0" applyFont="1" applyFill="1" applyAlignment="1">
      <alignment horizontal="center"/>
    </xf>
    <xf numFmtId="0" fontId="4" fillId="9" borderId="13" xfId="22" applyFont="1" applyFill="1" applyBorder="1" applyAlignment="1">
      <alignment horizontal="center" vertical="center"/>
    </xf>
    <xf numFmtId="38" fontId="4" fillId="9" borderId="7" xfId="0" applyNumberFormat="1" applyFont="1" applyFill="1" applyBorder="1" applyAlignment="1">
      <alignment horizontal="right" vertical="center"/>
    </xf>
    <xf numFmtId="0" fontId="4" fillId="9" borderId="18" xfId="0" applyFont="1" applyFill="1" applyBorder="1" applyAlignment="1">
      <alignment horizontal="left" vertical="center"/>
    </xf>
    <xf numFmtId="0" fontId="4" fillId="9" borderId="15" xfId="22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left" vertical="center"/>
    </xf>
    <xf numFmtId="38" fontId="4" fillId="9" borderId="15" xfId="0" applyNumberFormat="1" applyFont="1" applyFill="1" applyBorder="1" applyAlignment="1">
      <alignment horizontal="right" vertical="center"/>
    </xf>
    <xf numFmtId="38" fontId="4" fillId="9" borderId="0" xfId="0" applyNumberFormat="1" applyFont="1" applyFill="1"/>
    <xf numFmtId="178" fontId="4" fillId="9" borderId="0" xfId="20" applyNumberFormat="1" applyFont="1" applyFill="1"/>
    <xf numFmtId="0" fontId="4" fillId="9" borderId="0" xfId="22" applyFont="1" applyFill="1">
      <alignment vertical="center"/>
    </xf>
    <xf numFmtId="0" fontId="4" fillId="9" borderId="0" xfId="22" applyFont="1" applyFill="1" applyAlignment="1">
      <alignment vertical="center" wrapText="1"/>
    </xf>
    <xf numFmtId="0" fontId="4" fillId="9" borderId="0" xfId="22" applyFont="1" applyFill="1" applyAlignment="1">
      <alignment horizontal="center" vertical="center"/>
    </xf>
    <xf numFmtId="0" fontId="4" fillId="9" borderId="9" xfId="0" applyFont="1" applyFill="1" applyBorder="1" applyAlignment="1">
      <alignment vertical="center" wrapText="1"/>
    </xf>
    <xf numFmtId="0" fontId="4" fillId="9" borderId="19" xfId="0" applyFont="1" applyFill="1" applyBorder="1" applyAlignment="1">
      <alignment horizontal="left" vertical="center"/>
    </xf>
    <xf numFmtId="0" fontId="4" fillId="9" borderId="22" xfId="0" applyFont="1" applyFill="1" applyBorder="1" applyAlignment="1">
      <alignment horizontal="left" vertical="center"/>
    </xf>
    <xf numFmtId="40" fontId="4" fillId="9" borderId="15" xfId="0" applyNumberFormat="1" applyFont="1" applyFill="1" applyBorder="1" applyAlignment="1">
      <alignment horizontal="right" vertical="center"/>
    </xf>
    <xf numFmtId="0" fontId="4" fillId="9" borderId="14" xfId="22" applyFont="1" applyFill="1" applyBorder="1">
      <alignment vertical="center"/>
    </xf>
    <xf numFmtId="0" fontId="4" fillId="9" borderId="14" xfId="22" applyFont="1" applyFill="1" applyBorder="1" applyAlignment="1">
      <alignment vertical="center" wrapText="1"/>
    </xf>
    <xf numFmtId="0" fontId="4" fillId="9" borderId="18" xfId="0" applyFont="1" applyFill="1" applyBorder="1" applyAlignment="1">
      <alignment vertical="center"/>
    </xf>
    <xf numFmtId="0" fontId="4" fillId="9" borderId="14" xfId="0" applyFont="1" applyFill="1" applyBorder="1" applyAlignment="1">
      <alignment vertical="center"/>
    </xf>
    <xf numFmtId="0" fontId="4" fillId="9" borderId="16" xfId="0" applyFont="1" applyFill="1" applyBorder="1" applyAlignment="1">
      <alignment horizontal="left"/>
    </xf>
    <xf numFmtId="0" fontId="4" fillId="9" borderId="14" xfId="0" applyFont="1" applyFill="1" applyBorder="1" applyAlignment="1">
      <alignment vertical="center" wrapText="1"/>
    </xf>
    <xf numFmtId="0" fontId="4" fillId="9" borderId="14" xfId="0" applyFont="1" applyFill="1" applyBorder="1"/>
    <xf numFmtId="178" fontId="4" fillId="9" borderId="0" xfId="20" applyNumberFormat="1" applyFont="1" applyFill="1" applyBorder="1"/>
    <xf numFmtId="0" fontId="4" fillId="9" borderId="18" xfId="0" applyFont="1" applyFill="1" applyBorder="1"/>
    <xf numFmtId="2" fontId="4" fillId="9" borderId="0" xfId="0" applyNumberFormat="1" applyFont="1" applyFill="1"/>
    <xf numFmtId="0" fontId="4" fillId="9" borderId="19" xfId="0" applyFont="1" applyFill="1" applyBorder="1" applyAlignment="1">
      <alignment vertical="center"/>
    </xf>
    <xf numFmtId="0" fontId="4" fillId="9" borderId="19" xfId="0" applyFont="1" applyFill="1" applyBorder="1" applyAlignment="1">
      <alignment vertical="center" wrapText="1"/>
    </xf>
    <xf numFmtId="0" fontId="4" fillId="9" borderId="19" xfId="0" applyFont="1" applyFill="1" applyBorder="1"/>
    <xf numFmtId="0" fontId="73" fillId="9" borderId="0" xfId="0" applyFont="1" applyFill="1"/>
    <xf numFmtId="188" fontId="4" fillId="9" borderId="0" xfId="0" applyNumberFormat="1" applyFont="1" applyFill="1"/>
    <xf numFmtId="191" fontId="4" fillId="9" borderId="0" xfId="0" applyNumberFormat="1" applyFont="1" applyFill="1"/>
    <xf numFmtId="180" fontId="4" fillId="9" borderId="0" xfId="0" applyNumberFormat="1" applyFont="1" applyFill="1"/>
    <xf numFmtId="38" fontId="4" fillId="9" borderId="15" xfId="0" applyNumberFormat="1" applyFont="1" applyFill="1" applyBorder="1" applyAlignment="1">
      <alignment horizontal="right"/>
    </xf>
    <xf numFmtId="10" fontId="4" fillId="9" borderId="0" xfId="20" applyNumberFormat="1" applyFont="1" applyFill="1" applyBorder="1"/>
    <xf numFmtId="0" fontId="4" fillId="9" borderId="23" xfId="0" applyFont="1" applyFill="1" applyBorder="1"/>
    <xf numFmtId="0" fontId="4" fillId="9" borderId="20" xfId="0" applyFont="1" applyFill="1" applyBorder="1" applyAlignment="1">
      <alignment horizontal="center"/>
    </xf>
    <xf numFmtId="0" fontId="4" fillId="9" borderId="17" xfId="0" applyFont="1" applyFill="1" applyBorder="1" applyAlignment="1">
      <alignment vertical="center"/>
    </xf>
    <xf numFmtId="187" fontId="4" fillId="9" borderId="0" xfId="0" applyNumberFormat="1" applyFont="1" applyFill="1"/>
    <xf numFmtId="192" fontId="4" fillId="9" borderId="0" xfId="0" applyNumberFormat="1" applyFont="1" applyFill="1"/>
    <xf numFmtId="181" fontId="4" fillId="9" borderId="0" xfId="0" applyNumberFormat="1" applyFont="1" applyFill="1"/>
    <xf numFmtId="186" fontId="4" fillId="9" borderId="0" xfId="20" applyNumberFormat="1" applyFont="1" applyFill="1" applyBorder="1"/>
    <xf numFmtId="0" fontId="4" fillId="9" borderId="0" xfId="0" applyFont="1" applyFill="1" applyAlignment="1">
      <alignment horizontal="center" vertical="center"/>
    </xf>
    <xf numFmtId="176" fontId="4" fillId="7" borderId="0" xfId="0" applyNumberFormat="1" applyFont="1" applyFill="1" applyAlignment="1">
      <alignment horizontal="center" vertical="center"/>
    </xf>
    <xf numFmtId="0" fontId="4" fillId="7" borderId="0" xfId="0" applyFont="1" applyFill="1" applyAlignment="1">
      <alignment horizontal="left" vertical="center"/>
    </xf>
    <xf numFmtId="177" fontId="4" fillId="7" borderId="0" xfId="0" applyNumberFormat="1" applyFont="1" applyFill="1" applyAlignment="1">
      <alignment vertical="center"/>
    </xf>
    <xf numFmtId="0" fontId="4" fillId="9" borderId="0" xfId="0" applyFont="1" applyFill="1" applyAlignment="1">
      <alignment horizontal="left" vertical="center" wrapText="1"/>
    </xf>
    <xf numFmtId="177" fontId="4" fillId="7" borderId="0" xfId="0" applyNumberFormat="1" applyFont="1" applyFill="1" applyAlignment="1">
      <alignment horizontal="right" vertical="center"/>
    </xf>
    <xf numFmtId="176" fontId="4" fillId="7" borderId="0" xfId="0" applyNumberFormat="1" applyFont="1" applyFill="1" applyAlignment="1">
      <alignment horizontal="center" vertical="top"/>
    </xf>
    <xf numFmtId="4" fontId="4" fillId="9" borderId="0" xfId="0" applyNumberFormat="1" applyFont="1" applyFill="1" applyAlignment="1">
      <alignment vertical="center"/>
    </xf>
    <xf numFmtId="185" fontId="4" fillId="9" borderId="0" xfId="0" applyNumberFormat="1" applyFont="1" applyFill="1" applyAlignment="1">
      <alignment horizontal="right" vertical="center"/>
    </xf>
    <xf numFmtId="10" fontId="4" fillId="7" borderId="0" xfId="0" applyNumberFormat="1" applyFont="1" applyFill="1" applyAlignment="1">
      <alignment vertical="center"/>
    </xf>
    <xf numFmtId="176" fontId="4" fillId="9" borderId="9" xfId="0" applyNumberFormat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vertical="center"/>
    </xf>
    <xf numFmtId="0" fontId="4" fillId="9" borderId="9" xfId="0" applyFont="1" applyFill="1" applyBorder="1" applyAlignment="1">
      <alignment vertical="center"/>
    </xf>
    <xf numFmtId="10" fontId="4" fillId="7" borderId="9" xfId="0" applyNumberFormat="1" applyFont="1" applyFill="1" applyBorder="1" applyAlignment="1">
      <alignment vertical="center"/>
    </xf>
    <xf numFmtId="185" fontId="4" fillId="9" borderId="0" xfId="0" applyNumberFormat="1" applyFont="1" applyFill="1" applyAlignment="1">
      <alignment vertical="center"/>
    </xf>
    <xf numFmtId="0" fontId="4" fillId="7" borderId="0" xfId="0" applyFont="1" applyFill="1" applyAlignment="1">
      <alignment horizontal="left" vertical="center" wrapText="1"/>
    </xf>
    <xf numFmtId="176" fontId="4" fillId="9" borderId="0" xfId="0" applyNumberFormat="1" applyFont="1" applyFill="1" applyAlignment="1">
      <alignment horizontal="center" vertical="center"/>
    </xf>
    <xf numFmtId="38" fontId="4" fillId="7" borderId="0" xfId="0" applyNumberFormat="1" applyFont="1" applyFill="1" applyAlignment="1">
      <alignment vertical="center"/>
    </xf>
    <xf numFmtId="38" fontId="4" fillId="7" borderId="0" xfId="21" applyFont="1" applyFill="1" applyBorder="1" applyAlignment="1">
      <alignment vertical="center"/>
    </xf>
    <xf numFmtId="179" fontId="4" fillId="7" borderId="0" xfId="0" applyNumberFormat="1" applyFont="1" applyFill="1" applyAlignment="1">
      <alignment horizontal="right" vertical="center"/>
    </xf>
    <xf numFmtId="9" fontId="4" fillId="7" borderId="0" xfId="0" applyNumberFormat="1" applyFont="1" applyFill="1" applyAlignment="1">
      <alignment horizontal="right" vertical="center"/>
    </xf>
    <xf numFmtId="0" fontId="4" fillId="7" borderId="0" xfId="0" applyFont="1" applyFill="1" applyAlignment="1">
      <alignment horizontal="right" vertical="center"/>
    </xf>
    <xf numFmtId="189" fontId="4" fillId="7" borderId="0" xfId="0" applyNumberFormat="1" applyFont="1" applyFill="1" applyAlignment="1">
      <alignment horizontal="right" vertical="center"/>
    </xf>
    <xf numFmtId="185" fontId="4" fillId="7" borderId="0" xfId="0" applyNumberFormat="1" applyFont="1" applyFill="1" applyAlignment="1">
      <alignment horizontal="right" vertical="center"/>
    </xf>
    <xf numFmtId="0" fontId="4" fillId="9" borderId="57" xfId="0" applyFont="1" applyFill="1" applyBorder="1" applyAlignment="1">
      <alignment vertical="center"/>
    </xf>
    <xf numFmtId="0" fontId="4" fillId="9" borderId="57" xfId="0" applyFont="1" applyFill="1" applyBorder="1" applyAlignment="1">
      <alignment horizontal="center" vertical="center"/>
    </xf>
    <xf numFmtId="38" fontId="4" fillId="9" borderId="57" xfId="21" applyFont="1" applyFill="1" applyBorder="1" applyAlignment="1">
      <alignment horizontal="right" vertical="center"/>
    </xf>
    <xf numFmtId="178" fontId="4" fillId="9" borderId="57" xfId="20" applyNumberFormat="1" applyFont="1" applyFill="1" applyBorder="1" applyAlignment="1">
      <alignment horizontal="right" vertical="center"/>
    </xf>
    <xf numFmtId="0" fontId="4" fillId="9" borderId="57" xfId="0" applyFont="1" applyFill="1" applyBorder="1" applyAlignment="1">
      <alignment horizontal="right" vertical="center"/>
    </xf>
    <xf numFmtId="9" fontId="4" fillId="9" borderId="57" xfId="20" applyFont="1" applyFill="1" applyBorder="1" applyAlignment="1">
      <alignment horizontal="right" vertical="center"/>
    </xf>
    <xf numFmtId="9" fontId="4" fillId="9" borderId="57" xfId="0" applyNumberFormat="1" applyFont="1" applyFill="1" applyBorder="1" applyAlignment="1">
      <alignment horizontal="right"/>
    </xf>
    <xf numFmtId="198" fontId="4" fillId="9" borderId="57" xfId="0" applyNumberFormat="1" applyFont="1" applyFill="1" applyBorder="1" applyAlignment="1">
      <alignment horizontal="right" vertical="center"/>
    </xf>
    <xf numFmtId="200" fontId="4" fillId="9" borderId="57" xfId="0" applyNumberFormat="1" applyFont="1" applyFill="1" applyBorder="1" applyAlignment="1">
      <alignment horizontal="right" vertical="center"/>
    </xf>
    <xf numFmtId="198" fontId="4" fillId="9" borderId="57" xfId="0" applyNumberFormat="1" applyFont="1" applyFill="1" applyBorder="1" applyAlignment="1">
      <alignment horizontal="right"/>
    </xf>
    <xf numFmtId="198" fontId="4" fillId="9" borderId="0" xfId="0" applyNumberFormat="1" applyFont="1" applyFill="1" applyAlignment="1">
      <alignment horizontal="right"/>
    </xf>
    <xf numFmtId="9" fontId="4" fillId="9" borderId="57" xfId="0" applyNumberFormat="1" applyFont="1" applyFill="1" applyBorder="1" applyAlignment="1">
      <alignment horizontal="right" vertical="center"/>
    </xf>
    <xf numFmtId="199" fontId="4" fillId="9" borderId="57" xfId="0" applyNumberFormat="1" applyFont="1" applyFill="1" applyBorder="1" applyAlignment="1">
      <alignment horizontal="right" vertical="center"/>
    </xf>
    <xf numFmtId="3" fontId="4" fillId="7" borderId="0" xfId="0" applyNumberFormat="1" applyFont="1" applyFill="1" applyAlignment="1">
      <alignment horizontal="right" vertical="center"/>
    </xf>
    <xf numFmtId="4" fontId="4" fillId="7" borderId="0" xfId="0" applyNumberFormat="1" applyFont="1" applyFill="1" applyAlignment="1">
      <alignment horizontal="right" vertical="center"/>
    </xf>
    <xf numFmtId="199" fontId="4" fillId="9" borderId="0" xfId="0" applyNumberFormat="1" applyFont="1" applyFill="1" applyAlignment="1">
      <alignment horizontal="right" vertical="center"/>
    </xf>
    <xf numFmtId="178" fontId="4" fillId="7" borderId="0" xfId="0" applyNumberFormat="1" applyFont="1" applyFill="1" applyAlignment="1">
      <alignment horizontal="right" vertical="center"/>
    </xf>
    <xf numFmtId="185" fontId="4" fillId="7" borderId="0" xfId="0" applyNumberFormat="1" applyFont="1" applyFill="1" applyAlignment="1">
      <alignment vertical="center"/>
    </xf>
    <xf numFmtId="4" fontId="4" fillId="7" borderId="0" xfId="0" applyNumberFormat="1" applyFont="1" applyFill="1" applyAlignment="1">
      <alignment vertical="center"/>
    </xf>
    <xf numFmtId="179" fontId="4" fillId="7" borderId="9" xfId="0" applyNumberFormat="1" applyFont="1" applyFill="1" applyBorder="1" applyAlignment="1">
      <alignment horizontal="right" vertical="center"/>
    </xf>
    <xf numFmtId="186" fontId="4" fillId="9" borderId="0" xfId="0" applyNumberFormat="1" applyFont="1" applyFill="1" applyAlignment="1">
      <alignment vertical="center"/>
    </xf>
    <xf numFmtId="177" fontId="4" fillId="9" borderId="15" xfId="0" applyNumberFormat="1" applyFont="1" applyFill="1" applyBorder="1" applyAlignment="1">
      <alignment horizontal="right"/>
    </xf>
    <xf numFmtId="38" fontId="4" fillId="9" borderId="7" xfId="21" applyFont="1" applyFill="1" applyBorder="1" applyAlignment="1">
      <alignment horizontal="right" vertical="center"/>
    </xf>
    <xf numFmtId="38" fontId="4" fillId="9" borderId="15" xfId="21" applyFont="1" applyFill="1" applyBorder="1" applyAlignment="1">
      <alignment horizontal="right" vertical="center"/>
    </xf>
    <xf numFmtId="40" fontId="4" fillId="9" borderId="15" xfId="21" applyNumberFormat="1" applyFont="1" applyFill="1" applyBorder="1" applyAlignment="1">
      <alignment horizontal="right" vertical="center"/>
    </xf>
    <xf numFmtId="38" fontId="4" fillId="9" borderId="13" xfId="21" applyFont="1" applyFill="1" applyBorder="1" applyAlignment="1">
      <alignment horizontal="right" vertical="center"/>
    </xf>
    <xf numFmtId="38" fontId="4" fillId="9" borderId="4" xfId="21" applyFont="1" applyFill="1" applyBorder="1" applyAlignment="1">
      <alignment horizontal="right" vertical="center"/>
    </xf>
    <xf numFmtId="38" fontId="4" fillId="9" borderId="15" xfId="21" applyFont="1" applyFill="1" applyBorder="1"/>
    <xf numFmtId="0" fontId="75" fillId="7" borderId="0" xfId="0" applyFont="1" applyFill="1" applyAlignment="1">
      <alignment vertical="center"/>
    </xf>
    <xf numFmtId="182" fontId="4" fillId="7" borderId="0" xfId="0" applyNumberFormat="1" applyFont="1" applyFill="1" applyAlignment="1">
      <alignment vertical="center"/>
    </xf>
    <xf numFmtId="198" fontId="4" fillId="9" borderId="57" xfId="21" applyNumberFormat="1" applyFont="1" applyFill="1" applyBorder="1" applyAlignment="1">
      <alignment horizontal="right" vertical="center"/>
    </xf>
    <xf numFmtId="179" fontId="4" fillId="9" borderId="0" xfId="0" applyNumberFormat="1" applyFont="1" applyFill="1"/>
    <xf numFmtId="0" fontId="4" fillId="9" borderId="57" xfId="0" applyFont="1" applyFill="1" applyBorder="1" applyAlignment="1">
      <alignment horizontal="left" vertical="center" wrapText="1"/>
    </xf>
    <xf numFmtId="0" fontId="76" fillId="7" borderId="0" xfId="0" applyFont="1" applyFill="1" applyAlignment="1">
      <alignment vertical="center"/>
    </xf>
    <xf numFmtId="176" fontId="4" fillId="8" borderId="57" xfId="0" applyNumberFormat="1" applyFont="1" applyFill="1" applyBorder="1" applyAlignment="1">
      <alignment horizontal="center" vertical="center" wrapText="1"/>
    </xf>
    <xf numFmtId="0" fontId="4" fillId="8" borderId="57" xfId="0" applyFont="1" applyFill="1" applyBorder="1" applyAlignment="1">
      <alignment horizontal="center" vertical="center"/>
    </xf>
    <xf numFmtId="1" fontId="4" fillId="7" borderId="57" xfId="0" applyNumberFormat="1" applyFont="1" applyFill="1" applyBorder="1" applyAlignment="1">
      <alignment vertical="center"/>
    </xf>
    <xf numFmtId="178" fontId="4" fillId="9" borderId="57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" fontId="4" fillId="9" borderId="0" xfId="0" applyNumberFormat="1" applyFont="1" applyFill="1"/>
    <xf numFmtId="177" fontId="4" fillId="9" borderId="0" xfId="0" applyNumberFormat="1" applyFont="1" applyFill="1"/>
    <xf numFmtId="202" fontId="4" fillId="9" borderId="0" xfId="20" applyNumberFormat="1" applyFont="1" applyFill="1" applyBorder="1"/>
    <xf numFmtId="176" fontId="4" fillId="7" borderId="4" xfId="0" applyNumberFormat="1" applyFont="1" applyFill="1" applyBorder="1" applyAlignment="1">
      <alignment horizontal="center" vertical="center"/>
    </xf>
    <xf numFmtId="38" fontId="4" fillId="9" borderId="4" xfId="21" applyFont="1" applyFill="1" applyBorder="1" applyAlignment="1">
      <alignment vertical="center"/>
    </xf>
    <xf numFmtId="38" fontId="4" fillId="7" borderId="4" xfId="21" applyFont="1" applyFill="1" applyBorder="1" applyAlignment="1">
      <alignment vertical="center"/>
    </xf>
    <xf numFmtId="0" fontId="6" fillId="36" borderId="0" xfId="0" applyFont="1" applyFill="1" applyAlignment="1">
      <alignment vertical="center"/>
    </xf>
    <xf numFmtId="0" fontId="4" fillId="36" borderId="0" xfId="0" applyFont="1" applyFill="1" applyAlignment="1">
      <alignment vertical="center"/>
    </xf>
    <xf numFmtId="0" fontId="4" fillId="7" borderId="57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horizontal="left" vertical="center" wrapText="1"/>
    </xf>
    <xf numFmtId="176" fontId="4" fillId="7" borderId="13" xfId="0" applyNumberFormat="1" applyFont="1" applyFill="1" applyBorder="1" applyAlignment="1">
      <alignment horizontal="center" vertical="center"/>
    </xf>
    <xf numFmtId="38" fontId="4" fillId="7" borderId="13" xfId="21" applyFont="1" applyFill="1" applyBorder="1" applyAlignment="1">
      <alignment vertical="center"/>
    </xf>
    <xf numFmtId="176" fontId="4" fillId="9" borderId="4" xfId="0" applyNumberFormat="1" applyFont="1" applyFill="1" applyBorder="1" applyAlignment="1">
      <alignment horizontal="center" vertical="center"/>
    </xf>
    <xf numFmtId="38" fontId="4" fillId="7" borderId="4" xfId="0" applyNumberFormat="1" applyFont="1" applyFill="1" applyBorder="1" applyAlignment="1">
      <alignment vertical="center"/>
    </xf>
    <xf numFmtId="177" fontId="4" fillId="7" borderId="4" xfId="0" applyNumberFormat="1" applyFont="1" applyFill="1" applyBorder="1" applyAlignment="1">
      <alignment vertical="center"/>
    </xf>
    <xf numFmtId="0" fontId="4" fillId="9" borderId="4" xfId="22" applyFont="1" applyFill="1" applyBorder="1" applyAlignment="1">
      <alignment horizontal="center" vertical="center"/>
    </xf>
    <xf numFmtId="0" fontId="4" fillId="7" borderId="57" xfId="0" applyFont="1" applyFill="1" applyBorder="1" applyAlignment="1">
      <alignment horizontal="left" vertical="center" wrapText="1"/>
    </xf>
    <xf numFmtId="176" fontId="4" fillId="7" borderId="57" xfId="0" applyNumberFormat="1" applyFont="1" applyFill="1" applyBorder="1" applyAlignment="1">
      <alignment horizontal="center" vertical="center"/>
    </xf>
    <xf numFmtId="201" fontId="4" fillId="9" borderId="57" xfId="21" applyNumberFormat="1" applyFont="1" applyFill="1" applyBorder="1" applyAlignment="1">
      <alignment horizontal="right" vertical="center"/>
    </xf>
    <xf numFmtId="40" fontId="4" fillId="9" borderId="57" xfId="21" applyNumberFormat="1" applyFont="1" applyFill="1" applyBorder="1" applyAlignment="1">
      <alignment horizontal="right" vertical="center"/>
    </xf>
    <xf numFmtId="176" fontId="4" fillId="7" borderId="57" xfId="0" applyNumberFormat="1" applyFont="1" applyFill="1" applyBorder="1" applyAlignment="1">
      <alignment horizontal="center" vertical="top"/>
    </xf>
    <xf numFmtId="3" fontId="4" fillId="9" borderId="57" xfId="0" applyNumberFormat="1" applyFont="1" applyFill="1" applyBorder="1" applyAlignment="1">
      <alignment horizontal="right" vertical="center"/>
    </xf>
    <xf numFmtId="200" fontId="4" fillId="9" borderId="57" xfId="21" applyNumberFormat="1" applyFont="1" applyFill="1" applyBorder="1" applyAlignment="1">
      <alignment horizontal="right" vertical="center"/>
    </xf>
    <xf numFmtId="194" fontId="4" fillId="9" borderId="57" xfId="0" applyNumberFormat="1" applyFont="1" applyFill="1" applyBorder="1" applyAlignment="1">
      <alignment horizontal="right" vertical="center"/>
    </xf>
    <xf numFmtId="202" fontId="4" fillId="9" borderId="57" xfId="0" applyNumberFormat="1" applyFont="1" applyFill="1" applyBorder="1" applyAlignment="1">
      <alignment horizontal="right" vertical="center"/>
    </xf>
    <xf numFmtId="0" fontId="4" fillId="9" borderId="57" xfId="22" applyFont="1" applyFill="1" applyBorder="1" applyAlignment="1">
      <alignment horizontal="center" vertical="center"/>
    </xf>
    <xf numFmtId="0" fontId="4" fillId="8" borderId="57" xfId="0" applyFont="1" applyFill="1" applyBorder="1" applyAlignment="1">
      <alignment horizontal="center"/>
    </xf>
    <xf numFmtId="0" fontId="4" fillId="9" borderId="57" xfId="0" applyFont="1" applyFill="1" applyBorder="1" applyAlignment="1">
      <alignment vertical="center" wrapText="1"/>
    </xf>
    <xf numFmtId="0" fontId="4" fillId="9" borderId="11" xfId="0" applyFont="1" applyFill="1" applyBorder="1"/>
    <xf numFmtId="0" fontId="6" fillId="36" borderId="0" xfId="0" applyFont="1" applyFill="1"/>
    <xf numFmtId="0" fontId="15" fillId="36" borderId="0" xfId="0" applyFont="1" applyFill="1"/>
    <xf numFmtId="0" fontId="4" fillId="7" borderId="57" xfId="0" applyFont="1" applyFill="1" applyBorder="1" applyAlignment="1">
      <alignment vertical="center" wrapText="1"/>
    </xf>
    <xf numFmtId="3" fontId="4" fillId="7" borderId="57" xfId="0" applyNumberFormat="1" applyFont="1" applyFill="1" applyBorder="1" applyAlignment="1">
      <alignment vertical="center"/>
    </xf>
    <xf numFmtId="38" fontId="4" fillId="7" borderId="57" xfId="21" applyFont="1" applyFill="1" applyBorder="1" applyAlignment="1">
      <alignment vertical="center"/>
    </xf>
    <xf numFmtId="38" fontId="4" fillId="7" borderId="57" xfId="0" applyNumberFormat="1" applyFont="1" applyFill="1" applyBorder="1" applyAlignment="1">
      <alignment vertical="center"/>
    </xf>
    <xf numFmtId="38" fontId="6" fillId="9" borderId="0" xfId="0" applyNumberFormat="1" applyFont="1" applyFill="1"/>
    <xf numFmtId="38" fontId="4" fillId="9" borderId="68" xfId="0" applyNumberFormat="1" applyFont="1" applyFill="1" applyBorder="1" applyAlignment="1">
      <alignment horizontal="right" vertical="center"/>
    </xf>
    <xf numFmtId="40" fontId="4" fillId="9" borderId="4" xfId="0" applyNumberFormat="1" applyFont="1" applyFill="1" applyBorder="1" applyAlignment="1">
      <alignment horizontal="right" vertical="center"/>
    </xf>
    <xf numFmtId="38" fontId="4" fillId="0" borderId="15" xfId="0" applyNumberFormat="1" applyFont="1" applyBorder="1" applyAlignment="1">
      <alignment horizontal="right" vertical="center"/>
    </xf>
    <xf numFmtId="0" fontId="15" fillId="9" borderId="0" xfId="0" applyFont="1" applyFill="1" applyAlignment="1">
      <alignment vertical="center"/>
    </xf>
    <xf numFmtId="38" fontId="4" fillId="0" borderId="15" xfId="21" applyFont="1" applyFill="1" applyBorder="1" applyAlignment="1">
      <alignment horizontal="right" vertical="center"/>
    </xf>
    <xf numFmtId="0" fontId="4" fillId="8" borderId="68" xfId="0" applyFont="1" applyFill="1" applyBorder="1" applyAlignment="1">
      <alignment horizontal="center"/>
    </xf>
    <xf numFmtId="0" fontId="4" fillId="9" borderId="66" xfId="0" applyFont="1" applyFill="1" applyBorder="1" applyAlignment="1">
      <alignment vertical="center"/>
    </xf>
    <xf numFmtId="38" fontId="4" fillId="9" borderId="57" xfId="0" applyNumberFormat="1" applyFont="1" applyFill="1" applyBorder="1" applyAlignment="1">
      <alignment horizontal="right" vertical="center"/>
    </xf>
    <xf numFmtId="0" fontId="4" fillId="9" borderId="67" xfId="0" applyFont="1" applyFill="1" applyBorder="1" applyAlignment="1">
      <alignment horizontal="left" vertical="center"/>
    </xf>
    <xf numFmtId="40" fontId="4" fillId="9" borderId="57" xfId="0" applyNumberFormat="1" applyFont="1" applyFill="1" applyBorder="1" applyAlignment="1">
      <alignment horizontal="right" vertical="center"/>
    </xf>
    <xf numFmtId="40" fontId="4" fillId="9" borderId="15" xfId="21" applyNumberFormat="1" applyFont="1" applyFill="1" applyBorder="1"/>
    <xf numFmtId="182" fontId="4" fillId="9" borderId="57" xfId="0" applyNumberFormat="1" applyFont="1" applyFill="1" applyBorder="1" applyAlignment="1">
      <alignment horizontal="right" vertical="center"/>
    </xf>
    <xf numFmtId="40" fontId="4" fillId="9" borderId="57" xfId="0" applyNumberFormat="1" applyFont="1" applyFill="1" applyBorder="1" applyAlignment="1">
      <alignment horizontal="right"/>
    </xf>
    <xf numFmtId="201" fontId="4" fillId="9" borderId="57" xfId="0" applyNumberFormat="1" applyFont="1" applyFill="1" applyBorder="1" applyAlignment="1">
      <alignment horizontal="right" vertical="center"/>
    </xf>
    <xf numFmtId="201" fontId="4" fillId="9" borderId="57" xfId="0" applyNumberFormat="1" applyFont="1" applyFill="1" applyBorder="1" applyAlignment="1">
      <alignment horizontal="right"/>
    </xf>
    <xf numFmtId="38" fontId="4" fillId="9" borderId="57" xfId="0" applyNumberFormat="1" applyFont="1" applyFill="1" applyBorder="1" applyAlignment="1">
      <alignment horizontal="right"/>
    </xf>
    <xf numFmtId="0" fontId="4" fillId="9" borderId="13" xfId="0" applyFont="1" applyFill="1" applyBorder="1" applyAlignment="1">
      <alignment horizontal="left" vertical="center" wrapText="1"/>
    </xf>
    <xf numFmtId="177" fontId="4" fillId="7" borderId="13" xfId="0" applyNumberFormat="1" applyFont="1" applyFill="1" applyBorder="1" applyAlignment="1">
      <alignment vertical="center"/>
    </xf>
    <xf numFmtId="0" fontId="4" fillId="9" borderId="67" xfId="0" applyFont="1" applyFill="1" applyBorder="1"/>
    <xf numFmtId="176" fontId="4" fillId="8" borderId="67" xfId="0" applyNumberFormat="1" applyFont="1" applyFill="1" applyBorder="1" applyAlignment="1">
      <alignment horizontal="center" vertical="center" wrapText="1"/>
    </xf>
    <xf numFmtId="0" fontId="4" fillId="7" borderId="67" xfId="0" applyFont="1" applyFill="1" applyBorder="1" applyAlignment="1">
      <alignment horizontal="center" vertical="center"/>
    </xf>
    <xf numFmtId="176" fontId="4" fillId="8" borderId="65" xfId="0" applyNumberFormat="1" applyFont="1" applyFill="1" applyBorder="1" applyAlignment="1">
      <alignment horizontal="center" vertical="center" wrapText="1"/>
    </xf>
    <xf numFmtId="206" fontId="4" fillId="9" borderId="57" xfId="0" applyNumberFormat="1" applyFont="1" applyFill="1" applyBorder="1" applyAlignment="1">
      <alignment horizontal="right" vertical="center"/>
    </xf>
    <xf numFmtId="0" fontId="73" fillId="7" borderId="0" xfId="0" applyFont="1" applyFill="1" applyAlignment="1">
      <alignment vertical="center"/>
    </xf>
    <xf numFmtId="0" fontId="73" fillId="9" borderId="0" xfId="0" applyFont="1" applyFill="1" applyAlignment="1">
      <alignment vertical="center"/>
    </xf>
    <xf numFmtId="0" fontId="73" fillId="9" borderId="0" xfId="0" applyFont="1" applyFill="1" applyAlignment="1">
      <alignment vertical="center" wrapText="1"/>
    </xf>
    <xf numFmtId="178" fontId="73" fillId="9" borderId="0" xfId="20" applyNumberFormat="1" applyFont="1" applyFill="1"/>
    <xf numFmtId="0" fontId="73" fillId="9" borderId="0" xfId="0" applyFont="1" applyFill="1" applyAlignment="1">
      <alignment horizontal="center"/>
    </xf>
    <xf numFmtId="0" fontId="4" fillId="9" borderId="16" xfId="0" applyFont="1" applyFill="1" applyBorder="1" applyAlignment="1">
      <alignment vertical="center"/>
    </xf>
    <xf numFmtId="0" fontId="73" fillId="9" borderId="0" xfId="22" applyFont="1" applyFill="1" applyAlignment="1">
      <alignment horizontal="center" vertical="center"/>
    </xf>
    <xf numFmtId="0" fontId="15" fillId="9" borderId="0" xfId="0" applyFont="1" applyFill="1" applyAlignment="1">
      <alignment vertical="top"/>
    </xf>
    <xf numFmtId="0" fontId="4" fillId="9" borderId="65" xfId="0" applyFont="1" applyFill="1" applyBorder="1" applyAlignment="1">
      <alignment vertical="center"/>
    </xf>
    <xf numFmtId="0" fontId="81" fillId="7" borderId="0" xfId="0" applyFont="1" applyFill="1" applyAlignment="1">
      <alignment vertical="center"/>
    </xf>
    <xf numFmtId="0" fontId="73" fillId="7" borderId="0" xfId="0" applyFont="1" applyFill="1" applyAlignment="1">
      <alignment vertical="center" wrapText="1"/>
    </xf>
    <xf numFmtId="0" fontId="73" fillId="7" borderId="0" xfId="0" applyFont="1" applyFill="1" applyAlignment="1">
      <alignment horizontal="center" vertical="center"/>
    </xf>
    <xf numFmtId="0" fontId="73" fillId="7" borderId="0" xfId="0" applyFont="1" applyFill="1" applyAlignment="1">
      <alignment horizontal="left" vertical="center"/>
    </xf>
    <xf numFmtId="176" fontId="73" fillId="7" borderId="0" xfId="0" applyNumberFormat="1" applyFont="1" applyFill="1" applyAlignment="1">
      <alignment horizontal="center" vertical="center"/>
    </xf>
    <xf numFmtId="0" fontId="73" fillId="9" borderId="0" xfId="0" applyFont="1" applyFill="1" applyAlignment="1">
      <alignment horizontal="left" vertical="center" wrapText="1"/>
    </xf>
    <xf numFmtId="4" fontId="73" fillId="9" borderId="0" xfId="0" applyNumberFormat="1" applyFont="1" applyFill="1" applyAlignment="1">
      <alignment vertical="center"/>
    </xf>
    <xf numFmtId="0" fontId="15" fillId="7" borderId="0" xfId="0" applyFont="1" applyFill="1" applyAlignment="1">
      <alignment vertical="center"/>
    </xf>
    <xf numFmtId="185" fontId="73" fillId="7" borderId="0" xfId="0" applyNumberFormat="1" applyFont="1" applyFill="1" applyAlignment="1">
      <alignment horizontal="right" vertical="center"/>
    </xf>
    <xf numFmtId="0" fontId="79" fillId="7" borderId="0" xfId="0" applyFont="1" applyFill="1" applyAlignment="1">
      <alignment horizontal="left" vertical="center" wrapText="1"/>
    </xf>
    <xf numFmtId="0" fontId="73" fillId="7" borderId="0" xfId="0" applyFont="1" applyFill="1" applyAlignment="1">
      <alignment horizontal="left" vertical="center" wrapText="1"/>
    </xf>
    <xf numFmtId="0" fontId="4" fillId="7" borderId="65" xfId="0" applyFont="1" applyFill="1" applyBorder="1" applyAlignment="1">
      <alignment vertical="center" wrapText="1"/>
    </xf>
    <xf numFmtId="0" fontId="4" fillId="9" borderId="7" xfId="0" applyFont="1" applyFill="1" applyBorder="1" applyAlignment="1">
      <alignment vertical="center"/>
    </xf>
    <xf numFmtId="0" fontId="4" fillId="9" borderId="68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vertical="center"/>
    </xf>
    <xf numFmtId="0" fontId="4" fillId="9" borderId="7" xfId="22" applyFont="1" applyFill="1" applyBorder="1" applyAlignment="1">
      <alignment horizontal="center" vertical="center"/>
    </xf>
    <xf numFmtId="0" fontId="4" fillId="9" borderId="23" xfId="0" applyFont="1" applyFill="1" applyBorder="1" applyAlignment="1">
      <alignment vertical="center"/>
    </xf>
    <xf numFmtId="0" fontId="4" fillId="9" borderId="25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/>
    </xf>
    <xf numFmtId="0" fontId="4" fillId="9" borderId="12" xfId="0" applyFont="1" applyFill="1" applyBorder="1" applyAlignment="1">
      <alignment vertical="center"/>
    </xf>
    <xf numFmtId="0" fontId="4" fillId="9" borderId="4" xfId="0" applyFont="1" applyFill="1" applyBorder="1" applyAlignment="1">
      <alignment horizontal="left" vertical="center" wrapText="1"/>
    </xf>
    <xf numFmtId="0" fontId="4" fillId="9" borderId="9" xfId="0" applyFont="1" applyFill="1" applyBorder="1" applyAlignment="1">
      <alignment horizontal="left" vertical="center"/>
    </xf>
    <xf numFmtId="0" fontId="4" fillId="9" borderId="0" xfId="0" applyFont="1" applyFill="1" applyAlignment="1">
      <alignment horizontal="left" vertical="center"/>
    </xf>
    <xf numFmtId="176" fontId="4" fillId="8" borderId="63" xfId="0" applyNumberFormat="1" applyFont="1" applyFill="1" applyBorder="1" applyAlignment="1">
      <alignment horizontal="center" vertical="center" wrapText="1"/>
    </xf>
    <xf numFmtId="176" fontId="4" fillId="7" borderId="65" xfId="0" applyNumberFormat="1" applyFont="1" applyFill="1" applyBorder="1" applyAlignment="1">
      <alignment horizontal="center" vertical="center"/>
    </xf>
    <xf numFmtId="0" fontId="82" fillId="7" borderId="0" xfId="0" applyFont="1" applyFill="1" applyAlignment="1">
      <alignment vertical="center"/>
    </xf>
    <xf numFmtId="0" fontId="3" fillId="9" borderId="68" xfId="0" applyFont="1" applyFill="1" applyBorder="1" applyAlignment="1">
      <alignment vertical="center" wrapText="1"/>
    </xf>
    <xf numFmtId="0" fontId="3" fillId="7" borderId="57" xfId="0" applyFont="1" applyFill="1" applyBorder="1" applyAlignment="1">
      <alignment vertical="center" wrapText="1"/>
    </xf>
    <xf numFmtId="10" fontId="4" fillId="36" borderId="0" xfId="20" applyNumberFormat="1" applyFont="1" applyFill="1" applyBorder="1"/>
    <xf numFmtId="176" fontId="4" fillId="9" borderId="57" xfId="0" applyNumberFormat="1" applyFont="1" applyFill="1" applyBorder="1" applyAlignment="1">
      <alignment horizontal="center" vertical="center"/>
    </xf>
    <xf numFmtId="0" fontId="85" fillId="9" borderId="0" xfId="0" applyFont="1" applyFill="1" applyAlignment="1">
      <alignment vertical="center" wrapText="1"/>
    </xf>
    <xf numFmtId="0" fontId="4" fillId="9" borderId="68" xfId="22" applyFont="1" applyFill="1" applyBorder="1" applyAlignment="1">
      <alignment horizontal="center" vertical="center"/>
    </xf>
    <xf numFmtId="0" fontId="4" fillId="9" borderId="57" xfId="22" applyFont="1" applyFill="1" applyBorder="1">
      <alignment vertical="center"/>
    </xf>
    <xf numFmtId="0" fontId="4" fillId="9" borderId="65" xfId="22" applyFont="1" applyFill="1" applyBorder="1">
      <alignment vertical="center"/>
    </xf>
    <xf numFmtId="0" fontId="4" fillId="9" borderId="67" xfId="0" applyFont="1" applyFill="1" applyBorder="1" applyAlignment="1">
      <alignment vertical="center"/>
    </xf>
    <xf numFmtId="0" fontId="4" fillId="9" borderId="65" xfId="0" applyFont="1" applyFill="1" applyBorder="1" applyAlignment="1">
      <alignment vertical="center" wrapText="1"/>
    </xf>
    <xf numFmtId="0" fontId="73" fillId="9" borderId="61" xfId="22" applyFont="1" applyFill="1" applyBorder="1" applyAlignment="1">
      <alignment vertical="center" wrapText="1"/>
    </xf>
    <xf numFmtId="0" fontId="4" fillId="9" borderId="57" xfId="22" applyFont="1" applyFill="1" applyBorder="1" applyAlignment="1">
      <alignment vertical="center" wrapText="1"/>
    </xf>
    <xf numFmtId="0" fontId="4" fillId="9" borderId="65" xfId="0" applyFont="1" applyFill="1" applyBorder="1"/>
    <xf numFmtId="0" fontId="4" fillId="9" borderId="66" xfId="0" applyFont="1" applyFill="1" applyBorder="1" applyAlignment="1">
      <alignment vertical="center" wrapText="1"/>
    </xf>
    <xf numFmtId="0" fontId="4" fillId="9" borderId="65" xfId="0" applyFont="1" applyFill="1" applyBorder="1" applyAlignment="1">
      <alignment horizontal="left" vertical="center" wrapText="1"/>
    </xf>
    <xf numFmtId="0" fontId="4" fillId="9" borderId="65" xfId="0" applyFont="1" applyFill="1" applyBorder="1" applyAlignment="1">
      <alignment wrapText="1"/>
    </xf>
    <xf numFmtId="0" fontId="4" fillId="9" borderId="68" xfId="22" applyFont="1" applyFill="1" applyBorder="1">
      <alignment vertical="center"/>
    </xf>
    <xf numFmtId="0" fontId="4" fillId="9" borderId="68" xfId="22" applyFont="1" applyFill="1" applyBorder="1" applyAlignment="1">
      <alignment vertical="center" wrapText="1"/>
    </xf>
    <xf numFmtId="0" fontId="4" fillId="9" borderId="68" xfId="0" applyFont="1" applyFill="1" applyBorder="1" applyAlignment="1">
      <alignment vertical="center"/>
    </xf>
    <xf numFmtId="0" fontId="4" fillId="9" borderId="66" xfId="0" applyFont="1" applyFill="1" applyBorder="1" applyAlignment="1">
      <alignment horizontal="left" vertical="center"/>
    </xf>
    <xf numFmtId="0" fontId="4" fillId="9" borderId="63" xfId="22" applyFont="1" applyFill="1" applyBorder="1">
      <alignment vertical="center"/>
    </xf>
    <xf numFmtId="0" fontId="4" fillId="9" borderId="62" xfId="0" applyFont="1" applyFill="1" applyBorder="1" applyAlignment="1">
      <alignment vertical="center"/>
    </xf>
    <xf numFmtId="0" fontId="4" fillId="9" borderId="61" xfId="0" applyFont="1" applyFill="1" applyBorder="1" applyAlignment="1">
      <alignment vertical="center"/>
    </xf>
    <xf numFmtId="0" fontId="4" fillId="9" borderId="61" xfId="0" applyFont="1" applyFill="1" applyBorder="1" applyAlignment="1">
      <alignment vertical="center" wrapText="1"/>
    </xf>
    <xf numFmtId="0" fontId="4" fillId="9" borderId="61" xfId="0" applyFont="1" applyFill="1" applyBorder="1"/>
    <xf numFmtId="38" fontId="4" fillId="9" borderId="68" xfId="21" applyFont="1" applyFill="1" applyBorder="1" applyAlignment="1">
      <alignment horizontal="right" vertical="center"/>
    </xf>
    <xf numFmtId="40" fontId="4" fillId="9" borderId="68" xfId="21" applyNumberFormat="1" applyFont="1" applyFill="1" applyBorder="1" applyAlignment="1">
      <alignment horizontal="right" vertical="center"/>
    </xf>
    <xf numFmtId="0" fontId="4" fillId="9" borderId="63" xfId="0" applyFont="1" applyFill="1" applyBorder="1" applyAlignment="1">
      <alignment vertical="center"/>
    </xf>
    <xf numFmtId="177" fontId="4" fillId="9" borderId="57" xfId="0" applyNumberFormat="1" applyFont="1" applyFill="1" applyBorder="1" applyAlignment="1">
      <alignment horizontal="right" vertical="center"/>
    </xf>
    <xf numFmtId="180" fontId="4" fillId="9" borderId="57" xfId="0" applyNumberFormat="1" applyFont="1" applyFill="1" applyBorder="1" applyAlignment="1">
      <alignment horizontal="right" vertical="center"/>
    </xf>
    <xf numFmtId="180" fontId="4" fillId="9" borderId="68" xfId="0" applyNumberFormat="1" applyFont="1" applyFill="1" applyBorder="1" applyAlignment="1">
      <alignment horizontal="right" vertical="center"/>
    </xf>
    <xf numFmtId="177" fontId="4" fillId="9" borderId="68" xfId="0" applyNumberFormat="1" applyFont="1" applyFill="1" applyBorder="1" applyAlignment="1">
      <alignment horizontal="right" vertical="center"/>
    </xf>
    <xf numFmtId="201" fontId="4" fillId="9" borderId="68" xfId="21" applyNumberFormat="1" applyFont="1" applyFill="1" applyBorder="1" applyAlignment="1">
      <alignment horizontal="right" vertical="center"/>
    </xf>
    <xf numFmtId="40" fontId="4" fillId="9" borderId="68" xfId="21" applyNumberFormat="1" applyFont="1" applyFill="1" applyBorder="1"/>
    <xf numFmtId="38" fontId="4" fillId="9" borderId="57" xfId="21" applyFont="1" applyFill="1" applyBorder="1"/>
    <xf numFmtId="0" fontId="4" fillId="9" borderId="67" xfId="0" applyFont="1" applyFill="1" applyBorder="1" applyAlignment="1">
      <alignment vertical="center" wrapText="1"/>
    </xf>
    <xf numFmtId="0" fontId="4" fillId="9" borderId="67" xfId="0" applyFont="1" applyFill="1" applyBorder="1" applyAlignment="1">
      <alignment horizontal="center" vertical="center"/>
    </xf>
    <xf numFmtId="0" fontId="4" fillId="8" borderId="68" xfId="0" applyFont="1" applyFill="1" applyBorder="1" applyAlignment="1">
      <alignment horizontal="center" vertical="center"/>
    </xf>
    <xf numFmtId="38" fontId="4" fillId="9" borderId="57" xfId="0" applyNumberFormat="1" applyFont="1" applyFill="1" applyBorder="1" applyAlignment="1">
      <alignment vertical="center"/>
    </xf>
    <xf numFmtId="176" fontId="4" fillId="7" borderId="57" xfId="0" applyNumberFormat="1" applyFont="1" applyFill="1" applyBorder="1" applyAlignment="1">
      <alignment horizontal="left" vertical="center" wrapText="1"/>
    </xf>
    <xf numFmtId="176" fontId="4" fillId="7" borderId="57" xfId="0" applyNumberFormat="1" applyFont="1" applyFill="1" applyBorder="1" applyAlignment="1">
      <alignment horizontal="center" vertical="center" wrapText="1"/>
    </xf>
    <xf numFmtId="201" fontId="4" fillId="7" borderId="57" xfId="21" applyNumberFormat="1" applyFont="1" applyFill="1" applyBorder="1" applyAlignment="1">
      <alignment horizontal="right" vertical="center"/>
    </xf>
    <xf numFmtId="176" fontId="4" fillId="9" borderId="57" xfId="0" applyNumberFormat="1" applyFont="1" applyFill="1" applyBorder="1" applyAlignment="1">
      <alignment horizontal="left" vertical="center" wrapText="1"/>
    </xf>
    <xf numFmtId="198" fontId="4" fillId="7" borderId="57" xfId="21" applyNumberFormat="1" applyFont="1" applyFill="1" applyBorder="1" applyAlignment="1">
      <alignment horizontal="right" vertical="center"/>
    </xf>
    <xf numFmtId="184" fontId="4" fillId="7" borderId="57" xfId="0" applyNumberFormat="1" applyFont="1" applyFill="1" applyBorder="1" applyAlignment="1">
      <alignment vertical="center"/>
    </xf>
    <xf numFmtId="185" fontId="4" fillId="7" borderId="57" xfId="0" applyNumberFormat="1" applyFont="1" applyFill="1" applyBorder="1" applyAlignment="1">
      <alignment vertical="center"/>
    </xf>
    <xf numFmtId="189" fontId="4" fillId="7" borderId="57" xfId="0" applyNumberFormat="1" applyFont="1" applyFill="1" applyBorder="1" applyAlignment="1">
      <alignment vertical="center"/>
    </xf>
    <xf numFmtId="176" fontId="4" fillId="8" borderId="68" xfId="0" applyNumberFormat="1" applyFont="1" applyFill="1" applyBorder="1" applyAlignment="1">
      <alignment horizontal="center" vertical="center" wrapText="1"/>
    </xf>
    <xf numFmtId="38" fontId="4" fillId="7" borderId="57" xfId="21" applyFont="1" applyFill="1" applyBorder="1" applyAlignment="1">
      <alignment horizontal="right" vertical="center"/>
    </xf>
    <xf numFmtId="198" fontId="4" fillId="7" borderId="57" xfId="21" applyNumberFormat="1" applyFont="1" applyFill="1" applyBorder="1" applyAlignment="1">
      <alignment vertical="center"/>
    </xf>
    <xf numFmtId="38" fontId="4" fillId="10" borderId="57" xfId="21" applyFont="1" applyFill="1" applyBorder="1" applyAlignment="1">
      <alignment vertical="center"/>
    </xf>
    <xf numFmtId="0" fontId="73" fillId="9" borderId="61" xfId="0" applyFont="1" applyFill="1" applyBorder="1" applyAlignment="1">
      <alignment horizontal="left" vertical="center" wrapText="1"/>
    </xf>
    <xf numFmtId="177" fontId="4" fillId="7" borderId="61" xfId="0" applyNumberFormat="1" applyFont="1" applyFill="1" applyBorder="1" applyAlignment="1">
      <alignment vertical="center"/>
    </xf>
    <xf numFmtId="38" fontId="4" fillId="9" borderId="57" xfId="21" applyFont="1" applyFill="1" applyBorder="1" applyAlignment="1">
      <alignment vertical="center"/>
    </xf>
    <xf numFmtId="177" fontId="4" fillId="9" borderId="57" xfId="0" applyNumberFormat="1" applyFont="1" applyFill="1" applyBorder="1" applyAlignment="1">
      <alignment vertical="center"/>
    </xf>
    <xf numFmtId="177" fontId="4" fillId="7" borderId="57" xfId="0" applyNumberFormat="1" applyFont="1" applyFill="1" applyBorder="1" applyAlignment="1">
      <alignment vertical="center"/>
    </xf>
    <xf numFmtId="2" fontId="4" fillId="7" borderId="57" xfId="0" applyNumberFormat="1" applyFont="1" applyFill="1" applyBorder="1" applyAlignment="1">
      <alignment vertical="center"/>
    </xf>
    <xf numFmtId="40" fontId="4" fillId="7" borderId="57" xfId="21" applyNumberFormat="1" applyFont="1" applyFill="1" applyBorder="1" applyAlignment="1">
      <alignment vertical="center"/>
    </xf>
    <xf numFmtId="0" fontId="4" fillId="9" borderId="57" xfId="0" applyFont="1" applyFill="1" applyBorder="1" applyAlignment="1">
      <alignment horizontal="left" wrapText="1"/>
    </xf>
    <xf numFmtId="40" fontId="4" fillId="7" borderId="57" xfId="21" applyNumberFormat="1" applyFont="1" applyFill="1" applyBorder="1" applyAlignment="1">
      <alignment horizontal="right" vertical="center"/>
    </xf>
    <xf numFmtId="10" fontId="4" fillId="9" borderId="57" xfId="0" applyNumberFormat="1" applyFont="1" applyFill="1" applyBorder="1" applyAlignment="1">
      <alignment vertical="center"/>
    </xf>
    <xf numFmtId="195" fontId="4" fillId="9" borderId="57" xfId="0" applyNumberFormat="1" applyFont="1" applyFill="1" applyBorder="1" applyAlignment="1">
      <alignment vertical="center"/>
    </xf>
    <xf numFmtId="4" fontId="4" fillId="9" borderId="57" xfId="0" applyNumberFormat="1" applyFont="1" applyFill="1" applyBorder="1" applyAlignment="1">
      <alignment vertical="center"/>
    </xf>
    <xf numFmtId="3" fontId="4" fillId="9" borderId="57" xfId="0" applyNumberFormat="1" applyFont="1" applyFill="1" applyBorder="1" applyAlignment="1">
      <alignment vertical="center"/>
    </xf>
    <xf numFmtId="185" fontId="4" fillId="9" borderId="61" xfId="0" applyNumberFormat="1" applyFont="1" applyFill="1" applyBorder="1" applyAlignment="1">
      <alignment horizontal="right" vertical="center"/>
    </xf>
    <xf numFmtId="185" fontId="4" fillId="9" borderId="61" xfId="0" applyNumberFormat="1" applyFont="1" applyFill="1" applyBorder="1" applyAlignment="1">
      <alignment vertical="center"/>
    </xf>
    <xf numFmtId="4" fontId="4" fillId="7" borderId="57" xfId="0" applyNumberFormat="1" applyFont="1" applyFill="1" applyBorder="1" applyAlignment="1">
      <alignment vertical="center"/>
    </xf>
    <xf numFmtId="1" fontId="4" fillId="9" borderId="57" xfId="0" applyNumberFormat="1" applyFont="1" applyFill="1" applyBorder="1" applyAlignment="1">
      <alignment horizontal="right" vertical="center"/>
    </xf>
    <xf numFmtId="190" fontId="4" fillId="9" borderId="57" xfId="0" applyNumberFormat="1" applyFont="1" applyFill="1" applyBorder="1" applyAlignment="1">
      <alignment horizontal="right" vertical="center"/>
    </xf>
    <xf numFmtId="0" fontId="4" fillId="7" borderId="57" xfId="0" applyFont="1" applyFill="1" applyBorder="1" applyAlignment="1">
      <alignment horizontal="right" vertical="center"/>
    </xf>
    <xf numFmtId="1" fontId="4" fillId="7" borderId="57" xfId="0" applyNumberFormat="1" applyFont="1" applyFill="1" applyBorder="1" applyAlignment="1">
      <alignment horizontal="right" vertical="center"/>
    </xf>
    <xf numFmtId="9" fontId="4" fillId="7" borderId="57" xfId="0" applyNumberFormat="1" applyFont="1" applyFill="1" applyBorder="1" applyAlignment="1">
      <alignment horizontal="right" vertical="center"/>
    </xf>
    <xf numFmtId="178" fontId="4" fillId="7" borderId="57" xfId="0" applyNumberFormat="1" applyFont="1" applyFill="1" applyBorder="1" applyAlignment="1">
      <alignment horizontal="right" vertical="center"/>
    </xf>
    <xf numFmtId="0" fontId="4" fillId="7" borderId="68" xfId="0" applyFont="1" applyFill="1" applyBorder="1" applyAlignment="1">
      <alignment horizontal="left" vertical="center" wrapText="1"/>
    </xf>
    <xf numFmtId="190" fontId="4" fillId="7" borderId="57" xfId="0" applyNumberFormat="1" applyFont="1" applyFill="1" applyBorder="1" applyAlignment="1">
      <alignment horizontal="right" vertical="center"/>
    </xf>
    <xf numFmtId="189" fontId="4" fillId="7" borderId="57" xfId="0" applyNumberFormat="1" applyFont="1" applyFill="1" applyBorder="1" applyAlignment="1">
      <alignment horizontal="right" vertical="center"/>
    </xf>
    <xf numFmtId="193" fontId="4" fillId="7" borderId="57" xfId="0" applyNumberFormat="1" applyFont="1" applyFill="1" applyBorder="1" applyAlignment="1">
      <alignment horizontal="right" vertical="center"/>
    </xf>
    <xf numFmtId="0" fontId="4" fillId="7" borderId="57" xfId="0" applyFont="1" applyFill="1" applyBorder="1" applyAlignment="1">
      <alignment horizontal="left" vertical="center"/>
    </xf>
    <xf numFmtId="3" fontId="4" fillId="7" borderId="57" xfId="0" applyNumberFormat="1" applyFont="1" applyFill="1" applyBorder="1" applyAlignment="1">
      <alignment horizontal="right" vertical="center"/>
    </xf>
    <xf numFmtId="178" fontId="4" fillId="7" borderId="57" xfId="20" applyNumberFormat="1" applyFont="1" applyFill="1" applyBorder="1" applyAlignment="1">
      <alignment horizontal="right" vertical="center"/>
    </xf>
    <xf numFmtId="9" fontId="4" fillId="7" borderId="57" xfId="20" applyFont="1" applyFill="1" applyBorder="1" applyAlignment="1">
      <alignment horizontal="right" vertical="center"/>
    </xf>
    <xf numFmtId="184" fontId="4" fillId="7" borderId="57" xfId="0" applyNumberFormat="1" applyFont="1" applyFill="1" applyBorder="1" applyAlignment="1">
      <alignment horizontal="right" vertical="center"/>
    </xf>
    <xf numFmtId="185" fontId="4" fillId="7" borderId="57" xfId="0" applyNumberFormat="1" applyFont="1" applyFill="1" applyBorder="1" applyAlignment="1">
      <alignment horizontal="right" vertical="center"/>
    </xf>
    <xf numFmtId="4" fontId="4" fillId="7" borderId="57" xfId="0" applyNumberFormat="1" applyFont="1" applyFill="1" applyBorder="1" applyAlignment="1">
      <alignment horizontal="right" vertical="center"/>
    </xf>
    <xf numFmtId="9" fontId="4" fillId="7" borderId="57" xfId="20" applyFont="1" applyFill="1" applyBorder="1" applyAlignment="1">
      <alignment vertical="center"/>
    </xf>
    <xf numFmtId="9" fontId="4" fillId="9" borderId="57" xfId="20" applyFont="1" applyFill="1" applyBorder="1" applyAlignment="1">
      <alignment vertical="center"/>
    </xf>
    <xf numFmtId="4" fontId="4" fillId="9" borderId="57" xfId="0" applyNumberFormat="1" applyFont="1" applyFill="1" applyBorder="1" applyAlignment="1">
      <alignment horizontal="right" vertical="center"/>
    </xf>
    <xf numFmtId="184" fontId="4" fillId="9" borderId="57" xfId="0" applyNumberFormat="1" applyFont="1" applyFill="1" applyBorder="1" applyAlignment="1">
      <alignment horizontal="right" vertical="center"/>
    </xf>
    <xf numFmtId="203" fontId="4" fillId="7" borderId="57" xfId="0" applyNumberFormat="1" applyFont="1" applyFill="1" applyBorder="1" applyAlignment="1">
      <alignment horizontal="right" vertical="center"/>
    </xf>
    <xf numFmtId="204" fontId="4" fillId="7" borderId="57" xfId="0" applyNumberFormat="1" applyFont="1" applyFill="1" applyBorder="1" applyAlignment="1">
      <alignment horizontal="right" vertical="center"/>
    </xf>
    <xf numFmtId="205" fontId="4" fillId="7" borderId="57" xfId="0" applyNumberFormat="1" applyFont="1" applyFill="1" applyBorder="1" applyAlignment="1">
      <alignment horizontal="right" vertical="center"/>
    </xf>
    <xf numFmtId="0" fontId="78" fillId="7" borderId="0" xfId="0" applyFont="1" applyFill="1" applyAlignment="1">
      <alignment vertical="center"/>
    </xf>
    <xf numFmtId="176" fontId="4" fillId="7" borderId="13" xfId="0" applyNumberFormat="1" applyFont="1" applyFill="1" applyBorder="1" applyAlignment="1">
      <alignment horizontal="left" vertical="center" wrapText="1"/>
    </xf>
    <xf numFmtId="198" fontId="4" fillId="7" borderId="13" xfId="21" applyNumberFormat="1" applyFont="1" applyFill="1" applyBorder="1" applyAlignment="1">
      <alignment horizontal="right" vertical="center"/>
    </xf>
    <xf numFmtId="185" fontId="4" fillId="7" borderId="13" xfId="0" applyNumberFormat="1" applyFont="1" applyFill="1" applyBorder="1" applyAlignment="1">
      <alignment vertical="center"/>
    </xf>
    <xf numFmtId="0" fontId="85" fillId="9" borderId="0" xfId="22" applyFont="1" applyFill="1" applyAlignment="1">
      <alignment horizontal="center" vertical="center"/>
    </xf>
    <xf numFmtId="176" fontId="4" fillId="8" borderId="1" xfId="0" applyNumberFormat="1" applyFont="1" applyFill="1" applyBorder="1" applyAlignment="1">
      <alignment horizontal="center" vertical="center" wrapText="1"/>
    </xf>
    <xf numFmtId="0" fontId="85" fillId="9" borderId="0" xfId="0" applyFont="1" applyFill="1"/>
    <xf numFmtId="0" fontId="85" fillId="9" borderId="61" xfId="0" applyFont="1" applyFill="1" applyBorder="1" applyAlignment="1">
      <alignment vertical="center"/>
    </xf>
    <xf numFmtId="178" fontId="85" fillId="9" borderId="0" xfId="20" applyNumberFormat="1" applyFont="1" applyFill="1"/>
    <xf numFmtId="0" fontId="4" fillId="7" borderId="1" xfId="0" applyFont="1" applyFill="1" applyBorder="1" applyAlignment="1">
      <alignment horizontal="left" vertical="center" wrapText="1"/>
    </xf>
    <xf numFmtId="176" fontId="4" fillId="7" borderId="1" xfId="0" applyNumberFormat="1" applyFont="1" applyFill="1" applyBorder="1" applyAlignment="1">
      <alignment horizontal="center" vertical="top"/>
    </xf>
    <xf numFmtId="0" fontId="4" fillId="9" borderId="1" xfId="22" applyFont="1" applyFill="1" applyBorder="1" applyAlignment="1">
      <alignment horizontal="center" vertical="center"/>
    </xf>
    <xf numFmtId="0" fontId="84" fillId="9" borderId="0" xfId="0" applyFont="1" applyFill="1" applyAlignment="1">
      <alignment vertical="center"/>
    </xf>
    <xf numFmtId="38" fontId="4" fillId="9" borderId="7" xfId="21" applyFont="1" applyFill="1" applyBorder="1"/>
    <xf numFmtId="0" fontId="4" fillId="9" borderId="11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3" fillId="9" borderId="65" xfId="0" applyFont="1" applyFill="1" applyBorder="1" applyAlignment="1">
      <alignment vertical="center"/>
    </xf>
    <xf numFmtId="0" fontId="4" fillId="9" borderId="69" xfId="0" applyFont="1" applyFill="1" applyBorder="1" applyAlignment="1">
      <alignment vertical="center"/>
    </xf>
    <xf numFmtId="0" fontId="4" fillId="36" borderId="70" xfId="0" applyFont="1" applyFill="1" applyBorder="1" applyAlignment="1">
      <alignment horizontal="center" vertical="center"/>
    </xf>
    <xf numFmtId="1" fontId="72" fillId="36" borderId="68" xfId="22" applyNumberFormat="1" applyFont="1" applyFill="1" applyBorder="1" applyAlignment="1">
      <alignment horizontal="right" vertical="center"/>
    </xf>
    <xf numFmtId="38" fontId="4" fillId="9" borderId="0" xfId="21" applyFont="1" applyFill="1" applyBorder="1"/>
    <xf numFmtId="0" fontId="78" fillId="9" borderId="0" xfId="0" applyFont="1" applyFill="1" applyAlignment="1">
      <alignment vertical="center" wrapText="1"/>
    </xf>
    <xf numFmtId="0" fontId="4" fillId="36" borderId="68" xfId="0" applyFont="1" applyFill="1" applyBorder="1" applyAlignment="1">
      <alignment horizontal="center" vertical="center"/>
    </xf>
    <xf numFmtId="0" fontId="4" fillId="9" borderId="73" xfId="0" applyFont="1" applyFill="1" applyBorder="1"/>
    <xf numFmtId="0" fontId="4" fillId="8" borderId="1" xfId="0" applyFont="1" applyFill="1" applyBorder="1" applyAlignment="1">
      <alignment horizontal="center"/>
    </xf>
    <xf numFmtId="2" fontId="72" fillId="36" borderId="13" xfId="22" applyNumberFormat="1" applyFont="1" applyFill="1" applyBorder="1" applyAlignment="1">
      <alignment horizontal="right" vertical="center"/>
    </xf>
    <xf numFmtId="202" fontId="72" fillId="36" borderId="1" xfId="22" applyNumberFormat="1" applyFont="1" applyFill="1" applyBorder="1" applyAlignment="1">
      <alignment horizontal="right" vertical="center"/>
    </xf>
    <xf numFmtId="0" fontId="3" fillId="9" borderId="12" xfId="0" applyFont="1" applyFill="1" applyBorder="1" applyAlignment="1">
      <alignment horizontal="left"/>
    </xf>
    <xf numFmtId="38" fontId="4" fillId="9" borderId="4" xfId="21" applyFont="1" applyFill="1" applyBorder="1"/>
    <xf numFmtId="0" fontId="4" fillId="9" borderId="1" xfId="0" applyFont="1" applyFill="1" applyBorder="1" applyAlignment="1">
      <alignment horizontal="center"/>
    </xf>
    <xf numFmtId="2" fontId="4" fillId="9" borderId="1" xfId="0" applyNumberFormat="1" applyFont="1" applyFill="1" applyBorder="1"/>
    <xf numFmtId="0" fontId="4" fillId="9" borderId="74" xfId="0" applyFont="1" applyFill="1" applyBorder="1"/>
    <xf numFmtId="2" fontId="4" fillId="9" borderId="75" xfId="0" applyNumberFormat="1" applyFont="1" applyFill="1" applyBorder="1"/>
    <xf numFmtId="0" fontId="4" fillId="9" borderId="64" xfId="0" applyFont="1" applyFill="1" applyBorder="1" applyAlignment="1">
      <alignment vertical="center"/>
    </xf>
    <xf numFmtId="0" fontId="4" fillId="9" borderId="64" xfId="0" applyFont="1" applyFill="1" applyBorder="1" applyAlignment="1">
      <alignment vertical="center" wrapText="1"/>
    </xf>
    <xf numFmtId="1" fontId="4" fillId="9" borderId="13" xfId="0" applyNumberFormat="1" applyFont="1" applyFill="1" applyBorder="1"/>
    <xf numFmtId="0" fontId="3" fillId="7" borderId="1" xfId="0" applyFont="1" applyFill="1" applyBorder="1" applyAlignment="1">
      <alignment vertical="center" wrapText="1"/>
    </xf>
    <xf numFmtId="38" fontId="4" fillId="9" borderId="1" xfId="0" applyNumberFormat="1" applyFont="1" applyFill="1" applyBorder="1" applyAlignment="1">
      <alignment horizontal="right" vertical="center"/>
    </xf>
    <xf numFmtId="0" fontId="84" fillId="9" borderId="13" xfId="0" applyFont="1" applyFill="1" applyBorder="1" applyAlignment="1">
      <alignment vertical="center" wrapText="1"/>
    </xf>
    <xf numFmtId="0" fontId="4" fillId="9" borderId="76" xfId="22" applyFont="1" applyFill="1" applyBorder="1" applyAlignment="1">
      <alignment horizontal="center" vertical="center"/>
    </xf>
    <xf numFmtId="38" fontId="4" fillId="9" borderId="76" xfId="0" applyNumberFormat="1" applyFont="1" applyFill="1" applyBorder="1" applyAlignment="1">
      <alignment horizontal="right" vertical="center"/>
    </xf>
    <xf numFmtId="38" fontId="4" fillId="7" borderId="0" xfId="21" applyFont="1" applyFill="1" applyBorder="1" applyAlignment="1">
      <alignment horizontal="right" vertical="center"/>
    </xf>
    <xf numFmtId="176" fontId="4" fillId="8" borderId="76" xfId="0" applyNumberFormat="1" applyFont="1" applyFill="1" applyBorder="1" applyAlignment="1">
      <alignment horizontal="center" vertical="center" wrapText="1"/>
    </xf>
    <xf numFmtId="0" fontId="5" fillId="36" borderId="0" xfId="0" applyFont="1" applyFill="1"/>
    <xf numFmtId="176" fontId="4" fillId="36" borderId="13" xfId="0" applyNumberFormat="1" applyFont="1" applyFill="1" applyBorder="1" applyAlignment="1">
      <alignment horizontal="left" vertical="center" wrapText="1"/>
    </xf>
    <xf numFmtId="176" fontId="4" fillId="7" borderId="78" xfId="0" applyNumberFormat="1" applyFont="1" applyFill="1" applyBorder="1" applyAlignment="1">
      <alignment horizontal="center" vertical="center"/>
    </xf>
    <xf numFmtId="38" fontId="4" fillId="7" borderId="78" xfId="21" applyFont="1" applyFill="1" applyBorder="1" applyAlignment="1">
      <alignment horizontal="right" vertical="center"/>
    </xf>
    <xf numFmtId="176" fontId="4" fillId="7" borderId="79" xfId="0" applyNumberFormat="1" applyFont="1" applyFill="1" applyBorder="1" applyAlignment="1">
      <alignment horizontal="center" vertical="center"/>
    </xf>
    <xf numFmtId="38" fontId="4" fillId="7" borderId="79" xfId="21" applyFont="1" applyFill="1" applyBorder="1" applyAlignment="1">
      <alignment horizontal="right" vertical="center"/>
    </xf>
    <xf numFmtId="0" fontId="4" fillId="8" borderId="1" xfId="0" applyFont="1" applyFill="1" applyBorder="1" applyAlignment="1">
      <alignment horizontal="center" vertical="center"/>
    </xf>
    <xf numFmtId="176" fontId="4" fillId="7" borderId="1" xfId="0" applyNumberFormat="1" applyFont="1" applyFill="1" applyBorder="1" applyAlignment="1">
      <alignment horizontal="center" vertical="center"/>
    </xf>
    <xf numFmtId="38" fontId="4" fillId="7" borderId="1" xfId="21" applyFont="1" applyFill="1" applyBorder="1" applyAlignment="1">
      <alignment horizontal="right" vertical="center"/>
    </xf>
    <xf numFmtId="176" fontId="4" fillId="7" borderId="80" xfId="0" applyNumberFormat="1" applyFont="1" applyFill="1" applyBorder="1" applyAlignment="1">
      <alignment horizontal="center" vertical="center"/>
    </xf>
    <xf numFmtId="176" fontId="4" fillId="36" borderId="80" xfId="0" applyNumberFormat="1" applyFont="1" applyFill="1" applyBorder="1" applyAlignment="1">
      <alignment horizontal="left" vertical="center" wrapText="1"/>
    </xf>
    <xf numFmtId="0" fontId="4" fillId="36" borderId="80" xfId="0" applyFont="1" applyFill="1" applyBorder="1" applyAlignment="1">
      <alignment horizontal="center" vertical="center"/>
    </xf>
    <xf numFmtId="0" fontId="82" fillId="9" borderId="4" xfId="0" applyFont="1" applyFill="1" applyBorder="1" applyAlignment="1">
      <alignment horizontal="left" vertical="center" wrapText="1"/>
    </xf>
    <xf numFmtId="38" fontId="4" fillId="9" borderId="0" xfId="0" applyNumberFormat="1" applyFont="1" applyFill="1" applyAlignment="1">
      <alignment vertical="center"/>
    </xf>
    <xf numFmtId="0" fontId="87" fillId="0" borderId="0" xfId="0" applyFont="1"/>
    <xf numFmtId="0" fontId="4" fillId="9" borderId="1" xfId="0" applyFont="1" applyFill="1" applyBorder="1" applyAlignment="1">
      <alignment horizontal="left" vertical="center" wrapText="1"/>
    </xf>
    <xf numFmtId="4" fontId="4" fillId="37" borderId="1" xfId="0" applyNumberFormat="1" applyFont="1" applyFill="1" applyBorder="1" applyAlignment="1">
      <alignment horizontal="right" vertical="center"/>
    </xf>
    <xf numFmtId="3" fontId="4" fillId="7" borderId="1" xfId="0" applyNumberFormat="1" applyFont="1" applyFill="1" applyBorder="1" applyAlignment="1">
      <alignment horizontal="right" vertical="center"/>
    </xf>
    <xf numFmtId="4" fontId="4" fillId="36" borderId="0" xfId="0" applyNumberFormat="1" applyFont="1" applyFill="1" applyAlignment="1">
      <alignment horizontal="right" vertical="center"/>
    </xf>
    <xf numFmtId="9" fontId="4" fillId="36" borderId="0" xfId="0" applyNumberFormat="1" applyFont="1" applyFill="1" applyAlignment="1">
      <alignment horizontal="right" vertical="center"/>
    </xf>
    <xf numFmtId="205" fontId="4" fillId="7" borderId="0" xfId="0" applyNumberFormat="1" applyFont="1" applyFill="1" applyAlignment="1">
      <alignment horizontal="right" vertical="center"/>
    </xf>
    <xf numFmtId="204" fontId="4" fillId="7" borderId="0" xfId="0" applyNumberFormat="1" applyFont="1" applyFill="1" applyAlignment="1">
      <alignment horizontal="right" vertical="center"/>
    </xf>
    <xf numFmtId="0" fontId="4" fillId="36" borderId="1" xfId="0" applyFont="1" applyFill="1" applyBorder="1" applyAlignment="1">
      <alignment vertical="center" wrapText="1"/>
    </xf>
    <xf numFmtId="4" fontId="4" fillId="36" borderId="1" xfId="0" applyNumberFormat="1" applyFont="1" applyFill="1" applyBorder="1" applyAlignment="1">
      <alignment horizontal="right" vertical="center"/>
    </xf>
    <xf numFmtId="185" fontId="4" fillId="36" borderId="0" xfId="0" applyNumberFormat="1" applyFont="1" applyFill="1" applyAlignment="1">
      <alignment vertical="center"/>
    </xf>
    <xf numFmtId="38" fontId="4" fillId="9" borderId="1" xfId="21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center" vertical="center"/>
    </xf>
    <xf numFmtId="38" fontId="4" fillId="36" borderId="4" xfId="0" applyNumberFormat="1" applyFont="1" applyFill="1" applyBorder="1" applyAlignment="1">
      <alignment vertical="center"/>
    </xf>
    <xf numFmtId="201" fontId="4" fillId="9" borderId="57" xfId="0" applyNumberFormat="1" applyFont="1" applyFill="1" applyBorder="1" applyAlignment="1">
      <alignment vertical="center"/>
    </xf>
    <xf numFmtId="202" fontId="4" fillId="9" borderId="21" xfId="0" applyNumberFormat="1" applyFont="1" applyFill="1" applyBorder="1" applyAlignment="1">
      <alignment horizontal="right" vertical="center"/>
    </xf>
    <xf numFmtId="38" fontId="4" fillId="36" borderId="13" xfId="0" applyNumberFormat="1" applyFont="1" applyFill="1" applyBorder="1" applyAlignment="1">
      <alignment horizontal="right" vertical="center"/>
    </xf>
    <xf numFmtId="181" fontId="4" fillId="9" borderId="21" xfId="0" applyNumberFormat="1" applyFont="1" applyFill="1" applyBorder="1" applyAlignment="1">
      <alignment horizontal="right" vertical="center"/>
    </xf>
    <xf numFmtId="0" fontId="4" fillId="36" borderId="4" xfId="0" applyFont="1" applyFill="1" applyBorder="1" applyAlignment="1">
      <alignment horizontal="left" vertical="center" wrapText="1"/>
    </xf>
    <xf numFmtId="0" fontId="4" fillId="36" borderId="57" xfId="0" applyFont="1" applyFill="1" applyBorder="1" applyAlignment="1">
      <alignment horizontal="center" vertical="center"/>
    </xf>
    <xf numFmtId="9" fontId="4" fillId="36" borderId="57" xfId="20" applyFont="1" applyFill="1" applyBorder="1" applyAlignment="1">
      <alignment horizontal="right" vertical="center"/>
    </xf>
    <xf numFmtId="40" fontId="4" fillId="9" borderId="1" xfId="21" applyNumberFormat="1" applyFont="1" applyFill="1" applyBorder="1" applyAlignment="1">
      <alignment horizontal="right" vertical="center"/>
    </xf>
    <xf numFmtId="40" fontId="6" fillId="7" borderId="0" xfId="0" applyNumberFormat="1" applyFont="1" applyFill="1" applyAlignment="1">
      <alignment vertical="center"/>
    </xf>
    <xf numFmtId="177" fontId="4" fillId="7" borderId="1" xfId="0" applyNumberFormat="1" applyFont="1" applyFill="1" applyBorder="1" applyAlignment="1">
      <alignment horizontal="right" vertical="center"/>
    </xf>
    <xf numFmtId="0" fontId="90" fillId="9" borderId="0" xfId="0" applyFont="1" applyFill="1"/>
    <xf numFmtId="0" fontId="3" fillId="0" borderId="77" xfId="0" applyFont="1" applyBorder="1" applyAlignment="1">
      <alignment vertical="center"/>
    </xf>
    <xf numFmtId="0" fontId="4" fillId="9" borderId="13" xfId="0" applyFont="1" applyFill="1" applyBorder="1" applyAlignment="1">
      <alignment vertical="center"/>
    </xf>
    <xf numFmtId="0" fontId="3" fillId="9" borderId="12" xfId="0" applyFont="1" applyFill="1" applyBorder="1" applyAlignment="1">
      <alignment horizontal="left" vertical="center"/>
    </xf>
    <xf numFmtId="0" fontId="72" fillId="8" borderId="76" xfId="22" applyFont="1" applyFill="1" applyBorder="1" applyAlignment="1">
      <alignment horizontal="center" vertical="center"/>
    </xf>
    <xf numFmtId="0" fontId="4" fillId="8" borderId="76" xfId="0" applyFont="1" applyFill="1" applyBorder="1" applyAlignment="1">
      <alignment horizontal="center" vertical="center"/>
    </xf>
    <xf numFmtId="1" fontId="4" fillId="9" borderId="4" xfId="0" applyNumberFormat="1" applyFont="1" applyFill="1" applyBorder="1"/>
    <xf numFmtId="40" fontId="4" fillId="9" borderId="13" xfId="0" applyNumberFormat="1" applyFont="1" applyFill="1" applyBorder="1" applyAlignment="1">
      <alignment horizontal="right" vertical="center"/>
    </xf>
    <xf numFmtId="0" fontId="4" fillId="9" borderId="13" xfId="22" applyFont="1" applyFill="1" applyBorder="1" applyAlignment="1">
      <alignment horizontal="left" vertical="center"/>
    </xf>
    <xf numFmtId="0" fontId="82" fillId="9" borderId="17" xfId="22" applyFont="1" applyFill="1" applyBorder="1">
      <alignment vertical="center"/>
    </xf>
    <xf numFmtId="0" fontId="82" fillId="9" borderId="65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0" fontId="3" fillId="9" borderId="17" xfId="0" applyFont="1" applyFill="1" applyBorder="1" applyAlignment="1">
      <alignment vertical="center"/>
    </xf>
    <xf numFmtId="0" fontId="3" fillId="9" borderId="72" xfId="0" applyFont="1" applyFill="1" applyBorder="1" applyAlignment="1">
      <alignment vertical="center"/>
    </xf>
    <xf numFmtId="0" fontId="3" fillId="9" borderId="12" xfId="0" applyFont="1" applyFill="1" applyBorder="1" applyAlignment="1">
      <alignment vertical="center"/>
    </xf>
    <xf numFmtId="0" fontId="3" fillId="9" borderId="8" xfId="0" applyFont="1" applyFill="1" applyBorder="1" applyAlignment="1">
      <alignment vertical="center"/>
    </xf>
    <xf numFmtId="0" fontId="4" fillId="9" borderId="7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left" vertical="center"/>
    </xf>
    <xf numFmtId="0" fontId="4" fillId="9" borderId="68" xfId="0" applyFont="1" applyFill="1" applyBorder="1" applyAlignment="1">
      <alignment horizontal="left" vertical="center"/>
    </xf>
    <xf numFmtId="0" fontId="4" fillId="9" borderId="76" xfId="0" applyFont="1" applyFill="1" applyBorder="1" applyAlignment="1">
      <alignment horizontal="center" vertical="center"/>
    </xf>
    <xf numFmtId="0" fontId="4" fillId="36" borderId="0" xfId="0" applyFont="1" applyFill="1" applyAlignment="1">
      <alignment vertical="center" wrapText="1"/>
    </xf>
    <xf numFmtId="0" fontId="4" fillId="36" borderId="0" xfId="0" applyFont="1" applyFill="1" applyAlignment="1">
      <alignment horizontal="center" vertical="center" wrapText="1"/>
    </xf>
    <xf numFmtId="0" fontId="85" fillId="9" borderId="74" xfId="22" applyFont="1" applyFill="1" applyBorder="1" applyAlignment="1">
      <alignment horizontal="center" vertical="center"/>
    </xf>
    <xf numFmtId="0" fontId="73" fillId="9" borderId="74" xfId="22" applyFont="1" applyFill="1" applyBorder="1" applyAlignment="1">
      <alignment horizontal="center" vertical="center"/>
    </xf>
    <xf numFmtId="0" fontId="4" fillId="8" borderId="1" xfId="22" applyFont="1" applyFill="1" applyBorder="1" applyAlignment="1">
      <alignment horizontal="center" vertical="center"/>
    </xf>
    <xf numFmtId="0" fontId="4" fillId="8" borderId="76" xfId="22" applyFont="1" applyFill="1" applyBorder="1" applyAlignment="1">
      <alignment horizontal="center" vertical="center"/>
    </xf>
    <xf numFmtId="0" fontId="72" fillId="8" borderId="1" xfId="22" applyFont="1" applyFill="1" applyBorder="1" applyAlignment="1">
      <alignment horizontal="center" vertical="center"/>
    </xf>
    <xf numFmtId="3" fontId="4" fillId="9" borderId="1" xfId="0" applyNumberFormat="1" applyFont="1" applyFill="1" applyBorder="1" applyAlignment="1">
      <alignment horizontal="right" vertical="center"/>
    </xf>
    <xf numFmtId="40" fontId="4" fillId="9" borderId="1" xfId="0" applyNumberFormat="1" applyFont="1" applyFill="1" applyBorder="1" applyAlignment="1">
      <alignment horizontal="right" vertical="center"/>
    </xf>
    <xf numFmtId="38" fontId="4" fillId="9" borderId="76" xfId="21" applyFont="1" applyFill="1" applyBorder="1" applyAlignment="1">
      <alignment horizontal="right" vertical="center"/>
    </xf>
    <xf numFmtId="40" fontId="4" fillId="9" borderId="76" xfId="21" applyNumberFormat="1" applyFont="1" applyFill="1" applyBorder="1" applyAlignment="1">
      <alignment horizontal="right" vertical="center"/>
    </xf>
    <xf numFmtId="40" fontId="4" fillId="9" borderId="76" xfId="0" applyNumberFormat="1" applyFont="1" applyFill="1" applyBorder="1" applyAlignment="1">
      <alignment horizontal="right" vertical="center"/>
    </xf>
    <xf numFmtId="177" fontId="4" fillId="9" borderId="1" xfId="0" applyNumberFormat="1" applyFont="1" applyFill="1" applyBorder="1" applyAlignment="1">
      <alignment horizontal="right" vertical="center"/>
    </xf>
    <xf numFmtId="180" fontId="4" fillId="9" borderId="76" xfId="0" applyNumberFormat="1" applyFont="1" applyFill="1" applyBorder="1" applyAlignment="1">
      <alignment horizontal="right" vertical="center"/>
    </xf>
    <xf numFmtId="177" fontId="4" fillId="9" borderId="76" xfId="0" applyNumberFormat="1" applyFont="1" applyFill="1" applyBorder="1" applyAlignment="1">
      <alignment horizontal="right" vertical="center"/>
    </xf>
    <xf numFmtId="198" fontId="4" fillId="9" borderId="76" xfId="21" applyNumberFormat="1" applyFont="1" applyFill="1" applyBorder="1" applyAlignment="1">
      <alignment horizontal="right" vertical="center"/>
    </xf>
    <xf numFmtId="40" fontId="4" fillId="9" borderId="76" xfId="21" applyNumberFormat="1" applyFont="1" applyFill="1" applyBorder="1"/>
    <xf numFmtId="38" fontId="4" fillId="9" borderId="1" xfId="21" applyFont="1" applyFill="1" applyBorder="1"/>
    <xf numFmtId="2" fontId="4" fillId="9" borderId="76" xfId="0" applyNumberFormat="1" applyFont="1" applyFill="1" applyBorder="1"/>
    <xf numFmtId="1" fontId="72" fillId="36" borderId="76" xfId="22" applyNumberFormat="1" applyFont="1" applyFill="1" applyBorder="1" applyAlignment="1">
      <alignment horizontal="right" vertical="center"/>
    </xf>
    <xf numFmtId="0" fontId="4" fillId="7" borderId="1" xfId="0" applyFont="1" applyFill="1" applyBorder="1" applyAlignment="1">
      <alignment vertical="center" wrapText="1"/>
    </xf>
    <xf numFmtId="0" fontId="90" fillId="36" borderId="0" xfId="0" applyFont="1" applyFill="1"/>
    <xf numFmtId="0" fontId="6" fillId="9" borderId="7" xfId="0" applyFont="1" applyFill="1" applyBorder="1"/>
    <xf numFmtId="0" fontId="4" fillId="9" borderId="83" xfId="22" applyFont="1" applyFill="1" applyBorder="1" applyAlignment="1">
      <alignment horizontal="center" vertical="center"/>
    </xf>
    <xf numFmtId="0" fontId="68" fillId="36" borderId="57" xfId="1750" applyFont="1" applyFill="1" applyBorder="1" applyAlignment="1" applyProtection="1">
      <alignment vertical="top"/>
    </xf>
    <xf numFmtId="0" fontId="0" fillId="36" borderId="0" xfId="0" applyFill="1"/>
    <xf numFmtId="0" fontId="68" fillId="36" borderId="57" xfId="1750" applyFont="1" applyFill="1" applyBorder="1" applyAlignment="1" applyProtection="1">
      <alignment vertical="top" wrapText="1"/>
    </xf>
    <xf numFmtId="0" fontId="5" fillId="36" borderId="57" xfId="0" applyFont="1" applyFill="1" applyBorder="1" applyAlignment="1">
      <alignment vertical="top" wrapText="1"/>
    </xf>
    <xf numFmtId="0" fontId="77" fillId="36" borderId="0" xfId="0" applyFont="1" applyFill="1"/>
    <xf numFmtId="0" fontId="65" fillId="36" borderId="0" xfId="0" applyFont="1" applyFill="1"/>
    <xf numFmtId="0" fontId="66" fillId="36" borderId="0" xfId="0" applyFont="1" applyFill="1"/>
    <xf numFmtId="0" fontId="67" fillId="36" borderId="0" xfId="1750" applyFill="1" applyAlignment="1" applyProtection="1">
      <alignment horizontal="right" vertical="center"/>
    </xf>
    <xf numFmtId="0" fontId="93" fillId="36" borderId="0" xfId="0" applyFont="1" applyFill="1" applyAlignment="1">
      <alignment vertical="center"/>
    </xf>
    <xf numFmtId="0" fontId="68" fillId="36" borderId="0" xfId="1750" applyFont="1" applyFill="1" applyAlignment="1" applyProtection="1">
      <alignment vertical="center"/>
    </xf>
    <xf numFmtId="0" fontId="4" fillId="0" borderId="8" xfId="0" applyFont="1" applyBorder="1" applyAlignment="1">
      <alignment vertical="center"/>
    </xf>
    <xf numFmtId="0" fontId="4" fillId="36" borderId="8" xfId="0" applyFont="1" applyFill="1" applyBorder="1" applyAlignment="1">
      <alignment vertical="center"/>
    </xf>
    <xf numFmtId="0" fontId="69" fillId="36" borderId="57" xfId="0" applyFont="1" applyFill="1" applyBorder="1" applyAlignment="1">
      <alignment vertical="center"/>
    </xf>
    <xf numFmtId="0" fontId="0" fillId="36" borderId="57" xfId="0" applyFill="1" applyBorder="1" applyAlignment="1">
      <alignment vertical="center" wrapText="1"/>
    </xf>
    <xf numFmtId="0" fontId="95" fillId="36" borderId="57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202" fontId="4" fillId="8" borderId="1" xfId="0" applyNumberFormat="1" applyFont="1" applyFill="1" applyBorder="1" applyAlignment="1">
      <alignment horizontal="center" vertical="center" wrapText="1"/>
    </xf>
    <xf numFmtId="202" fontId="4" fillId="8" borderId="1" xfId="0" applyNumberFormat="1" applyFont="1" applyFill="1" applyBorder="1" applyAlignment="1">
      <alignment horizontal="center" vertical="center"/>
    </xf>
    <xf numFmtId="202" fontId="4" fillId="7" borderId="1" xfId="0" applyNumberFormat="1" applyFont="1" applyFill="1" applyBorder="1" applyAlignment="1">
      <alignment vertical="center" wrapText="1"/>
    </xf>
    <xf numFmtId="202" fontId="4" fillId="9" borderId="1" xfId="0" applyNumberFormat="1" applyFont="1" applyFill="1" applyBorder="1" applyAlignment="1">
      <alignment horizontal="center" vertical="center"/>
    </xf>
    <xf numFmtId="202" fontId="4" fillId="7" borderId="1" xfId="0" applyNumberFormat="1" applyFont="1" applyFill="1" applyBorder="1" applyAlignment="1">
      <alignment horizontal="right" vertical="center"/>
    </xf>
    <xf numFmtId="182" fontId="4" fillId="7" borderId="1" xfId="0" applyNumberFormat="1" applyFont="1" applyFill="1" applyBorder="1" applyAlignment="1">
      <alignment horizontal="right" vertical="center"/>
    </xf>
    <xf numFmtId="0" fontId="3" fillId="0" borderId="84" xfId="0" applyFont="1" applyBorder="1"/>
    <xf numFmtId="0" fontId="4" fillId="9" borderId="84" xfId="22" applyFont="1" applyFill="1" applyBorder="1" applyAlignment="1">
      <alignment horizontal="center" vertical="center"/>
    </xf>
    <xf numFmtId="38" fontId="4" fillId="9" borderId="84" xfId="0" applyNumberFormat="1" applyFont="1" applyFill="1" applyBorder="1" applyAlignment="1">
      <alignment vertical="center"/>
    </xf>
    <xf numFmtId="0" fontId="3" fillId="0" borderId="78" xfId="0" applyFont="1" applyBorder="1"/>
    <xf numFmtId="0" fontId="4" fillId="9" borderId="78" xfId="22" applyFont="1" applyFill="1" applyBorder="1" applyAlignment="1">
      <alignment horizontal="center" vertical="center"/>
    </xf>
    <xf numFmtId="38" fontId="4" fillId="9" borderId="78" xfId="0" applyNumberFormat="1" applyFont="1" applyFill="1" applyBorder="1" applyAlignment="1">
      <alignment vertical="center"/>
    </xf>
    <xf numFmtId="0" fontId="3" fillId="0" borderId="79" xfId="0" applyFont="1" applyBorder="1"/>
    <xf numFmtId="0" fontId="4" fillId="9" borderId="79" xfId="22" applyFont="1" applyFill="1" applyBorder="1" applyAlignment="1">
      <alignment horizontal="center" vertical="center"/>
    </xf>
    <xf numFmtId="38" fontId="4" fillId="9" borderId="79" xfId="0" applyNumberFormat="1" applyFont="1" applyFill="1" applyBorder="1" applyAlignment="1">
      <alignment vertical="center"/>
    </xf>
    <xf numFmtId="202" fontId="4" fillId="7" borderId="78" xfId="0" applyNumberFormat="1" applyFont="1" applyFill="1" applyBorder="1" applyAlignment="1">
      <alignment vertical="center" wrapText="1"/>
    </xf>
    <xf numFmtId="202" fontId="4" fillId="9" borderId="78" xfId="0" applyNumberFormat="1" applyFont="1" applyFill="1" applyBorder="1" applyAlignment="1">
      <alignment horizontal="center" vertical="center"/>
    </xf>
    <xf numFmtId="202" fontId="4" fillId="7" borderId="78" xfId="0" applyNumberFormat="1" applyFont="1" applyFill="1" applyBorder="1" applyAlignment="1">
      <alignment horizontal="right" vertical="center"/>
    </xf>
    <xf numFmtId="202" fontId="4" fillId="7" borderId="79" xfId="0" applyNumberFormat="1" applyFont="1" applyFill="1" applyBorder="1" applyAlignment="1">
      <alignment vertical="center" wrapText="1"/>
    </xf>
    <xf numFmtId="202" fontId="4" fillId="9" borderId="79" xfId="0" applyNumberFormat="1" applyFont="1" applyFill="1" applyBorder="1" applyAlignment="1">
      <alignment horizontal="center" vertical="center"/>
    </xf>
    <xf numFmtId="202" fontId="4" fillId="7" borderId="79" xfId="0" applyNumberFormat="1" applyFont="1" applyFill="1" applyBorder="1" applyAlignment="1">
      <alignment horizontal="right" vertical="center"/>
    </xf>
    <xf numFmtId="202" fontId="4" fillId="9" borderId="84" xfId="0" applyNumberFormat="1" applyFont="1" applyFill="1" applyBorder="1" applyAlignment="1">
      <alignment horizontal="center" vertical="center"/>
    </xf>
    <xf numFmtId="202" fontId="4" fillId="7" borderId="84" xfId="0" applyNumberFormat="1" applyFont="1" applyFill="1" applyBorder="1" applyAlignment="1">
      <alignment vertical="center" wrapText="1"/>
    </xf>
    <xf numFmtId="202" fontId="4" fillId="7" borderId="84" xfId="0" applyNumberFormat="1" applyFont="1" applyFill="1" applyBorder="1" applyAlignment="1">
      <alignment horizontal="right" vertical="center"/>
    </xf>
    <xf numFmtId="202" fontId="4" fillId="9" borderId="7" xfId="0" applyNumberFormat="1" applyFont="1" applyFill="1" applyBorder="1" applyAlignment="1">
      <alignment horizontal="center" vertical="center"/>
    </xf>
    <xf numFmtId="202" fontId="4" fillId="7" borderId="7" xfId="0" applyNumberFormat="1" applyFont="1" applyFill="1" applyBorder="1" applyAlignment="1">
      <alignment vertical="center" wrapText="1"/>
    </xf>
    <xf numFmtId="202" fontId="4" fillId="7" borderId="7" xfId="0" applyNumberFormat="1" applyFont="1" applyFill="1" applyBorder="1" applyAlignment="1">
      <alignment horizontal="right" vertical="center"/>
    </xf>
    <xf numFmtId="182" fontId="4" fillId="7" borderId="79" xfId="0" applyNumberFormat="1" applyFont="1" applyFill="1" applyBorder="1" applyAlignment="1">
      <alignment horizontal="right" vertical="center"/>
    </xf>
    <xf numFmtId="186" fontId="4" fillId="7" borderId="79" xfId="0" applyNumberFormat="1" applyFont="1" applyFill="1" applyBorder="1" applyAlignment="1">
      <alignment horizontal="right" vertical="center"/>
    </xf>
    <xf numFmtId="0" fontId="4" fillId="8" borderId="86" xfId="0" applyFont="1" applyFill="1" applyBorder="1" applyAlignment="1">
      <alignment vertical="center"/>
    </xf>
    <xf numFmtId="0" fontId="4" fillId="8" borderId="87" xfId="0" applyFont="1" applyFill="1" applyBorder="1" applyAlignment="1">
      <alignment vertical="center"/>
    </xf>
    <xf numFmtId="202" fontId="4" fillId="7" borderId="88" xfId="0" applyNumberFormat="1" applyFont="1" applyFill="1" applyBorder="1" applyAlignment="1">
      <alignment vertical="center" wrapText="1"/>
    </xf>
    <xf numFmtId="202" fontId="4" fillId="9" borderId="88" xfId="0" applyNumberFormat="1" applyFont="1" applyFill="1" applyBorder="1" applyAlignment="1">
      <alignment horizontal="center" vertical="center"/>
    </xf>
    <xf numFmtId="202" fontId="4" fillId="7" borderId="88" xfId="0" applyNumberFormat="1" applyFont="1" applyFill="1" applyBorder="1" applyAlignment="1">
      <alignment horizontal="right" vertical="center"/>
    </xf>
    <xf numFmtId="182" fontId="4" fillId="7" borderId="88" xfId="0" applyNumberFormat="1" applyFont="1" applyFill="1" applyBorder="1" applyAlignment="1">
      <alignment horizontal="right" vertical="center"/>
    </xf>
    <xf numFmtId="202" fontId="4" fillId="8" borderId="12" xfId="0" applyNumberFormat="1" applyFont="1" applyFill="1" applyBorder="1" applyAlignment="1">
      <alignment horizontal="left" vertical="center" wrapText="1"/>
    </xf>
    <xf numFmtId="0" fontId="6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vertical="center"/>
    </xf>
    <xf numFmtId="0" fontId="6" fillId="8" borderId="10" xfId="0" applyFont="1" applyFill="1" applyBorder="1" applyAlignment="1">
      <alignment vertical="center"/>
    </xf>
    <xf numFmtId="202" fontId="4" fillId="7" borderId="83" xfId="0" applyNumberFormat="1" applyFont="1" applyFill="1" applyBorder="1" applyAlignment="1">
      <alignment vertical="center" wrapText="1"/>
    </xf>
    <xf numFmtId="202" fontId="4" fillId="9" borderId="83" xfId="0" applyNumberFormat="1" applyFont="1" applyFill="1" applyBorder="1" applyAlignment="1">
      <alignment horizontal="center" vertical="center"/>
    </xf>
    <xf numFmtId="202" fontId="4" fillId="7" borderId="83" xfId="0" applyNumberFormat="1" applyFont="1" applyFill="1" applyBorder="1" applyAlignment="1">
      <alignment horizontal="right" vertical="center"/>
    </xf>
    <xf numFmtId="38" fontId="4" fillId="9" borderId="78" xfId="21" applyFont="1" applyFill="1" applyBorder="1" applyAlignment="1">
      <alignment horizontal="right" vertical="center"/>
    </xf>
    <xf numFmtId="38" fontId="4" fillId="9" borderId="79" xfId="21" applyFont="1" applyFill="1" applyBorder="1" applyAlignment="1">
      <alignment horizontal="right" vertical="center"/>
    </xf>
    <xf numFmtId="0" fontId="3" fillId="9" borderId="89" xfId="0" applyFont="1" applyFill="1" applyBorder="1" applyAlignment="1">
      <alignment vertical="center"/>
    </xf>
    <xf numFmtId="0" fontId="4" fillId="9" borderId="90" xfId="0" applyFont="1" applyFill="1" applyBorder="1" applyAlignment="1">
      <alignment vertical="center" wrapText="1"/>
    </xf>
    <xf numFmtId="0" fontId="3" fillId="9" borderId="91" xfId="0" applyFont="1" applyFill="1" applyBorder="1" applyAlignment="1">
      <alignment vertical="center"/>
    </xf>
    <xf numFmtId="0" fontId="84" fillId="9" borderId="92" xfId="0" applyFont="1" applyFill="1" applyBorder="1" applyAlignment="1">
      <alignment vertical="center" wrapText="1"/>
    </xf>
    <xf numFmtId="38" fontId="4" fillId="9" borderId="84" xfId="21" applyFont="1" applyFill="1" applyBorder="1" applyAlignment="1">
      <alignment horizontal="right" vertical="center"/>
    </xf>
    <xf numFmtId="0" fontId="3" fillId="9" borderId="93" xfId="0" applyFont="1" applyFill="1" applyBorder="1" applyAlignment="1">
      <alignment vertical="center"/>
    </xf>
    <xf numFmtId="0" fontId="4" fillId="9" borderId="94" xfId="0" applyFont="1" applyFill="1" applyBorder="1" applyAlignment="1">
      <alignment vertical="center" wrapText="1"/>
    </xf>
    <xf numFmtId="201" fontId="4" fillId="9" borderId="84" xfId="21" applyNumberFormat="1" applyFont="1" applyFill="1" applyBorder="1" applyAlignment="1">
      <alignment horizontal="right" vertical="center"/>
    </xf>
    <xf numFmtId="10" fontId="4" fillId="7" borderId="57" xfId="20" applyNumberFormat="1" applyFont="1" applyFill="1" applyBorder="1" applyAlignment="1">
      <alignment horizontal="right" vertical="center"/>
    </xf>
    <xf numFmtId="208" fontId="4" fillId="9" borderId="57" xfId="0" applyNumberFormat="1" applyFont="1" applyFill="1" applyBorder="1" applyAlignment="1">
      <alignment vertical="center"/>
    </xf>
    <xf numFmtId="209" fontId="4" fillId="9" borderId="57" xfId="21" applyNumberFormat="1" applyFont="1" applyFill="1" applyBorder="1" applyAlignment="1">
      <alignment horizontal="right" vertical="center"/>
    </xf>
    <xf numFmtId="181" fontId="4" fillId="9" borderId="57" xfId="0" applyNumberFormat="1" applyFont="1" applyFill="1" applyBorder="1" applyAlignment="1">
      <alignment horizontal="right" vertical="center"/>
    </xf>
    <xf numFmtId="210" fontId="4" fillId="9" borderId="57" xfId="21" applyNumberFormat="1" applyFont="1" applyFill="1" applyBorder="1" applyAlignment="1">
      <alignment horizontal="right" vertical="center"/>
    </xf>
    <xf numFmtId="183" fontId="4" fillId="7" borderId="57" xfId="0" applyNumberFormat="1" applyFont="1" applyFill="1" applyBorder="1" applyAlignment="1">
      <alignment horizontal="right" vertical="center"/>
    </xf>
    <xf numFmtId="201" fontId="4" fillId="9" borderId="1" xfId="21" applyNumberFormat="1" applyFont="1" applyFill="1" applyBorder="1" applyAlignment="1">
      <alignment horizontal="right" vertical="center"/>
    </xf>
    <xf numFmtId="4" fontId="4" fillId="9" borderId="1" xfId="0" applyNumberFormat="1" applyFont="1" applyFill="1" applyBorder="1" applyAlignment="1">
      <alignment horizontal="right" vertical="center"/>
    </xf>
    <xf numFmtId="185" fontId="4" fillId="9" borderId="1" xfId="0" applyNumberFormat="1" applyFont="1" applyFill="1" applyBorder="1" applyAlignment="1">
      <alignment horizontal="right" vertical="center"/>
    </xf>
    <xf numFmtId="0" fontId="4" fillId="9" borderId="88" xfId="0" applyFont="1" applyFill="1" applyBorder="1" applyAlignment="1">
      <alignment vertical="center"/>
    </xf>
    <xf numFmtId="0" fontId="4" fillId="9" borderId="23" xfId="0" applyFont="1" applyFill="1" applyBorder="1" applyAlignment="1">
      <alignment vertical="center" wrapText="1"/>
    </xf>
    <xf numFmtId="38" fontId="4" fillId="9" borderId="83" xfId="21" applyFont="1" applyFill="1" applyBorder="1" applyAlignment="1">
      <alignment horizontal="right" vertical="center"/>
    </xf>
    <xf numFmtId="2" fontId="4" fillId="9" borderId="21" xfId="0" applyNumberFormat="1" applyFont="1" applyFill="1" applyBorder="1" applyAlignment="1">
      <alignment horizontal="right" vertical="center"/>
    </xf>
    <xf numFmtId="0" fontId="4" fillId="8" borderId="57" xfId="22" applyFont="1" applyFill="1" applyBorder="1" applyAlignment="1">
      <alignment horizontal="center" vertical="center"/>
    </xf>
    <xf numFmtId="0" fontId="72" fillId="8" borderId="88" xfId="22" applyFont="1" applyFill="1" applyBorder="1" applyAlignment="1">
      <alignment horizontal="center" vertical="center"/>
    </xf>
    <xf numFmtId="0" fontId="4" fillId="8" borderId="88" xfId="0" applyFont="1" applyFill="1" applyBorder="1" applyAlignment="1">
      <alignment horizontal="center" vertical="center"/>
    </xf>
    <xf numFmtId="0" fontId="3" fillId="9" borderId="85" xfId="0" applyFont="1" applyFill="1" applyBorder="1" applyAlignment="1">
      <alignment vertical="center"/>
    </xf>
    <xf numFmtId="0" fontId="4" fillId="9" borderId="82" xfId="0" applyFont="1" applyFill="1" applyBorder="1"/>
    <xf numFmtId="0" fontId="4" fillId="0" borderId="87" xfId="0" applyFont="1" applyBorder="1"/>
    <xf numFmtId="0" fontId="4" fillId="9" borderId="88" xfId="22" applyFont="1" applyFill="1" applyBorder="1" applyAlignment="1">
      <alignment horizontal="left" vertical="center" wrapText="1"/>
    </xf>
    <xf numFmtId="0" fontId="4" fillId="9" borderId="57" xfId="22" applyFont="1" applyFill="1" applyBorder="1" applyAlignment="1">
      <alignment horizontal="left" vertical="center" wrapText="1"/>
    </xf>
    <xf numFmtId="0" fontId="3" fillId="9" borderId="17" xfId="0" applyFont="1" applyFill="1" applyBorder="1" applyAlignment="1">
      <alignment horizontal="left" vertical="center"/>
    </xf>
    <xf numFmtId="0" fontId="4" fillId="9" borderId="23" xfId="0" applyFont="1" applyFill="1" applyBorder="1" applyAlignment="1">
      <alignment horizontal="center" vertical="center" wrapText="1"/>
    </xf>
    <xf numFmtId="0" fontId="4" fillId="9" borderId="83" xfId="0" applyFont="1" applyFill="1" applyBorder="1" applyAlignment="1">
      <alignment horizontal="left" vertical="center"/>
    </xf>
    <xf numFmtId="0" fontId="3" fillId="9" borderId="9" xfId="0" applyFont="1" applyFill="1" applyBorder="1" applyAlignment="1">
      <alignment horizontal="left" vertical="center"/>
    </xf>
    <xf numFmtId="182" fontId="4" fillId="7" borderId="78" xfId="0" applyNumberFormat="1" applyFont="1" applyFill="1" applyBorder="1" applyAlignment="1">
      <alignment horizontal="right" vertical="center"/>
    </xf>
    <xf numFmtId="0" fontId="5" fillId="9" borderId="57" xfId="0" applyFont="1" applyFill="1" applyBorder="1" applyAlignment="1">
      <alignment vertical="top"/>
    </xf>
    <xf numFmtId="40" fontId="4" fillId="9" borderId="57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horizontal="center" vertical="center"/>
    </xf>
    <xf numFmtId="40" fontId="4" fillId="9" borderId="4" xfId="21" applyNumberFormat="1" applyFont="1" applyFill="1" applyBorder="1" applyAlignment="1">
      <alignment horizontal="right" vertical="center"/>
    </xf>
    <xf numFmtId="0" fontId="5" fillId="9" borderId="57" xfId="0" applyFont="1" applyFill="1" applyBorder="1" applyAlignment="1">
      <alignment vertical="top" wrapText="1"/>
    </xf>
    <xf numFmtId="0" fontId="86" fillId="36" borderId="57" xfId="0" applyFont="1" applyFill="1" applyBorder="1" applyAlignment="1">
      <alignment vertical="top" wrapText="1"/>
    </xf>
    <xf numFmtId="0" fontId="4" fillId="9" borderId="68" xfId="0" applyFont="1" applyFill="1" applyBorder="1" applyAlignment="1">
      <alignment horizontal="left" vertical="center" wrapText="1"/>
    </xf>
    <xf numFmtId="193" fontId="4" fillId="9" borderId="21" xfId="0" applyNumberFormat="1" applyFont="1" applyFill="1" applyBorder="1" applyAlignment="1">
      <alignment horizontal="right" vertical="center"/>
    </xf>
    <xf numFmtId="14" fontId="6" fillId="7" borderId="0" xfId="0" applyNumberFormat="1" applyFont="1" applyFill="1" applyAlignment="1">
      <alignment vertical="center"/>
    </xf>
    <xf numFmtId="14" fontId="4" fillId="9" borderId="0" xfId="0" applyNumberFormat="1" applyFont="1" applyFill="1" applyAlignment="1">
      <alignment vertical="center" wrapText="1"/>
    </xf>
    <xf numFmtId="0" fontId="69" fillId="8" borderId="57" xfId="0" applyFont="1" applyFill="1" applyBorder="1" applyAlignment="1">
      <alignment horizontal="center" vertical="center"/>
    </xf>
    <xf numFmtId="0" fontId="5" fillId="8" borderId="57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86" fillId="36" borderId="0" xfId="0" applyFont="1" applyFill="1" applyAlignment="1">
      <alignment horizontal="right" vertical="center"/>
    </xf>
    <xf numFmtId="176" fontId="4" fillId="9" borderId="57" xfId="0" applyNumberFormat="1" applyFont="1" applyFill="1" applyBorder="1" applyAlignment="1">
      <alignment horizontal="left"/>
    </xf>
    <xf numFmtId="0" fontId="4" fillId="9" borderId="57" xfId="0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9" borderId="78" xfId="0" applyFont="1" applyFill="1" applyBorder="1" applyAlignment="1">
      <alignment horizontal="left" vertical="center" wrapText="1"/>
    </xf>
    <xf numFmtId="0" fontId="4" fillId="9" borderId="79" xfId="0" applyFont="1" applyFill="1" applyBorder="1" applyAlignment="1">
      <alignment horizontal="left" vertical="center" wrapText="1"/>
    </xf>
    <xf numFmtId="202" fontId="4" fillId="8" borderId="85" xfId="0" applyNumberFormat="1" applyFont="1" applyFill="1" applyBorder="1" applyAlignment="1">
      <alignment horizontal="left" vertical="center" wrapText="1"/>
    </xf>
    <xf numFmtId="202" fontId="4" fillId="8" borderId="4" xfId="0" applyNumberFormat="1" applyFont="1" applyFill="1" applyBorder="1" applyAlignment="1">
      <alignment horizontal="center" vertical="center" wrapText="1"/>
    </xf>
    <xf numFmtId="0" fontId="3" fillId="9" borderId="89" xfId="0" applyFont="1" applyFill="1" applyBorder="1" applyAlignment="1">
      <alignment horizontal="left" vertical="center"/>
    </xf>
    <xf numFmtId="0" fontId="84" fillId="9" borderId="90" xfId="0" applyFont="1" applyFill="1" applyBorder="1" applyAlignment="1">
      <alignment horizontal="left" vertical="center" wrapText="1"/>
    </xf>
    <xf numFmtId="0" fontId="63" fillId="9" borderId="0" xfId="0" applyFont="1" applyFill="1" applyAlignment="1">
      <alignment vertical="center"/>
    </xf>
    <xf numFmtId="0" fontId="63" fillId="7" borderId="0" xfId="0" applyFont="1" applyFill="1" applyAlignment="1">
      <alignment vertical="center"/>
    </xf>
    <xf numFmtId="207" fontId="5" fillId="36" borderId="0" xfId="0" applyNumberFormat="1" applyFont="1" applyFill="1" applyAlignment="1">
      <alignment horizontal="right" vertical="center"/>
    </xf>
    <xf numFmtId="0" fontId="4" fillId="9" borderId="57" xfId="22" applyFont="1" applyFill="1" applyBorder="1" applyAlignment="1">
      <alignment horizontal="left" vertical="center"/>
    </xf>
    <xf numFmtId="0" fontId="4" fillId="8" borderId="66" xfId="0" applyFont="1" applyFill="1" applyBorder="1" applyAlignment="1">
      <alignment horizontal="center" vertical="center"/>
    </xf>
    <xf numFmtId="0" fontId="4" fillId="8" borderId="67" xfId="0" applyFont="1" applyFill="1" applyBorder="1" applyAlignment="1">
      <alignment horizontal="center" vertical="center"/>
    </xf>
    <xf numFmtId="0" fontId="4" fillId="9" borderId="88" xfId="22" applyFont="1" applyFill="1" applyBorder="1" applyAlignment="1">
      <alignment vertical="center" wrapText="1"/>
    </xf>
    <xf numFmtId="0" fontId="4" fillId="9" borderId="7" xfId="22" applyFont="1" applyFill="1" applyBorder="1" applyAlignment="1">
      <alignment vertical="center" wrapText="1"/>
    </xf>
    <xf numFmtId="0" fontId="4" fillId="9" borderId="21" xfId="22" applyFont="1" applyFill="1" applyBorder="1" applyAlignment="1">
      <alignment vertical="center" wrapText="1"/>
    </xf>
    <xf numFmtId="0" fontId="4" fillId="9" borderId="57" xfId="22" applyFont="1" applyFill="1" applyBorder="1" applyAlignment="1">
      <alignment vertical="center" wrapText="1"/>
    </xf>
    <xf numFmtId="0" fontId="4" fillId="9" borderId="57" xfId="0" applyFont="1" applyFill="1" applyBorder="1" applyAlignment="1">
      <alignment vertical="center" wrapText="1"/>
    </xf>
    <xf numFmtId="0" fontId="4" fillId="9" borderId="13" xfId="0" applyFont="1" applyFill="1" applyBorder="1" applyAlignment="1">
      <alignment vertical="center" wrapText="1"/>
    </xf>
    <xf numFmtId="0" fontId="4" fillId="9" borderId="68" xfId="22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9" borderId="68" xfId="22" applyFont="1" applyFill="1" applyBorder="1">
      <alignment vertical="center"/>
    </xf>
    <xf numFmtId="0" fontId="4" fillId="9" borderId="4" xfId="0" applyFont="1" applyFill="1" applyBorder="1" applyAlignment="1">
      <alignment vertical="center"/>
    </xf>
    <xf numFmtId="0" fontId="4" fillId="9" borderId="65" xfId="22" applyFont="1" applyFill="1" applyBorder="1" applyAlignment="1">
      <alignment horizontal="left" vertical="center" wrapText="1"/>
    </xf>
    <xf numFmtId="0" fontId="4" fillId="9" borderId="67" xfId="22" applyFont="1" applyFill="1" applyBorder="1" applyAlignment="1">
      <alignment horizontal="left" vertical="center" wrapText="1"/>
    </xf>
    <xf numFmtId="0" fontId="4" fillId="9" borderId="68" xfId="22" applyFont="1" applyFill="1" applyBorder="1" applyAlignment="1">
      <alignment vertical="center" wrapText="1"/>
    </xf>
    <xf numFmtId="0" fontId="4" fillId="9" borderId="4" xfId="0" applyFont="1" applyFill="1" applyBorder="1" applyAlignment="1">
      <alignment vertical="center" wrapText="1"/>
    </xf>
    <xf numFmtId="0" fontId="4" fillId="9" borderId="71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4" fillId="9" borderId="71" xfId="22" applyFont="1" applyFill="1" applyBorder="1" applyAlignment="1">
      <alignment horizontal="left" vertical="center"/>
    </xf>
    <xf numFmtId="0" fontId="4" fillId="9" borderId="7" xfId="22" applyFont="1" applyFill="1" applyBorder="1" applyAlignment="1">
      <alignment horizontal="left" vertical="center"/>
    </xf>
    <xf numFmtId="0" fontId="4" fillId="9" borderId="4" xfId="22" applyFont="1" applyFill="1" applyBorder="1" applyAlignment="1">
      <alignment horizontal="left" vertical="center"/>
    </xf>
    <xf numFmtId="0" fontId="4" fillId="9" borderId="68" xfId="0" applyFont="1" applyFill="1" applyBorder="1" applyAlignment="1">
      <alignment vertical="center" wrapText="1"/>
    </xf>
    <xf numFmtId="0" fontId="4" fillId="9" borderId="7" xfId="0" applyFont="1" applyFill="1" applyBorder="1" applyAlignment="1">
      <alignment vertical="center" wrapText="1"/>
    </xf>
    <xf numFmtId="0" fontId="4" fillId="9" borderId="65" xfId="22" applyFont="1" applyFill="1" applyBorder="1" applyAlignment="1">
      <alignment horizontal="left" vertical="center"/>
    </xf>
    <xf numFmtId="0" fontId="4" fillId="9" borderId="67" xfId="22" applyFont="1" applyFill="1" applyBorder="1" applyAlignment="1">
      <alignment horizontal="left" vertical="center"/>
    </xf>
    <xf numFmtId="0" fontId="4" fillId="9" borderId="77" xfId="0" applyFont="1" applyFill="1" applyBorder="1" applyAlignment="1">
      <alignment horizontal="left" vertical="center"/>
    </xf>
    <xf numFmtId="0" fontId="4" fillId="9" borderId="24" xfId="0" applyFont="1" applyFill="1" applyBorder="1" applyAlignment="1">
      <alignment horizontal="left" vertical="center"/>
    </xf>
    <xf numFmtId="0" fontId="84" fillId="9" borderId="77" xfId="0" applyFont="1" applyFill="1" applyBorder="1" applyAlignment="1">
      <alignment horizontal="left" vertical="center"/>
    </xf>
    <xf numFmtId="0" fontId="84" fillId="9" borderId="24" xfId="0" applyFont="1" applyFill="1" applyBorder="1" applyAlignment="1">
      <alignment horizontal="left" vertical="center"/>
    </xf>
    <xf numFmtId="0" fontId="4" fillId="9" borderId="7" xfId="0" applyFont="1" applyFill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4" fillId="9" borderId="88" xfId="0" applyFont="1" applyFill="1" applyBorder="1" applyAlignment="1">
      <alignment vertical="center"/>
    </xf>
    <xf numFmtId="0" fontId="4" fillId="9" borderId="21" xfId="0" applyFont="1" applyFill="1" applyBorder="1" applyAlignment="1">
      <alignment vertical="center"/>
    </xf>
    <xf numFmtId="0" fontId="4" fillId="9" borderId="88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68" xfId="0" applyFont="1" applyFill="1" applyBorder="1" applyAlignment="1">
      <alignment horizontal="left" vertical="center"/>
    </xf>
    <xf numFmtId="0" fontId="4" fillId="9" borderId="4" xfId="0" applyFont="1" applyFill="1" applyBorder="1" applyAlignment="1">
      <alignment horizontal="left" vertical="center"/>
    </xf>
    <xf numFmtId="0" fontId="4" fillId="9" borderId="68" xfId="0" applyFont="1" applyFill="1" applyBorder="1" applyAlignment="1">
      <alignment vertical="center"/>
    </xf>
    <xf numFmtId="0" fontId="4" fillId="9" borderId="21" xfId="0" applyFont="1" applyFill="1" applyBorder="1" applyAlignment="1">
      <alignment vertical="center" wrapText="1"/>
    </xf>
    <xf numFmtId="0" fontId="4" fillId="8" borderId="81" xfId="0" applyFont="1" applyFill="1" applyBorder="1" applyAlignment="1">
      <alignment horizontal="center" vertical="center"/>
    </xf>
    <xf numFmtId="0" fontId="4" fillId="8" borderId="82" xfId="0" applyFont="1" applyFill="1" applyBorder="1" applyAlignment="1">
      <alignment horizontal="center" vertical="center"/>
    </xf>
    <xf numFmtId="0" fontId="4" fillId="9" borderId="7" xfId="22" applyFont="1" applyFill="1" applyBorder="1" applyAlignment="1">
      <alignment horizontal="center" vertical="center"/>
    </xf>
    <xf numFmtId="0" fontId="4" fillId="9" borderId="76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68" xfId="0" applyFont="1" applyFill="1" applyBorder="1" applyAlignment="1">
      <alignment horizontal="center" vertical="center"/>
    </xf>
    <xf numFmtId="0" fontId="4" fillId="9" borderId="75" xfId="0" applyFont="1" applyFill="1" applyBorder="1" applyAlignment="1">
      <alignment horizontal="center" vertical="center"/>
    </xf>
    <xf numFmtId="0" fontId="4" fillId="9" borderId="68" xfId="22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65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vertical="center" wrapText="1"/>
    </xf>
    <xf numFmtId="0" fontId="4" fillId="9" borderId="62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9" borderId="76" xfId="0" applyFont="1" applyFill="1" applyBorder="1" applyAlignment="1">
      <alignment horizontal="left" vertical="center"/>
    </xf>
    <xf numFmtId="0" fontId="4" fillId="9" borderId="7" xfId="0" applyFont="1" applyFill="1" applyBorder="1" applyAlignment="1">
      <alignment horizontal="left" vertical="center"/>
    </xf>
    <xf numFmtId="0" fontId="4" fillId="9" borderId="77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4" fillId="9" borderId="12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vertical="center" wrapText="1"/>
    </xf>
    <xf numFmtId="0" fontId="4" fillId="9" borderId="23" xfId="0" applyFont="1" applyFill="1" applyBorder="1" applyAlignment="1">
      <alignment vertical="center"/>
    </xf>
    <xf numFmtId="0" fontId="4" fillId="36" borderId="75" xfId="0" applyFont="1" applyFill="1" applyBorder="1" applyAlignment="1">
      <alignment horizontal="center" vertical="center"/>
    </xf>
    <xf numFmtId="0" fontId="4" fillId="36" borderId="4" xfId="0" applyFont="1" applyFill="1" applyBorder="1" applyAlignment="1">
      <alignment horizontal="center" vertical="center"/>
    </xf>
    <xf numFmtId="0" fontId="4" fillId="9" borderId="67" xfId="0" applyFont="1" applyFill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4" fillId="9" borderId="63" xfId="22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8" xfId="0" applyFont="1" applyFill="1" applyBorder="1"/>
    <xf numFmtId="0" fontId="4" fillId="9" borderId="12" xfId="0" applyFont="1" applyFill="1" applyBorder="1"/>
    <xf numFmtId="0" fontId="4" fillId="9" borderId="63" xfId="0" applyFont="1" applyFill="1" applyBorder="1" applyAlignment="1">
      <alignment vertical="center" wrapText="1"/>
    </xf>
    <xf numFmtId="0" fontId="4" fillId="9" borderId="24" xfId="0" applyFont="1" applyFill="1" applyBorder="1" applyAlignment="1">
      <alignment vertical="center" wrapText="1"/>
    </xf>
    <xf numFmtId="0" fontId="4" fillId="9" borderId="25" xfId="0" applyFont="1" applyFill="1" applyBorder="1" applyAlignment="1">
      <alignment vertical="center" wrapText="1"/>
    </xf>
    <xf numFmtId="0" fontId="4" fillId="9" borderId="68" xfId="0" applyFont="1" applyFill="1" applyBorder="1" applyAlignment="1">
      <alignment horizontal="left" vertical="center" wrapText="1"/>
    </xf>
  </cellXfs>
  <cellStyles count="1752">
    <cellStyle name="???????????" xfId="53" xr:uid="{00000000-0005-0000-0000-000000000000}"/>
    <cellStyle name="???????_2++" xfId="54" xr:uid="{00000000-0005-0000-0000-000001000000}"/>
    <cellStyle name="20 % - Akzent1" xfId="74" xr:uid="{00000000-0005-0000-0000-000002000000}"/>
    <cellStyle name="20 % - Akzent1 2" xfId="389" xr:uid="{00000000-0005-0000-0000-000003000000}"/>
    <cellStyle name="20 % - Akzent1 3" xfId="258" xr:uid="{00000000-0005-0000-0000-000004000000}"/>
    <cellStyle name="20 % - Akzent2" xfId="75" xr:uid="{00000000-0005-0000-0000-000005000000}"/>
    <cellStyle name="20 % - Akzent2 2" xfId="390" xr:uid="{00000000-0005-0000-0000-000006000000}"/>
    <cellStyle name="20 % - Akzent2 3" xfId="259" xr:uid="{00000000-0005-0000-0000-000007000000}"/>
    <cellStyle name="20 % - Akzent3" xfId="76" xr:uid="{00000000-0005-0000-0000-000008000000}"/>
    <cellStyle name="20 % - Akzent3 2" xfId="391" xr:uid="{00000000-0005-0000-0000-000009000000}"/>
    <cellStyle name="20 % - Akzent3 3" xfId="260" xr:uid="{00000000-0005-0000-0000-00000A000000}"/>
    <cellStyle name="20 % - Akzent4" xfId="77" xr:uid="{00000000-0005-0000-0000-00000B000000}"/>
    <cellStyle name="20 % - Akzent4 2" xfId="392" xr:uid="{00000000-0005-0000-0000-00000C000000}"/>
    <cellStyle name="20 % - Akzent4 3" xfId="261" xr:uid="{00000000-0005-0000-0000-00000D000000}"/>
    <cellStyle name="20 % - Akzent5" xfId="78" xr:uid="{00000000-0005-0000-0000-00000E000000}"/>
    <cellStyle name="20 % - Akzent5 2" xfId="393" xr:uid="{00000000-0005-0000-0000-00000F000000}"/>
    <cellStyle name="20 % - Akzent5 3" xfId="262" xr:uid="{00000000-0005-0000-0000-000010000000}"/>
    <cellStyle name="20 % - Akzent6" xfId="79" xr:uid="{00000000-0005-0000-0000-000011000000}"/>
    <cellStyle name="20 % - Akzent6 2" xfId="394" xr:uid="{00000000-0005-0000-0000-000012000000}"/>
    <cellStyle name="20 % - Akzent6 3" xfId="263" xr:uid="{00000000-0005-0000-0000-000013000000}"/>
    <cellStyle name="20% - Accent1 2" xfId="80" xr:uid="{00000000-0005-0000-0000-000014000000}"/>
    <cellStyle name="20% - Accent1 3" xfId="215" xr:uid="{00000000-0005-0000-0000-000015000000}"/>
    <cellStyle name="20% - Accent2 2" xfId="81" xr:uid="{00000000-0005-0000-0000-000016000000}"/>
    <cellStyle name="20% - Accent2 3" xfId="216" xr:uid="{00000000-0005-0000-0000-000017000000}"/>
    <cellStyle name="20% - Accent3 2" xfId="82" xr:uid="{00000000-0005-0000-0000-000018000000}"/>
    <cellStyle name="20% - Accent3 3" xfId="217" xr:uid="{00000000-0005-0000-0000-000019000000}"/>
    <cellStyle name="20% - Accent4 2" xfId="83" xr:uid="{00000000-0005-0000-0000-00001A000000}"/>
    <cellStyle name="20% - Accent4 3" xfId="218" xr:uid="{00000000-0005-0000-0000-00001B000000}"/>
    <cellStyle name="20% - Accent5 2" xfId="84" xr:uid="{00000000-0005-0000-0000-00001C000000}"/>
    <cellStyle name="20% - Accent5 3" xfId="219" xr:uid="{00000000-0005-0000-0000-00001D000000}"/>
    <cellStyle name="20% - Accent6 2" xfId="85" xr:uid="{00000000-0005-0000-0000-00001E000000}"/>
    <cellStyle name="20% - Accent6 3" xfId="220" xr:uid="{00000000-0005-0000-0000-00001F000000}"/>
    <cellStyle name="2x indented GHG Textfiels" xfId="1" xr:uid="{00000000-0005-0000-0000-000020000000}"/>
    <cellStyle name="2x indented GHG Textfiels 2" xfId="86" xr:uid="{00000000-0005-0000-0000-000021000000}"/>
    <cellStyle name="2x indented GHG Textfiels 2 2" xfId="87" xr:uid="{00000000-0005-0000-0000-000022000000}"/>
    <cellStyle name="2x indented GHG Textfiels 3" xfId="88" xr:uid="{00000000-0005-0000-0000-000023000000}"/>
    <cellStyle name="2x indented GHG Textfiels 3 2" xfId="416" xr:uid="{00000000-0005-0000-0000-000024000000}"/>
    <cellStyle name="2x indented GHG Textfiels 3 2 2" xfId="546" xr:uid="{00000000-0005-0000-0000-000025000000}"/>
    <cellStyle name="2x indented GHG Textfiels 3 2 2 2" xfId="761" xr:uid="{00000000-0005-0000-0000-000026000000}"/>
    <cellStyle name="2x indented GHG Textfiels 3 2 2 2 2" xfId="1231" xr:uid="{00000000-0005-0000-0000-000027000000}"/>
    <cellStyle name="2x indented GHG Textfiels 3 2 2 2 3" xfId="1603" xr:uid="{00000000-0005-0000-0000-000028000000}"/>
    <cellStyle name="2x indented GHG Textfiels 3 2 2 3" xfId="1024" xr:uid="{00000000-0005-0000-0000-000029000000}"/>
    <cellStyle name="2x indented GHG Textfiels 3 2 2 4" xfId="1397" xr:uid="{00000000-0005-0000-0000-00002A000000}"/>
    <cellStyle name="2x indented GHG Textfiels 3 2 3" xfId="724" xr:uid="{00000000-0005-0000-0000-00002B000000}"/>
    <cellStyle name="2x indented GHG Textfiels 3 2 3 2" xfId="1194" xr:uid="{00000000-0005-0000-0000-00002C000000}"/>
    <cellStyle name="2x indented GHG Textfiels 3 2 3 3" xfId="1566" xr:uid="{00000000-0005-0000-0000-00002D000000}"/>
    <cellStyle name="2x indented GHG Textfiels 3 3" xfId="364" xr:uid="{00000000-0005-0000-0000-00002E000000}"/>
    <cellStyle name="2x indented GHG Textfiels 3 3 2" xfId="651" xr:uid="{00000000-0005-0000-0000-00002F000000}"/>
    <cellStyle name="2x indented GHG Textfiels 3 3 2 2" xfId="866" xr:uid="{00000000-0005-0000-0000-000030000000}"/>
    <cellStyle name="2x indented GHG Textfiels 3 3 2 2 2" xfId="1336" xr:uid="{00000000-0005-0000-0000-000031000000}"/>
    <cellStyle name="2x indented GHG Textfiels 3 3 2 2 3" xfId="1708" xr:uid="{00000000-0005-0000-0000-000032000000}"/>
    <cellStyle name="2x indented GHG Textfiels 3 3 2 3" xfId="1129" xr:uid="{00000000-0005-0000-0000-000033000000}"/>
    <cellStyle name="2x indented GHG Textfiels 3 3 2 4" xfId="1502" xr:uid="{00000000-0005-0000-0000-000034000000}"/>
    <cellStyle name="2x indented GHG Textfiels 3 3 3" xfId="653" xr:uid="{00000000-0005-0000-0000-000035000000}"/>
    <cellStyle name="2x indented GHG Textfiels 3 3 3 2" xfId="868" xr:uid="{00000000-0005-0000-0000-000036000000}"/>
    <cellStyle name="2x indented GHG Textfiels 3 3 3 2 2" xfId="1338" xr:uid="{00000000-0005-0000-0000-000037000000}"/>
    <cellStyle name="2x indented GHG Textfiels 3 3 3 2 3" xfId="1710" xr:uid="{00000000-0005-0000-0000-000038000000}"/>
    <cellStyle name="2x indented GHG Textfiels 3 3 3 3" xfId="1131" xr:uid="{00000000-0005-0000-0000-000039000000}"/>
    <cellStyle name="2x indented GHG Textfiels 3 3 3 4" xfId="1504" xr:uid="{00000000-0005-0000-0000-00003A000000}"/>
    <cellStyle name="2x indented GHG Textfiels 3 3 4" xfId="549" xr:uid="{00000000-0005-0000-0000-00003B000000}"/>
    <cellStyle name="2x indented GHG Textfiels 3 3 4 2" xfId="764" xr:uid="{00000000-0005-0000-0000-00003C000000}"/>
    <cellStyle name="2x indented GHG Textfiels 3 3 4 2 2" xfId="1234" xr:uid="{00000000-0005-0000-0000-00003D000000}"/>
    <cellStyle name="2x indented GHG Textfiels 3 3 4 2 3" xfId="1606" xr:uid="{00000000-0005-0000-0000-00003E000000}"/>
    <cellStyle name="2x indented GHG Textfiels 3 3 4 3" xfId="1027" xr:uid="{00000000-0005-0000-0000-00003F000000}"/>
    <cellStyle name="2x indented GHG Textfiels 3 3 4 4" xfId="1400" xr:uid="{00000000-0005-0000-0000-000040000000}"/>
    <cellStyle name="2x indented GHG Textfiels 3 3 5" xfId="976" xr:uid="{00000000-0005-0000-0000-000041000000}"/>
    <cellStyle name="2x indented GHG Textfiels 3 3 6" xfId="979" xr:uid="{00000000-0005-0000-0000-000042000000}"/>
    <cellStyle name="2x indented GHG Textfiels 4" xfId="30" xr:uid="{00000000-0005-0000-0000-000043000000}"/>
    <cellStyle name="40 % - Akzent1" xfId="89" xr:uid="{00000000-0005-0000-0000-000044000000}"/>
    <cellStyle name="40 % - Akzent1 2" xfId="395" xr:uid="{00000000-0005-0000-0000-000045000000}"/>
    <cellStyle name="40 % - Akzent1 3" xfId="264" xr:uid="{00000000-0005-0000-0000-000046000000}"/>
    <cellStyle name="40 % - Akzent2" xfId="90" xr:uid="{00000000-0005-0000-0000-000047000000}"/>
    <cellStyle name="40 % - Akzent2 2" xfId="396" xr:uid="{00000000-0005-0000-0000-000048000000}"/>
    <cellStyle name="40 % - Akzent2 3" xfId="265" xr:uid="{00000000-0005-0000-0000-000049000000}"/>
    <cellStyle name="40 % - Akzent3" xfId="91" xr:uid="{00000000-0005-0000-0000-00004A000000}"/>
    <cellStyle name="40 % - Akzent3 2" xfId="397" xr:uid="{00000000-0005-0000-0000-00004B000000}"/>
    <cellStyle name="40 % - Akzent3 3" xfId="266" xr:uid="{00000000-0005-0000-0000-00004C000000}"/>
    <cellStyle name="40 % - Akzent4" xfId="92" xr:uid="{00000000-0005-0000-0000-00004D000000}"/>
    <cellStyle name="40 % - Akzent4 2" xfId="398" xr:uid="{00000000-0005-0000-0000-00004E000000}"/>
    <cellStyle name="40 % - Akzent4 3" xfId="267" xr:uid="{00000000-0005-0000-0000-00004F000000}"/>
    <cellStyle name="40 % - Akzent5" xfId="93" xr:uid="{00000000-0005-0000-0000-000050000000}"/>
    <cellStyle name="40 % - Akzent5 2" xfId="399" xr:uid="{00000000-0005-0000-0000-000051000000}"/>
    <cellStyle name="40 % - Akzent5 3" xfId="268" xr:uid="{00000000-0005-0000-0000-000052000000}"/>
    <cellStyle name="40 % - Akzent6" xfId="94" xr:uid="{00000000-0005-0000-0000-000053000000}"/>
    <cellStyle name="40 % - Akzent6 2" xfId="400" xr:uid="{00000000-0005-0000-0000-000054000000}"/>
    <cellStyle name="40 % - Akzent6 3" xfId="269" xr:uid="{00000000-0005-0000-0000-000055000000}"/>
    <cellStyle name="40% - Accent1 2" xfId="95" xr:uid="{00000000-0005-0000-0000-000056000000}"/>
    <cellStyle name="40% - Accent1 3" xfId="221" xr:uid="{00000000-0005-0000-0000-000057000000}"/>
    <cellStyle name="40% - Accent2 2" xfId="96" xr:uid="{00000000-0005-0000-0000-000058000000}"/>
    <cellStyle name="40% - Accent2 3" xfId="222" xr:uid="{00000000-0005-0000-0000-000059000000}"/>
    <cellStyle name="40% - Accent3 2" xfId="97" xr:uid="{00000000-0005-0000-0000-00005A000000}"/>
    <cellStyle name="40% - Accent3 3" xfId="223" xr:uid="{00000000-0005-0000-0000-00005B000000}"/>
    <cellStyle name="40% - Accent4 2" xfId="98" xr:uid="{00000000-0005-0000-0000-00005C000000}"/>
    <cellStyle name="40% - Accent4 3" xfId="224" xr:uid="{00000000-0005-0000-0000-00005D000000}"/>
    <cellStyle name="40% - Accent5 2" xfId="99" xr:uid="{00000000-0005-0000-0000-00005E000000}"/>
    <cellStyle name="40% - Accent5 3" xfId="225" xr:uid="{00000000-0005-0000-0000-00005F000000}"/>
    <cellStyle name="40% - Accent6 2" xfId="100" xr:uid="{00000000-0005-0000-0000-000060000000}"/>
    <cellStyle name="40% - Accent6 3" xfId="226" xr:uid="{00000000-0005-0000-0000-000061000000}"/>
    <cellStyle name="5x indented GHG Textfiels" xfId="2" xr:uid="{00000000-0005-0000-0000-000062000000}"/>
    <cellStyle name="5x indented GHG Textfiels 2" xfId="101" xr:uid="{00000000-0005-0000-0000-000063000000}"/>
    <cellStyle name="5x indented GHG Textfiels 2 2" xfId="102" xr:uid="{00000000-0005-0000-0000-000064000000}"/>
    <cellStyle name="5x indented GHG Textfiels 3" xfId="103" xr:uid="{00000000-0005-0000-0000-000065000000}"/>
    <cellStyle name="5x indented GHG Textfiels 3 2" xfId="417" xr:uid="{00000000-0005-0000-0000-000066000000}"/>
    <cellStyle name="5x indented GHG Textfiels 3 3" xfId="365" xr:uid="{00000000-0005-0000-0000-000067000000}"/>
    <cellStyle name="5x indented GHG Textfiels 3 3 2" xfId="652" xr:uid="{00000000-0005-0000-0000-000068000000}"/>
    <cellStyle name="5x indented GHG Textfiels 3 3 2 2" xfId="867" xr:uid="{00000000-0005-0000-0000-000069000000}"/>
    <cellStyle name="5x indented GHG Textfiels 3 3 2 2 2" xfId="1337" xr:uid="{00000000-0005-0000-0000-00006A000000}"/>
    <cellStyle name="5x indented GHG Textfiels 3 3 2 2 3" xfId="1709" xr:uid="{00000000-0005-0000-0000-00006B000000}"/>
    <cellStyle name="5x indented GHG Textfiels 3 3 2 3" xfId="1130" xr:uid="{00000000-0005-0000-0000-00006C000000}"/>
    <cellStyle name="5x indented GHG Textfiels 3 3 2 4" xfId="1503" xr:uid="{00000000-0005-0000-0000-00006D000000}"/>
    <cellStyle name="5x indented GHG Textfiels 3 3 3" xfId="599" xr:uid="{00000000-0005-0000-0000-00006E000000}"/>
    <cellStyle name="5x indented GHG Textfiels 3 3 3 2" xfId="814" xr:uid="{00000000-0005-0000-0000-00006F000000}"/>
    <cellStyle name="5x indented GHG Textfiels 3 3 3 2 2" xfId="1284" xr:uid="{00000000-0005-0000-0000-000070000000}"/>
    <cellStyle name="5x indented GHG Textfiels 3 3 3 2 3" xfId="1656" xr:uid="{00000000-0005-0000-0000-000071000000}"/>
    <cellStyle name="5x indented GHG Textfiels 3 3 3 3" xfId="1077" xr:uid="{00000000-0005-0000-0000-000072000000}"/>
    <cellStyle name="5x indented GHG Textfiels 3 3 3 4" xfId="1450" xr:uid="{00000000-0005-0000-0000-000073000000}"/>
    <cellStyle name="5x indented GHG Textfiels 3 3 4" xfId="683" xr:uid="{00000000-0005-0000-0000-000074000000}"/>
    <cellStyle name="5x indented GHG Textfiels 3 3 4 2" xfId="898" xr:uid="{00000000-0005-0000-0000-000075000000}"/>
    <cellStyle name="5x indented GHG Textfiels 3 3 4 2 2" xfId="1368" xr:uid="{00000000-0005-0000-0000-000076000000}"/>
    <cellStyle name="5x indented GHG Textfiels 3 3 4 2 3" xfId="1740" xr:uid="{00000000-0005-0000-0000-000077000000}"/>
    <cellStyle name="5x indented GHG Textfiels 3 3 4 3" xfId="1161" xr:uid="{00000000-0005-0000-0000-000078000000}"/>
    <cellStyle name="5x indented GHG Textfiels 3 3 4 4" xfId="1534" xr:uid="{00000000-0005-0000-0000-000079000000}"/>
    <cellStyle name="5x indented GHG Textfiels 3 3 5" xfId="720" xr:uid="{00000000-0005-0000-0000-00007A000000}"/>
    <cellStyle name="5x indented GHG Textfiels 3 3 6" xfId="977" xr:uid="{00000000-0005-0000-0000-00007B000000}"/>
    <cellStyle name="5x indented GHG Textfiels 3 3 7" xfId="936" xr:uid="{00000000-0005-0000-0000-00007C000000}"/>
    <cellStyle name="5x indented GHG Textfiels 4" xfId="32" xr:uid="{00000000-0005-0000-0000-00007D000000}"/>
    <cellStyle name="5x indented GHG Textfiels_Table 4(II)" xfId="207" xr:uid="{00000000-0005-0000-0000-00007E000000}"/>
    <cellStyle name="60 % - Akzent1" xfId="104" xr:uid="{00000000-0005-0000-0000-00007F000000}"/>
    <cellStyle name="60 % - Akzent1 2" xfId="401" xr:uid="{00000000-0005-0000-0000-000080000000}"/>
    <cellStyle name="60 % - Akzent1 3" xfId="270" xr:uid="{00000000-0005-0000-0000-000081000000}"/>
    <cellStyle name="60 % - Akzent2" xfId="105" xr:uid="{00000000-0005-0000-0000-000082000000}"/>
    <cellStyle name="60 % - Akzent2 2" xfId="402" xr:uid="{00000000-0005-0000-0000-000083000000}"/>
    <cellStyle name="60 % - Akzent2 3" xfId="271" xr:uid="{00000000-0005-0000-0000-000084000000}"/>
    <cellStyle name="60 % - Akzent3" xfId="106" xr:uid="{00000000-0005-0000-0000-000085000000}"/>
    <cellStyle name="60 % - Akzent3 2" xfId="403" xr:uid="{00000000-0005-0000-0000-000086000000}"/>
    <cellStyle name="60 % - Akzent3 3" xfId="272" xr:uid="{00000000-0005-0000-0000-000087000000}"/>
    <cellStyle name="60 % - Akzent4" xfId="107" xr:uid="{00000000-0005-0000-0000-000088000000}"/>
    <cellStyle name="60 % - Akzent4 2" xfId="404" xr:uid="{00000000-0005-0000-0000-000089000000}"/>
    <cellStyle name="60 % - Akzent4 3" xfId="273" xr:uid="{00000000-0005-0000-0000-00008A000000}"/>
    <cellStyle name="60 % - Akzent5" xfId="108" xr:uid="{00000000-0005-0000-0000-00008B000000}"/>
    <cellStyle name="60 % - Akzent5 2" xfId="405" xr:uid="{00000000-0005-0000-0000-00008C000000}"/>
    <cellStyle name="60 % - Akzent5 3" xfId="274" xr:uid="{00000000-0005-0000-0000-00008D000000}"/>
    <cellStyle name="60 % - Akzent6" xfId="109" xr:uid="{00000000-0005-0000-0000-00008E000000}"/>
    <cellStyle name="60 % - Akzent6 2" xfId="406" xr:uid="{00000000-0005-0000-0000-00008F000000}"/>
    <cellStyle name="60 % - Akzent6 3" xfId="275" xr:uid="{00000000-0005-0000-0000-000090000000}"/>
    <cellStyle name="60% - Accent1 2" xfId="110" xr:uid="{00000000-0005-0000-0000-000091000000}"/>
    <cellStyle name="60% - Accent1 3" xfId="227" xr:uid="{00000000-0005-0000-0000-000092000000}"/>
    <cellStyle name="60% - Accent2 2" xfId="111" xr:uid="{00000000-0005-0000-0000-000093000000}"/>
    <cellStyle name="60% - Accent2 3" xfId="228" xr:uid="{00000000-0005-0000-0000-000094000000}"/>
    <cellStyle name="60% - Accent3 2" xfId="112" xr:uid="{00000000-0005-0000-0000-000095000000}"/>
    <cellStyle name="60% - Accent3 3" xfId="229" xr:uid="{00000000-0005-0000-0000-000096000000}"/>
    <cellStyle name="60% - Accent4 2" xfId="113" xr:uid="{00000000-0005-0000-0000-000097000000}"/>
    <cellStyle name="60% - Accent4 3" xfId="230" xr:uid="{00000000-0005-0000-0000-000098000000}"/>
    <cellStyle name="60% - Accent5 2" xfId="114" xr:uid="{00000000-0005-0000-0000-000099000000}"/>
    <cellStyle name="60% - Accent5 3" xfId="231" xr:uid="{00000000-0005-0000-0000-00009A000000}"/>
    <cellStyle name="60% - Accent6 2" xfId="115" xr:uid="{00000000-0005-0000-0000-00009B000000}"/>
    <cellStyle name="60% - Accent6 3" xfId="232" xr:uid="{00000000-0005-0000-0000-00009C000000}"/>
    <cellStyle name="Accent1 2" xfId="116" xr:uid="{00000000-0005-0000-0000-00009D000000}"/>
    <cellStyle name="Accent1 3" xfId="233" xr:uid="{00000000-0005-0000-0000-00009E000000}"/>
    <cellStyle name="Accent1 4" xfId="366" xr:uid="{00000000-0005-0000-0000-00009F000000}"/>
    <cellStyle name="Accent2 2" xfId="117" xr:uid="{00000000-0005-0000-0000-0000A0000000}"/>
    <cellStyle name="Accent2 3" xfId="234" xr:uid="{00000000-0005-0000-0000-0000A1000000}"/>
    <cellStyle name="Accent2 4" xfId="367" xr:uid="{00000000-0005-0000-0000-0000A2000000}"/>
    <cellStyle name="Accent3 2" xfId="118" xr:uid="{00000000-0005-0000-0000-0000A3000000}"/>
    <cellStyle name="Accent3 3" xfId="235" xr:uid="{00000000-0005-0000-0000-0000A4000000}"/>
    <cellStyle name="Accent3 4" xfId="368" xr:uid="{00000000-0005-0000-0000-0000A5000000}"/>
    <cellStyle name="Accent4 2" xfId="119" xr:uid="{00000000-0005-0000-0000-0000A6000000}"/>
    <cellStyle name="Accent4 3" xfId="236" xr:uid="{00000000-0005-0000-0000-0000A7000000}"/>
    <cellStyle name="Accent4 4" xfId="369" xr:uid="{00000000-0005-0000-0000-0000A8000000}"/>
    <cellStyle name="Accent5 2" xfId="120" xr:uid="{00000000-0005-0000-0000-0000A9000000}"/>
    <cellStyle name="Accent5 3" xfId="237" xr:uid="{00000000-0005-0000-0000-0000AA000000}"/>
    <cellStyle name="Accent5 4" xfId="370" xr:uid="{00000000-0005-0000-0000-0000AB000000}"/>
    <cellStyle name="Accent6 2" xfId="121" xr:uid="{00000000-0005-0000-0000-0000AC000000}"/>
    <cellStyle name="Accent6 3" xfId="238" xr:uid="{00000000-0005-0000-0000-0000AD000000}"/>
    <cellStyle name="Accent6 4" xfId="371" xr:uid="{00000000-0005-0000-0000-0000AE000000}"/>
    <cellStyle name="AggblueBoldCels" xfId="122" xr:uid="{00000000-0005-0000-0000-0000AF000000}"/>
    <cellStyle name="AggblueBoldCels 2" xfId="123" xr:uid="{00000000-0005-0000-0000-0000B0000000}"/>
    <cellStyle name="AggblueCels" xfId="48" xr:uid="{00000000-0005-0000-0000-0000B1000000}"/>
    <cellStyle name="AggblueCels 2" xfId="124" xr:uid="{00000000-0005-0000-0000-0000B2000000}"/>
    <cellStyle name="AggblueCels_1x" xfId="47" xr:uid="{00000000-0005-0000-0000-0000B3000000}"/>
    <cellStyle name="AggBoldCells" xfId="3" xr:uid="{00000000-0005-0000-0000-0000B4000000}"/>
    <cellStyle name="AggBoldCells 2" xfId="125" xr:uid="{00000000-0005-0000-0000-0000B5000000}"/>
    <cellStyle name="AggBoldCells 3" xfId="208" xr:uid="{00000000-0005-0000-0000-0000B6000000}"/>
    <cellStyle name="AggBoldCells 4" xfId="360" xr:uid="{00000000-0005-0000-0000-0000B7000000}"/>
    <cellStyle name="AggCels" xfId="4" xr:uid="{00000000-0005-0000-0000-0000B8000000}"/>
    <cellStyle name="AggCels 2" xfId="126" xr:uid="{00000000-0005-0000-0000-0000B9000000}"/>
    <cellStyle name="AggCels 3" xfId="209" xr:uid="{00000000-0005-0000-0000-0000BA000000}"/>
    <cellStyle name="AggCels 4" xfId="361" xr:uid="{00000000-0005-0000-0000-0000BB000000}"/>
    <cellStyle name="AggCels_T(2)" xfId="29" xr:uid="{00000000-0005-0000-0000-0000BC000000}"/>
    <cellStyle name="AggGreen" xfId="37" xr:uid="{00000000-0005-0000-0000-0000BD000000}"/>
    <cellStyle name="AggGreen 2" xfId="127" xr:uid="{00000000-0005-0000-0000-0000BE000000}"/>
    <cellStyle name="AggGreen 2 2" xfId="419" xr:uid="{00000000-0005-0000-0000-0000BF000000}"/>
    <cellStyle name="AggGreen 2 2 2" xfId="596" xr:uid="{00000000-0005-0000-0000-0000C0000000}"/>
    <cellStyle name="AggGreen 2 2 2 2" xfId="811" xr:uid="{00000000-0005-0000-0000-0000C1000000}"/>
    <cellStyle name="AggGreen 2 2 2 2 2" xfId="1281" xr:uid="{00000000-0005-0000-0000-0000C2000000}"/>
    <cellStyle name="AggGreen 2 2 2 2 3" xfId="1653" xr:uid="{00000000-0005-0000-0000-0000C3000000}"/>
    <cellStyle name="AggGreen 2 2 2 3" xfId="1074" xr:uid="{00000000-0005-0000-0000-0000C4000000}"/>
    <cellStyle name="AggGreen 2 2 2 4" xfId="1447" xr:uid="{00000000-0005-0000-0000-0000C5000000}"/>
    <cellStyle name="AggGreen 2 2 3" xfId="726" xr:uid="{00000000-0005-0000-0000-0000C6000000}"/>
    <cellStyle name="AggGreen 2 2 3 2" xfId="1196" xr:uid="{00000000-0005-0000-0000-0000C7000000}"/>
    <cellStyle name="AggGreen 2 2 3 3" xfId="1568" xr:uid="{00000000-0005-0000-0000-0000C8000000}"/>
    <cellStyle name="AggGreen 2 3" xfId="277" xr:uid="{00000000-0005-0000-0000-0000C9000000}"/>
    <cellStyle name="AggGreen 2 3 2" xfId="616" xr:uid="{00000000-0005-0000-0000-0000CA000000}"/>
    <cellStyle name="AggGreen 2 3 2 2" xfId="831" xr:uid="{00000000-0005-0000-0000-0000CB000000}"/>
    <cellStyle name="AggGreen 2 3 2 2 2" xfId="1301" xr:uid="{00000000-0005-0000-0000-0000CC000000}"/>
    <cellStyle name="AggGreen 2 3 2 2 3" xfId="1673" xr:uid="{00000000-0005-0000-0000-0000CD000000}"/>
    <cellStyle name="AggGreen 2 3 2 3" xfId="1094" xr:uid="{00000000-0005-0000-0000-0000CE000000}"/>
    <cellStyle name="AggGreen 2 3 2 4" xfId="1467" xr:uid="{00000000-0005-0000-0000-0000CF000000}"/>
    <cellStyle name="AggGreen 2 3 3" xfId="685" xr:uid="{00000000-0005-0000-0000-0000D0000000}"/>
    <cellStyle name="AggGreen 2 3 3 2" xfId="900" xr:uid="{00000000-0005-0000-0000-0000D1000000}"/>
    <cellStyle name="AggGreen 2 3 3 2 2" xfId="1370" xr:uid="{00000000-0005-0000-0000-0000D2000000}"/>
    <cellStyle name="AggGreen 2 3 3 2 3" xfId="1742" xr:uid="{00000000-0005-0000-0000-0000D3000000}"/>
    <cellStyle name="AggGreen 2 3 3 3" xfId="1163" xr:uid="{00000000-0005-0000-0000-0000D4000000}"/>
    <cellStyle name="AggGreen 2 3 3 4" xfId="1536" xr:uid="{00000000-0005-0000-0000-0000D5000000}"/>
    <cellStyle name="AggGreen 2 3 4" xfId="681" xr:uid="{00000000-0005-0000-0000-0000D6000000}"/>
    <cellStyle name="AggGreen 2 3 4 2" xfId="896" xr:uid="{00000000-0005-0000-0000-0000D7000000}"/>
    <cellStyle name="AggGreen 2 3 4 2 2" xfId="1366" xr:uid="{00000000-0005-0000-0000-0000D8000000}"/>
    <cellStyle name="AggGreen 2 3 4 2 3" xfId="1738" xr:uid="{00000000-0005-0000-0000-0000D9000000}"/>
    <cellStyle name="AggGreen 2 3 4 3" xfId="1159" xr:uid="{00000000-0005-0000-0000-0000DA000000}"/>
    <cellStyle name="AggGreen 2 3 4 4" xfId="1532" xr:uid="{00000000-0005-0000-0000-0000DB000000}"/>
    <cellStyle name="AggGreen 2 3 5" xfId="950" xr:uid="{00000000-0005-0000-0000-0000DC000000}"/>
    <cellStyle name="AggGreen 2 3 6" xfId="991" xr:uid="{00000000-0005-0000-0000-0000DD000000}"/>
    <cellStyle name="AggGreen 3" xfId="418" xr:uid="{00000000-0005-0000-0000-0000DE000000}"/>
    <cellStyle name="AggGreen 3 2" xfId="545" xr:uid="{00000000-0005-0000-0000-0000DF000000}"/>
    <cellStyle name="AggGreen 3 2 2" xfId="760" xr:uid="{00000000-0005-0000-0000-0000E0000000}"/>
    <cellStyle name="AggGreen 3 2 2 2" xfId="1230" xr:uid="{00000000-0005-0000-0000-0000E1000000}"/>
    <cellStyle name="AggGreen 3 2 2 3" xfId="1602" xr:uid="{00000000-0005-0000-0000-0000E2000000}"/>
    <cellStyle name="AggGreen 3 2 3" xfId="1023" xr:uid="{00000000-0005-0000-0000-0000E3000000}"/>
    <cellStyle name="AggGreen 3 2 4" xfId="1396" xr:uid="{00000000-0005-0000-0000-0000E4000000}"/>
    <cellStyle name="AggGreen 3 3" xfId="725" xr:uid="{00000000-0005-0000-0000-0000E5000000}"/>
    <cellStyle name="AggGreen 3 3 2" xfId="1195" xr:uid="{00000000-0005-0000-0000-0000E6000000}"/>
    <cellStyle name="AggGreen 3 3 3" xfId="1567" xr:uid="{00000000-0005-0000-0000-0000E7000000}"/>
    <cellStyle name="AggGreen 4" xfId="276" xr:uid="{00000000-0005-0000-0000-0000E8000000}"/>
    <cellStyle name="AggGreen 4 2" xfId="615" xr:uid="{00000000-0005-0000-0000-0000E9000000}"/>
    <cellStyle name="AggGreen 4 2 2" xfId="830" xr:uid="{00000000-0005-0000-0000-0000EA000000}"/>
    <cellStyle name="AggGreen 4 2 2 2" xfId="1300" xr:uid="{00000000-0005-0000-0000-0000EB000000}"/>
    <cellStyle name="AggGreen 4 2 2 3" xfId="1672" xr:uid="{00000000-0005-0000-0000-0000EC000000}"/>
    <cellStyle name="AggGreen 4 2 3" xfId="1093" xr:uid="{00000000-0005-0000-0000-0000ED000000}"/>
    <cellStyle name="AggGreen 4 2 4" xfId="1466" xr:uid="{00000000-0005-0000-0000-0000EE000000}"/>
    <cellStyle name="AggGreen 4 3" xfId="530" xr:uid="{00000000-0005-0000-0000-0000EF000000}"/>
    <cellStyle name="AggGreen 4 3 2" xfId="745" xr:uid="{00000000-0005-0000-0000-0000F0000000}"/>
    <cellStyle name="AggGreen 4 3 2 2" xfId="1215" xr:uid="{00000000-0005-0000-0000-0000F1000000}"/>
    <cellStyle name="AggGreen 4 3 2 3" xfId="1587" xr:uid="{00000000-0005-0000-0000-0000F2000000}"/>
    <cellStyle name="AggGreen 4 3 3" xfId="1008" xr:uid="{00000000-0005-0000-0000-0000F3000000}"/>
    <cellStyle name="AggGreen 4 3 4" xfId="1381" xr:uid="{00000000-0005-0000-0000-0000F4000000}"/>
    <cellStyle name="AggGreen 4 4" xfId="648" xr:uid="{00000000-0005-0000-0000-0000F5000000}"/>
    <cellStyle name="AggGreen 4 4 2" xfId="863" xr:uid="{00000000-0005-0000-0000-0000F6000000}"/>
    <cellStyle name="AggGreen 4 4 2 2" xfId="1333" xr:uid="{00000000-0005-0000-0000-0000F7000000}"/>
    <cellStyle name="AggGreen 4 4 2 3" xfId="1705" xr:uid="{00000000-0005-0000-0000-0000F8000000}"/>
    <cellStyle name="AggGreen 4 4 3" xfId="1126" xr:uid="{00000000-0005-0000-0000-0000F9000000}"/>
    <cellStyle name="AggGreen 4 4 4" xfId="1499" xr:uid="{00000000-0005-0000-0000-0000FA000000}"/>
    <cellStyle name="AggGreen 4 5" xfId="949" xr:uid="{00000000-0005-0000-0000-0000FB000000}"/>
    <cellStyle name="AggGreen 4 6" xfId="1004" xr:uid="{00000000-0005-0000-0000-0000FC000000}"/>
    <cellStyle name="AggGreen 5" xfId="71" xr:uid="{00000000-0005-0000-0000-0000FD000000}"/>
    <cellStyle name="AggGreen_Bbdr" xfId="38" xr:uid="{00000000-0005-0000-0000-0000FE000000}"/>
    <cellStyle name="AggGreen12" xfId="35" xr:uid="{00000000-0005-0000-0000-0000FF000000}"/>
    <cellStyle name="AggGreen12 2" xfId="128" xr:uid="{00000000-0005-0000-0000-000000010000}"/>
    <cellStyle name="AggGreen12 2 2" xfId="421" xr:uid="{00000000-0005-0000-0000-000001010000}"/>
    <cellStyle name="AggGreen12 2 2 2" xfId="614" xr:uid="{00000000-0005-0000-0000-000002010000}"/>
    <cellStyle name="AggGreen12 2 2 2 2" xfId="829" xr:uid="{00000000-0005-0000-0000-000003010000}"/>
    <cellStyle name="AggGreen12 2 2 2 2 2" xfId="1299" xr:uid="{00000000-0005-0000-0000-000004010000}"/>
    <cellStyle name="AggGreen12 2 2 2 2 3" xfId="1671" xr:uid="{00000000-0005-0000-0000-000005010000}"/>
    <cellStyle name="AggGreen12 2 2 2 3" xfId="1092" xr:uid="{00000000-0005-0000-0000-000006010000}"/>
    <cellStyle name="AggGreen12 2 2 2 4" xfId="1465" xr:uid="{00000000-0005-0000-0000-000007010000}"/>
    <cellStyle name="AggGreen12 2 2 3" xfId="728" xr:uid="{00000000-0005-0000-0000-000008010000}"/>
    <cellStyle name="AggGreen12 2 2 3 2" xfId="1198" xr:uid="{00000000-0005-0000-0000-000009010000}"/>
    <cellStyle name="AggGreen12 2 2 3 3" xfId="1570" xr:uid="{00000000-0005-0000-0000-00000A010000}"/>
    <cellStyle name="AggGreen12 2 3" xfId="279" xr:uid="{00000000-0005-0000-0000-00000B010000}"/>
    <cellStyle name="AggGreen12 2 3 2" xfId="618" xr:uid="{00000000-0005-0000-0000-00000C010000}"/>
    <cellStyle name="AggGreen12 2 3 2 2" xfId="833" xr:uid="{00000000-0005-0000-0000-00000D010000}"/>
    <cellStyle name="AggGreen12 2 3 2 2 2" xfId="1303" xr:uid="{00000000-0005-0000-0000-00000E010000}"/>
    <cellStyle name="AggGreen12 2 3 2 2 3" xfId="1675" xr:uid="{00000000-0005-0000-0000-00000F010000}"/>
    <cellStyle name="AggGreen12 2 3 2 3" xfId="1096" xr:uid="{00000000-0005-0000-0000-000010010000}"/>
    <cellStyle name="AggGreen12 2 3 2 4" xfId="1469" xr:uid="{00000000-0005-0000-0000-000011010000}"/>
    <cellStyle name="AggGreen12 2 3 3" xfId="567" xr:uid="{00000000-0005-0000-0000-000012010000}"/>
    <cellStyle name="AggGreen12 2 3 3 2" xfId="782" xr:uid="{00000000-0005-0000-0000-000013010000}"/>
    <cellStyle name="AggGreen12 2 3 3 2 2" xfId="1252" xr:uid="{00000000-0005-0000-0000-000014010000}"/>
    <cellStyle name="AggGreen12 2 3 3 2 3" xfId="1624" xr:uid="{00000000-0005-0000-0000-000015010000}"/>
    <cellStyle name="AggGreen12 2 3 3 3" xfId="1045" xr:uid="{00000000-0005-0000-0000-000016010000}"/>
    <cellStyle name="AggGreen12 2 3 3 4" xfId="1418" xr:uid="{00000000-0005-0000-0000-000017010000}"/>
    <cellStyle name="AggGreen12 2 3 4" xfId="647" xr:uid="{00000000-0005-0000-0000-000018010000}"/>
    <cellStyle name="AggGreen12 2 3 4 2" xfId="862" xr:uid="{00000000-0005-0000-0000-000019010000}"/>
    <cellStyle name="AggGreen12 2 3 4 2 2" xfId="1332" xr:uid="{00000000-0005-0000-0000-00001A010000}"/>
    <cellStyle name="AggGreen12 2 3 4 2 3" xfId="1704" xr:uid="{00000000-0005-0000-0000-00001B010000}"/>
    <cellStyle name="AggGreen12 2 3 4 3" xfId="1125" xr:uid="{00000000-0005-0000-0000-00001C010000}"/>
    <cellStyle name="AggGreen12 2 3 4 4" xfId="1498" xr:uid="{00000000-0005-0000-0000-00001D010000}"/>
    <cellStyle name="AggGreen12 2 3 5" xfId="952" xr:uid="{00000000-0005-0000-0000-00001E010000}"/>
    <cellStyle name="AggGreen12 2 3 6" xfId="1187" xr:uid="{00000000-0005-0000-0000-00001F010000}"/>
    <cellStyle name="AggGreen12 3" xfId="420" xr:uid="{00000000-0005-0000-0000-000020010000}"/>
    <cellStyle name="AggGreen12 3 2" xfId="544" xr:uid="{00000000-0005-0000-0000-000021010000}"/>
    <cellStyle name="AggGreen12 3 2 2" xfId="759" xr:uid="{00000000-0005-0000-0000-000022010000}"/>
    <cellStyle name="AggGreen12 3 2 2 2" xfId="1229" xr:uid="{00000000-0005-0000-0000-000023010000}"/>
    <cellStyle name="AggGreen12 3 2 2 3" xfId="1601" xr:uid="{00000000-0005-0000-0000-000024010000}"/>
    <cellStyle name="AggGreen12 3 2 3" xfId="1022" xr:uid="{00000000-0005-0000-0000-000025010000}"/>
    <cellStyle name="AggGreen12 3 2 4" xfId="1395" xr:uid="{00000000-0005-0000-0000-000026010000}"/>
    <cellStyle name="AggGreen12 3 3" xfId="727" xr:uid="{00000000-0005-0000-0000-000027010000}"/>
    <cellStyle name="AggGreen12 3 3 2" xfId="1197" xr:uid="{00000000-0005-0000-0000-000028010000}"/>
    <cellStyle name="AggGreen12 3 3 3" xfId="1569" xr:uid="{00000000-0005-0000-0000-000029010000}"/>
    <cellStyle name="AggGreen12 4" xfId="278" xr:uid="{00000000-0005-0000-0000-00002A010000}"/>
    <cellStyle name="AggGreen12 4 2" xfId="617" xr:uid="{00000000-0005-0000-0000-00002B010000}"/>
    <cellStyle name="AggGreen12 4 2 2" xfId="832" xr:uid="{00000000-0005-0000-0000-00002C010000}"/>
    <cellStyle name="AggGreen12 4 2 2 2" xfId="1302" xr:uid="{00000000-0005-0000-0000-00002D010000}"/>
    <cellStyle name="AggGreen12 4 2 2 3" xfId="1674" xr:uid="{00000000-0005-0000-0000-00002E010000}"/>
    <cellStyle name="AggGreen12 4 2 3" xfId="1095" xr:uid="{00000000-0005-0000-0000-00002F010000}"/>
    <cellStyle name="AggGreen12 4 2 4" xfId="1468" xr:uid="{00000000-0005-0000-0000-000030010000}"/>
    <cellStyle name="AggGreen12 4 3" xfId="669" xr:uid="{00000000-0005-0000-0000-000031010000}"/>
    <cellStyle name="AggGreen12 4 3 2" xfId="884" xr:uid="{00000000-0005-0000-0000-000032010000}"/>
    <cellStyle name="AggGreen12 4 3 2 2" xfId="1354" xr:uid="{00000000-0005-0000-0000-000033010000}"/>
    <cellStyle name="AggGreen12 4 3 2 3" xfId="1726" xr:uid="{00000000-0005-0000-0000-000034010000}"/>
    <cellStyle name="AggGreen12 4 3 3" xfId="1147" xr:uid="{00000000-0005-0000-0000-000035010000}"/>
    <cellStyle name="AggGreen12 4 3 4" xfId="1520" xr:uid="{00000000-0005-0000-0000-000036010000}"/>
    <cellStyle name="AggGreen12 4 4" xfId="680" xr:uid="{00000000-0005-0000-0000-000037010000}"/>
    <cellStyle name="AggGreen12 4 4 2" xfId="895" xr:uid="{00000000-0005-0000-0000-000038010000}"/>
    <cellStyle name="AggGreen12 4 4 2 2" xfId="1365" xr:uid="{00000000-0005-0000-0000-000039010000}"/>
    <cellStyle name="AggGreen12 4 4 2 3" xfId="1737" xr:uid="{00000000-0005-0000-0000-00003A010000}"/>
    <cellStyle name="AggGreen12 4 4 3" xfId="1158" xr:uid="{00000000-0005-0000-0000-00003B010000}"/>
    <cellStyle name="AggGreen12 4 4 4" xfId="1531" xr:uid="{00000000-0005-0000-0000-00003C010000}"/>
    <cellStyle name="AggGreen12 4 5" xfId="951" xr:uid="{00000000-0005-0000-0000-00003D010000}"/>
    <cellStyle name="AggGreen12 4 6" xfId="61" xr:uid="{00000000-0005-0000-0000-00003E010000}"/>
    <cellStyle name="AggGreen12 5" xfId="69" xr:uid="{00000000-0005-0000-0000-00003F010000}"/>
    <cellStyle name="AggOrange" xfId="5" xr:uid="{00000000-0005-0000-0000-000040010000}"/>
    <cellStyle name="AggOrange 2" xfId="129" xr:uid="{00000000-0005-0000-0000-000041010000}"/>
    <cellStyle name="AggOrange 2 2" xfId="423" xr:uid="{00000000-0005-0000-0000-000042010000}"/>
    <cellStyle name="AggOrange 2 2 2" xfId="543" xr:uid="{00000000-0005-0000-0000-000043010000}"/>
    <cellStyle name="AggOrange 2 2 2 2" xfId="758" xr:uid="{00000000-0005-0000-0000-000044010000}"/>
    <cellStyle name="AggOrange 2 2 2 2 2" xfId="1228" xr:uid="{00000000-0005-0000-0000-000045010000}"/>
    <cellStyle name="AggOrange 2 2 2 2 3" xfId="1600" xr:uid="{00000000-0005-0000-0000-000046010000}"/>
    <cellStyle name="AggOrange 2 2 2 3" xfId="1021" xr:uid="{00000000-0005-0000-0000-000047010000}"/>
    <cellStyle name="AggOrange 2 2 2 4" xfId="1394" xr:uid="{00000000-0005-0000-0000-000048010000}"/>
    <cellStyle name="AggOrange 2 2 3" xfId="730" xr:uid="{00000000-0005-0000-0000-000049010000}"/>
    <cellStyle name="AggOrange 2 2 3 2" xfId="1200" xr:uid="{00000000-0005-0000-0000-00004A010000}"/>
    <cellStyle name="AggOrange 2 2 3 3" xfId="1572" xr:uid="{00000000-0005-0000-0000-00004B010000}"/>
    <cellStyle name="AggOrange 2 3" xfId="281" xr:uid="{00000000-0005-0000-0000-00004C010000}"/>
    <cellStyle name="AggOrange 2 3 2" xfId="620" xr:uid="{00000000-0005-0000-0000-00004D010000}"/>
    <cellStyle name="AggOrange 2 3 2 2" xfId="835" xr:uid="{00000000-0005-0000-0000-00004E010000}"/>
    <cellStyle name="AggOrange 2 3 2 2 2" xfId="1305" xr:uid="{00000000-0005-0000-0000-00004F010000}"/>
    <cellStyle name="AggOrange 2 3 2 2 3" xfId="1677" xr:uid="{00000000-0005-0000-0000-000050010000}"/>
    <cellStyle name="AggOrange 2 3 2 3" xfId="1098" xr:uid="{00000000-0005-0000-0000-000051010000}"/>
    <cellStyle name="AggOrange 2 3 2 4" xfId="1471" xr:uid="{00000000-0005-0000-0000-000052010000}"/>
    <cellStyle name="AggOrange 2 3 3" xfId="527" xr:uid="{00000000-0005-0000-0000-000053010000}"/>
    <cellStyle name="AggOrange 2 3 3 2" xfId="742" xr:uid="{00000000-0005-0000-0000-000054010000}"/>
    <cellStyle name="AggOrange 2 3 3 2 2" xfId="1212" xr:uid="{00000000-0005-0000-0000-000055010000}"/>
    <cellStyle name="AggOrange 2 3 3 2 3" xfId="1584" xr:uid="{00000000-0005-0000-0000-000056010000}"/>
    <cellStyle name="AggOrange 2 3 3 3" xfId="1005" xr:uid="{00000000-0005-0000-0000-000057010000}"/>
    <cellStyle name="AggOrange 2 3 3 4" xfId="1378" xr:uid="{00000000-0005-0000-0000-000058010000}"/>
    <cellStyle name="AggOrange 2 3 4" xfId="542" xr:uid="{00000000-0005-0000-0000-000059010000}"/>
    <cellStyle name="AggOrange 2 3 4 2" xfId="757" xr:uid="{00000000-0005-0000-0000-00005A010000}"/>
    <cellStyle name="AggOrange 2 3 4 2 2" xfId="1227" xr:uid="{00000000-0005-0000-0000-00005B010000}"/>
    <cellStyle name="AggOrange 2 3 4 2 3" xfId="1599" xr:uid="{00000000-0005-0000-0000-00005C010000}"/>
    <cellStyle name="AggOrange 2 3 4 3" xfId="1020" xr:uid="{00000000-0005-0000-0000-00005D010000}"/>
    <cellStyle name="AggOrange 2 3 4 4" xfId="1393" xr:uid="{00000000-0005-0000-0000-00005E010000}"/>
    <cellStyle name="AggOrange 2 3 5" xfId="954" xr:uid="{00000000-0005-0000-0000-00005F010000}"/>
    <cellStyle name="AggOrange 2 3 6" xfId="990" xr:uid="{00000000-0005-0000-0000-000060010000}"/>
    <cellStyle name="AggOrange 3" xfId="422" xr:uid="{00000000-0005-0000-0000-000061010000}"/>
    <cellStyle name="AggOrange 3 2" xfId="662" xr:uid="{00000000-0005-0000-0000-000062010000}"/>
    <cellStyle name="AggOrange 3 2 2" xfId="877" xr:uid="{00000000-0005-0000-0000-000063010000}"/>
    <cellStyle name="AggOrange 3 2 2 2" xfId="1347" xr:uid="{00000000-0005-0000-0000-000064010000}"/>
    <cellStyle name="AggOrange 3 2 2 3" xfId="1719" xr:uid="{00000000-0005-0000-0000-000065010000}"/>
    <cellStyle name="AggOrange 3 2 3" xfId="1140" xr:uid="{00000000-0005-0000-0000-000066010000}"/>
    <cellStyle name="AggOrange 3 2 4" xfId="1513" xr:uid="{00000000-0005-0000-0000-000067010000}"/>
    <cellStyle name="AggOrange 3 3" xfId="729" xr:uid="{00000000-0005-0000-0000-000068010000}"/>
    <cellStyle name="AggOrange 3 3 2" xfId="1199" xr:uid="{00000000-0005-0000-0000-000069010000}"/>
    <cellStyle name="AggOrange 3 3 3" xfId="1571" xr:uid="{00000000-0005-0000-0000-00006A010000}"/>
    <cellStyle name="AggOrange 4" xfId="280" xr:uid="{00000000-0005-0000-0000-00006B010000}"/>
    <cellStyle name="AggOrange 4 2" xfId="619" xr:uid="{00000000-0005-0000-0000-00006C010000}"/>
    <cellStyle name="AggOrange 4 2 2" xfId="834" xr:uid="{00000000-0005-0000-0000-00006D010000}"/>
    <cellStyle name="AggOrange 4 2 2 2" xfId="1304" xr:uid="{00000000-0005-0000-0000-00006E010000}"/>
    <cellStyle name="AggOrange 4 2 2 3" xfId="1676" xr:uid="{00000000-0005-0000-0000-00006F010000}"/>
    <cellStyle name="AggOrange 4 2 3" xfId="1097" xr:uid="{00000000-0005-0000-0000-000070010000}"/>
    <cellStyle name="AggOrange 4 2 4" xfId="1470" xr:uid="{00000000-0005-0000-0000-000071010000}"/>
    <cellStyle name="AggOrange 4 3" xfId="608" xr:uid="{00000000-0005-0000-0000-000072010000}"/>
    <cellStyle name="AggOrange 4 3 2" xfId="823" xr:uid="{00000000-0005-0000-0000-000073010000}"/>
    <cellStyle name="AggOrange 4 3 2 2" xfId="1293" xr:uid="{00000000-0005-0000-0000-000074010000}"/>
    <cellStyle name="AggOrange 4 3 2 3" xfId="1665" xr:uid="{00000000-0005-0000-0000-000075010000}"/>
    <cellStyle name="AggOrange 4 3 3" xfId="1086" xr:uid="{00000000-0005-0000-0000-000076010000}"/>
    <cellStyle name="AggOrange 4 3 4" xfId="1459" xr:uid="{00000000-0005-0000-0000-000077010000}"/>
    <cellStyle name="AggOrange 4 4" xfId="582" xr:uid="{00000000-0005-0000-0000-000078010000}"/>
    <cellStyle name="AggOrange 4 4 2" xfId="797" xr:uid="{00000000-0005-0000-0000-000079010000}"/>
    <cellStyle name="AggOrange 4 4 2 2" xfId="1267" xr:uid="{00000000-0005-0000-0000-00007A010000}"/>
    <cellStyle name="AggOrange 4 4 2 3" xfId="1639" xr:uid="{00000000-0005-0000-0000-00007B010000}"/>
    <cellStyle name="AggOrange 4 4 3" xfId="1060" xr:uid="{00000000-0005-0000-0000-00007C010000}"/>
    <cellStyle name="AggOrange 4 4 4" xfId="1433" xr:uid="{00000000-0005-0000-0000-00007D010000}"/>
    <cellStyle name="AggOrange 4 5" xfId="953" xr:uid="{00000000-0005-0000-0000-00007E010000}"/>
    <cellStyle name="AggOrange 4 6" xfId="1003" xr:uid="{00000000-0005-0000-0000-00007F010000}"/>
    <cellStyle name="AggOrange 5" xfId="65" xr:uid="{00000000-0005-0000-0000-000080010000}"/>
    <cellStyle name="AggOrange_B_border" xfId="42" xr:uid="{00000000-0005-0000-0000-000081010000}"/>
    <cellStyle name="AggOrange9" xfId="6" xr:uid="{00000000-0005-0000-0000-000082010000}"/>
    <cellStyle name="AggOrange9 2" xfId="130" xr:uid="{00000000-0005-0000-0000-000083010000}"/>
    <cellStyle name="AggOrange9 2 2" xfId="425" xr:uid="{00000000-0005-0000-0000-000084010000}"/>
    <cellStyle name="AggOrange9 2 2 2" xfId="661" xr:uid="{00000000-0005-0000-0000-000085010000}"/>
    <cellStyle name="AggOrange9 2 2 2 2" xfId="876" xr:uid="{00000000-0005-0000-0000-000086010000}"/>
    <cellStyle name="AggOrange9 2 2 2 2 2" xfId="1346" xr:uid="{00000000-0005-0000-0000-000087010000}"/>
    <cellStyle name="AggOrange9 2 2 2 2 3" xfId="1718" xr:uid="{00000000-0005-0000-0000-000088010000}"/>
    <cellStyle name="AggOrange9 2 2 2 3" xfId="1139" xr:uid="{00000000-0005-0000-0000-000089010000}"/>
    <cellStyle name="AggOrange9 2 2 2 4" xfId="1512" xr:uid="{00000000-0005-0000-0000-00008A010000}"/>
    <cellStyle name="AggOrange9 2 2 3" xfId="732" xr:uid="{00000000-0005-0000-0000-00008B010000}"/>
    <cellStyle name="AggOrange9 2 2 3 2" xfId="1202" xr:uid="{00000000-0005-0000-0000-00008C010000}"/>
    <cellStyle name="AggOrange9 2 2 3 3" xfId="1574" xr:uid="{00000000-0005-0000-0000-00008D010000}"/>
    <cellStyle name="AggOrange9 2 3" xfId="283" xr:uid="{00000000-0005-0000-0000-00008E010000}"/>
    <cellStyle name="AggOrange9 2 3 2" xfId="622" xr:uid="{00000000-0005-0000-0000-00008F010000}"/>
    <cellStyle name="AggOrange9 2 3 2 2" xfId="837" xr:uid="{00000000-0005-0000-0000-000090010000}"/>
    <cellStyle name="AggOrange9 2 3 2 2 2" xfId="1307" xr:uid="{00000000-0005-0000-0000-000091010000}"/>
    <cellStyle name="AggOrange9 2 3 2 2 3" xfId="1679" xr:uid="{00000000-0005-0000-0000-000092010000}"/>
    <cellStyle name="AggOrange9 2 3 2 3" xfId="1100" xr:uid="{00000000-0005-0000-0000-000093010000}"/>
    <cellStyle name="AggOrange9 2 3 2 4" xfId="1473" xr:uid="{00000000-0005-0000-0000-000094010000}"/>
    <cellStyle name="AggOrange9 2 3 3" xfId="668" xr:uid="{00000000-0005-0000-0000-000095010000}"/>
    <cellStyle name="AggOrange9 2 3 3 2" xfId="883" xr:uid="{00000000-0005-0000-0000-000096010000}"/>
    <cellStyle name="AggOrange9 2 3 3 2 2" xfId="1353" xr:uid="{00000000-0005-0000-0000-000097010000}"/>
    <cellStyle name="AggOrange9 2 3 3 2 3" xfId="1725" xr:uid="{00000000-0005-0000-0000-000098010000}"/>
    <cellStyle name="AggOrange9 2 3 3 3" xfId="1146" xr:uid="{00000000-0005-0000-0000-000099010000}"/>
    <cellStyle name="AggOrange9 2 3 3 4" xfId="1519" xr:uid="{00000000-0005-0000-0000-00009A010000}"/>
    <cellStyle name="AggOrange9 2 3 4" xfId="682" xr:uid="{00000000-0005-0000-0000-00009B010000}"/>
    <cellStyle name="AggOrange9 2 3 4 2" xfId="897" xr:uid="{00000000-0005-0000-0000-00009C010000}"/>
    <cellStyle name="AggOrange9 2 3 4 2 2" xfId="1367" xr:uid="{00000000-0005-0000-0000-00009D010000}"/>
    <cellStyle name="AggOrange9 2 3 4 2 3" xfId="1739" xr:uid="{00000000-0005-0000-0000-00009E010000}"/>
    <cellStyle name="AggOrange9 2 3 4 3" xfId="1160" xr:uid="{00000000-0005-0000-0000-00009F010000}"/>
    <cellStyle name="AggOrange9 2 3 4 4" xfId="1533" xr:uid="{00000000-0005-0000-0000-0000A0010000}"/>
    <cellStyle name="AggOrange9 2 3 5" xfId="956" xr:uid="{00000000-0005-0000-0000-0000A1010000}"/>
    <cellStyle name="AggOrange9 2 3 6" xfId="946" xr:uid="{00000000-0005-0000-0000-0000A2010000}"/>
    <cellStyle name="AggOrange9 3" xfId="424" xr:uid="{00000000-0005-0000-0000-0000A3010000}"/>
    <cellStyle name="AggOrange9 3 2" xfId="613" xr:uid="{00000000-0005-0000-0000-0000A4010000}"/>
    <cellStyle name="AggOrange9 3 2 2" xfId="828" xr:uid="{00000000-0005-0000-0000-0000A5010000}"/>
    <cellStyle name="AggOrange9 3 2 2 2" xfId="1298" xr:uid="{00000000-0005-0000-0000-0000A6010000}"/>
    <cellStyle name="AggOrange9 3 2 2 3" xfId="1670" xr:uid="{00000000-0005-0000-0000-0000A7010000}"/>
    <cellStyle name="AggOrange9 3 2 3" xfId="1091" xr:uid="{00000000-0005-0000-0000-0000A8010000}"/>
    <cellStyle name="AggOrange9 3 2 4" xfId="1464" xr:uid="{00000000-0005-0000-0000-0000A9010000}"/>
    <cellStyle name="AggOrange9 3 3" xfId="731" xr:uid="{00000000-0005-0000-0000-0000AA010000}"/>
    <cellStyle name="AggOrange9 3 3 2" xfId="1201" xr:uid="{00000000-0005-0000-0000-0000AB010000}"/>
    <cellStyle name="AggOrange9 3 3 3" xfId="1573" xr:uid="{00000000-0005-0000-0000-0000AC010000}"/>
    <cellStyle name="AggOrange9 4" xfId="282" xr:uid="{00000000-0005-0000-0000-0000AD010000}"/>
    <cellStyle name="AggOrange9 4 2" xfId="621" xr:uid="{00000000-0005-0000-0000-0000AE010000}"/>
    <cellStyle name="AggOrange9 4 2 2" xfId="836" xr:uid="{00000000-0005-0000-0000-0000AF010000}"/>
    <cellStyle name="AggOrange9 4 2 2 2" xfId="1306" xr:uid="{00000000-0005-0000-0000-0000B0010000}"/>
    <cellStyle name="AggOrange9 4 2 2 3" xfId="1678" xr:uid="{00000000-0005-0000-0000-0000B1010000}"/>
    <cellStyle name="AggOrange9 4 2 3" xfId="1099" xr:uid="{00000000-0005-0000-0000-0000B2010000}"/>
    <cellStyle name="AggOrange9 4 2 4" xfId="1472" xr:uid="{00000000-0005-0000-0000-0000B3010000}"/>
    <cellStyle name="AggOrange9 4 3" xfId="566" xr:uid="{00000000-0005-0000-0000-0000B4010000}"/>
    <cellStyle name="AggOrange9 4 3 2" xfId="781" xr:uid="{00000000-0005-0000-0000-0000B5010000}"/>
    <cellStyle name="AggOrange9 4 3 2 2" xfId="1251" xr:uid="{00000000-0005-0000-0000-0000B6010000}"/>
    <cellStyle name="AggOrange9 4 3 2 3" xfId="1623" xr:uid="{00000000-0005-0000-0000-0000B7010000}"/>
    <cellStyle name="AggOrange9 4 3 3" xfId="1044" xr:uid="{00000000-0005-0000-0000-0000B8010000}"/>
    <cellStyle name="AggOrange9 4 3 4" xfId="1417" xr:uid="{00000000-0005-0000-0000-0000B9010000}"/>
    <cellStyle name="AggOrange9 4 4" xfId="612" xr:uid="{00000000-0005-0000-0000-0000BA010000}"/>
    <cellStyle name="AggOrange9 4 4 2" xfId="827" xr:uid="{00000000-0005-0000-0000-0000BB010000}"/>
    <cellStyle name="AggOrange9 4 4 2 2" xfId="1297" xr:uid="{00000000-0005-0000-0000-0000BC010000}"/>
    <cellStyle name="AggOrange9 4 4 2 3" xfId="1669" xr:uid="{00000000-0005-0000-0000-0000BD010000}"/>
    <cellStyle name="AggOrange9 4 4 3" xfId="1090" xr:uid="{00000000-0005-0000-0000-0000BE010000}"/>
    <cellStyle name="AggOrange9 4 4 4" xfId="1463" xr:uid="{00000000-0005-0000-0000-0000BF010000}"/>
    <cellStyle name="AggOrange9 4 5" xfId="955" xr:uid="{00000000-0005-0000-0000-0000C0010000}"/>
    <cellStyle name="AggOrange9 4 6" xfId="924" xr:uid="{00000000-0005-0000-0000-0000C1010000}"/>
    <cellStyle name="AggOrange9 5" xfId="64" xr:uid="{00000000-0005-0000-0000-0000C2010000}"/>
    <cellStyle name="AggOrangeLB_2x" xfId="41" xr:uid="{00000000-0005-0000-0000-0000C3010000}"/>
    <cellStyle name="AggOrangeLBorder" xfId="43" xr:uid="{00000000-0005-0000-0000-0000C4010000}"/>
    <cellStyle name="AggOrangeLBorder 2" xfId="131" xr:uid="{00000000-0005-0000-0000-0000C5010000}"/>
    <cellStyle name="AggOrangeLBorder 2 2" xfId="427" xr:uid="{00000000-0005-0000-0000-0000C6010000}"/>
    <cellStyle name="AggOrangeLBorder 2 3" xfId="285" xr:uid="{00000000-0005-0000-0000-0000C7010000}"/>
    <cellStyle name="AggOrangeLBorder 2 3 2" xfId="624" xr:uid="{00000000-0005-0000-0000-0000C8010000}"/>
    <cellStyle name="AggOrangeLBorder 2 3 2 2" xfId="839" xr:uid="{00000000-0005-0000-0000-0000C9010000}"/>
    <cellStyle name="AggOrangeLBorder 2 3 2 2 2" xfId="1309" xr:uid="{00000000-0005-0000-0000-0000CA010000}"/>
    <cellStyle name="AggOrangeLBorder 2 3 2 2 3" xfId="1681" xr:uid="{00000000-0005-0000-0000-0000CB010000}"/>
    <cellStyle name="AggOrangeLBorder 2 3 2 3" xfId="1102" xr:uid="{00000000-0005-0000-0000-0000CC010000}"/>
    <cellStyle name="AggOrangeLBorder 2 3 2 4" xfId="1475" xr:uid="{00000000-0005-0000-0000-0000CD010000}"/>
    <cellStyle name="AggOrangeLBorder 2 3 3" xfId="564" xr:uid="{00000000-0005-0000-0000-0000CE010000}"/>
    <cellStyle name="AggOrangeLBorder 2 3 3 2" xfId="779" xr:uid="{00000000-0005-0000-0000-0000CF010000}"/>
    <cellStyle name="AggOrangeLBorder 2 3 3 2 2" xfId="1249" xr:uid="{00000000-0005-0000-0000-0000D0010000}"/>
    <cellStyle name="AggOrangeLBorder 2 3 3 2 3" xfId="1621" xr:uid="{00000000-0005-0000-0000-0000D1010000}"/>
    <cellStyle name="AggOrangeLBorder 2 3 3 3" xfId="1042" xr:uid="{00000000-0005-0000-0000-0000D2010000}"/>
    <cellStyle name="AggOrangeLBorder 2 3 3 4" xfId="1415" xr:uid="{00000000-0005-0000-0000-0000D3010000}"/>
    <cellStyle name="AggOrangeLBorder 2 3 4" xfId="590" xr:uid="{00000000-0005-0000-0000-0000D4010000}"/>
    <cellStyle name="AggOrangeLBorder 2 3 4 2" xfId="805" xr:uid="{00000000-0005-0000-0000-0000D5010000}"/>
    <cellStyle name="AggOrangeLBorder 2 3 4 2 2" xfId="1275" xr:uid="{00000000-0005-0000-0000-0000D6010000}"/>
    <cellStyle name="AggOrangeLBorder 2 3 4 2 3" xfId="1647" xr:uid="{00000000-0005-0000-0000-0000D7010000}"/>
    <cellStyle name="AggOrangeLBorder 2 3 4 3" xfId="1068" xr:uid="{00000000-0005-0000-0000-0000D8010000}"/>
    <cellStyle name="AggOrangeLBorder 2 3 4 4" xfId="1441" xr:uid="{00000000-0005-0000-0000-0000D9010000}"/>
    <cellStyle name="AggOrangeLBorder 2 3 5" xfId="710" xr:uid="{00000000-0005-0000-0000-0000DA010000}"/>
    <cellStyle name="AggOrangeLBorder 2 3 6" xfId="958" xr:uid="{00000000-0005-0000-0000-0000DB010000}"/>
    <cellStyle name="AggOrangeLBorder 2 3 7" xfId="923" xr:uid="{00000000-0005-0000-0000-0000DC010000}"/>
    <cellStyle name="AggOrangeLBorder 3" xfId="426" xr:uid="{00000000-0005-0000-0000-0000DD010000}"/>
    <cellStyle name="AggOrangeLBorder 4" xfId="284" xr:uid="{00000000-0005-0000-0000-0000DE010000}"/>
    <cellStyle name="AggOrangeLBorder 4 2" xfId="623" xr:uid="{00000000-0005-0000-0000-0000DF010000}"/>
    <cellStyle name="AggOrangeLBorder 4 2 2" xfId="838" xr:uid="{00000000-0005-0000-0000-0000E0010000}"/>
    <cellStyle name="AggOrangeLBorder 4 2 2 2" xfId="1308" xr:uid="{00000000-0005-0000-0000-0000E1010000}"/>
    <cellStyle name="AggOrangeLBorder 4 2 2 3" xfId="1680" xr:uid="{00000000-0005-0000-0000-0000E2010000}"/>
    <cellStyle name="AggOrangeLBorder 4 2 3" xfId="1101" xr:uid="{00000000-0005-0000-0000-0000E3010000}"/>
    <cellStyle name="AggOrangeLBorder 4 2 4" xfId="1474" xr:uid="{00000000-0005-0000-0000-0000E4010000}"/>
    <cellStyle name="AggOrangeLBorder 4 3" xfId="565" xr:uid="{00000000-0005-0000-0000-0000E5010000}"/>
    <cellStyle name="AggOrangeLBorder 4 3 2" xfId="780" xr:uid="{00000000-0005-0000-0000-0000E6010000}"/>
    <cellStyle name="AggOrangeLBorder 4 3 2 2" xfId="1250" xr:uid="{00000000-0005-0000-0000-0000E7010000}"/>
    <cellStyle name="AggOrangeLBorder 4 3 2 3" xfId="1622" xr:uid="{00000000-0005-0000-0000-0000E8010000}"/>
    <cellStyle name="AggOrangeLBorder 4 3 3" xfId="1043" xr:uid="{00000000-0005-0000-0000-0000E9010000}"/>
    <cellStyle name="AggOrangeLBorder 4 3 4" xfId="1416" xr:uid="{00000000-0005-0000-0000-0000EA010000}"/>
    <cellStyle name="AggOrangeLBorder 4 4" xfId="586" xr:uid="{00000000-0005-0000-0000-0000EB010000}"/>
    <cellStyle name="AggOrangeLBorder 4 4 2" xfId="801" xr:uid="{00000000-0005-0000-0000-0000EC010000}"/>
    <cellStyle name="AggOrangeLBorder 4 4 2 2" xfId="1271" xr:uid="{00000000-0005-0000-0000-0000ED010000}"/>
    <cellStyle name="AggOrangeLBorder 4 4 2 3" xfId="1643" xr:uid="{00000000-0005-0000-0000-0000EE010000}"/>
    <cellStyle name="AggOrangeLBorder 4 4 3" xfId="1064" xr:uid="{00000000-0005-0000-0000-0000EF010000}"/>
    <cellStyle name="AggOrangeLBorder 4 4 4" xfId="1437" xr:uid="{00000000-0005-0000-0000-0000F0010000}"/>
    <cellStyle name="AggOrangeLBorder 4 5" xfId="709" xr:uid="{00000000-0005-0000-0000-0000F1010000}"/>
    <cellStyle name="AggOrangeLBorder 4 6" xfId="957" xr:uid="{00000000-0005-0000-0000-0000F2010000}"/>
    <cellStyle name="AggOrangeLBorder 4 7" xfId="62" xr:uid="{00000000-0005-0000-0000-0000F3010000}"/>
    <cellStyle name="AggOrangeLBorder 5" xfId="72" xr:uid="{00000000-0005-0000-0000-0000F4010000}"/>
    <cellStyle name="AggOrangeRBorder" xfId="7" xr:uid="{00000000-0005-0000-0000-0000F5010000}"/>
    <cellStyle name="AggOrangeRBorder 2" xfId="132" xr:uid="{00000000-0005-0000-0000-0000F6010000}"/>
    <cellStyle name="AggOrangeRBorder 2 2" xfId="429" xr:uid="{00000000-0005-0000-0000-0000F7010000}"/>
    <cellStyle name="AggOrangeRBorder 2 2 2" xfId="541" xr:uid="{00000000-0005-0000-0000-0000F8010000}"/>
    <cellStyle name="AggOrangeRBorder 2 2 2 2" xfId="756" xr:uid="{00000000-0005-0000-0000-0000F9010000}"/>
    <cellStyle name="AggOrangeRBorder 2 2 2 2 2" xfId="1226" xr:uid="{00000000-0005-0000-0000-0000FA010000}"/>
    <cellStyle name="AggOrangeRBorder 2 2 2 2 3" xfId="1598" xr:uid="{00000000-0005-0000-0000-0000FB010000}"/>
    <cellStyle name="AggOrangeRBorder 2 2 2 3" xfId="1019" xr:uid="{00000000-0005-0000-0000-0000FC010000}"/>
    <cellStyle name="AggOrangeRBorder 2 2 2 4" xfId="1392" xr:uid="{00000000-0005-0000-0000-0000FD010000}"/>
    <cellStyle name="AggOrangeRBorder 2 3" xfId="287" xr:uid="{00000000-0005-0000-0000-0000FE010000}"/>
    <cellStyle name="AggOrangeRBorder 2 3 2" xfId="626" xr:uid="{00000000-0005-0000-0000-0000FF010000}"/>
    <cellStyle name="AggOrangeRBorder 2 3 2 2" xfId="841" xr:uid="{00000000-0005-0000-0000-000000020000}"/>
    <cellStyle name="AggOrangeRBorder 2 3 2 2 2" xfId="1311" xr:uid="{00000000-0005-0000-0000-000001020000}"/>
    <cellStyle name="AggOrangeRBorder 2 3 2 2 3" xfId="1683" xr:uid="{00000000-0005-0000-0000-000002020000}"/>
    <cellStyle name="AggOrangeRBorder 2 3 2 3" xfId="1104" xr:uid="{00000000-0005-0000-0000-000003020000}"/>
    <cellStyle name="AggOrangeRBorder 2 3 2 4" xfId="1477" xr:uid="{00000000-0005-0000-0000-000004020000}"/>
    <cellStyle name="AggOrangeRBorder 2 3 3" xfId="602" xr:uid="{00000000-0005-0000-0000-000005020000}"/>
    <cellStyle name="AggOrangeRBorder 2 3 3 2" xfId="817" xr:uid="{00000000-0005-0000-0000-000006020000}"/>
    <cellStyle name="AggOrangeRBorder 2 3 3 2 2" xfId="1287" xr:uid="{00000000-0005-0000-0000-000007020000}"/>
    <cellStyle name="AggOrangeRBorder 2 3 3 2 3" xfId="1659" xr:uid="{00000000-0005-0000-0000-000008020000}"/>
    <cellStyle name="AggOrangeRBorder 2 3 3 3" xfId="1080" xr:uid="{00000000-0005-0000-0000-000009020000}"/>
    <cellStyle name="AggOrangeRBorder 2 3 3 4" xfId="1453" xr:uid="{00000000-0005-0000-0000-00000A020000}"/>
    <cellStyle name="AggOrangeRBorder 2 3 4" xfId="584" xr:uid="{00000000-0005-0000-0000-00000B020000}"/>
    <cellStyle name="AggOrangeRBorder 2 3 4 2" xfId="799" xr:uid="{00000000-0005-0000-0000-00000C020000}"/>
    <cellStyle name="AggOrangeRBorder 2 3 4 2 2" xfId="1269" xr:uid="{00000000-0005-0000-0000-00000D020000}"/>
    <cellStyle name="AggOrangeRBorder 2 3 4 2 3" xfId="1641" xr:uid="{00000000-0005-0000-0000-00000E020000}"/>
    <cellStyle name="AggOrangeRBorder 2 3 4 3" xfId="1062" xr:uid="{00000000-0005-0000-0000-00000F020000}"/>
    <cellStyle name="AggOrangeRBorder 2 3 4 4" xfId="1435" xr:uid="{00000000-0005-0000-0000-000010020000}"/>
    <cellStyle name="AggOrangeRBorder 2 3 5" xfId="712" xr:uid="{00000000-0005-0000-0000-000011020000}"/>
    <cellStyle name="AggOrangeRBorder 2 3 6" xfId="960" xr:uid="{00000000-0005-0000-0000-000012020000}"/>
    <cellStyle name="AggOrangeRBorder 2 3 7" xfId="922" xr:uid="{00000000-0005-0000-0000-000013020000}"/>
    <cellStyle name="AggOrangeRBorder 3" xfId="428" xr:uid="{00000000-0005-0000-0000-000014020000}"/>
    <cellStyle name="AggOrangeRBorder 3 2" xfId="60" xr:uid="{00000000-0005-0000-0000-000015020000}"/>
    <cellStyle name="AggOrangeRBorder 3 2 2" xfId="660" xr:uid="{00000000-0005-0000-0000-000016020000}"/>
    <cellStyle name="AggOrangeRBorder 3 2 2 2" xfId="1138" xr:uid="{00000000-0005-0000-0000-000017020000}"/>
    <cellStyle name="AggOrangeRBorder 3 2 2 3" xfId="1511" xr:uid="{00000000-0005-0000-0000-000018020000}"/>
    <cellStyle name="AggOrangeRBorder 3 2 3" xfId="875" xr:uid="{00000000-0005-0000-0000-000019020000}"/>
    <cellStyle name="AggOrangeRBorder 3 2 3 2" xfId="1345" xr:uid="{00000000-0005-0000-0000-00001A020000}"/>
    <cellStyle name="AggOrangeRBorder 3 2 3 3" xfId="1717" xr:uid="{00000000-0005-0000-0000-00001B020000}"/>
    <cellStyle name="AggOrangeRBorder 4" xfId="286" xr:uid="{00000000-0005-0000-0000-00001C020000}"/>
    <cellStyle name="AggOrangeRBorder 4 2" xfId="625" xr:uid="{00000000-0005-0000-0000-00001D020000}"/>
    <cellStyle name="AggOrangeRBorder 4 2 2" xfId="840" xr:uid="{00000000-0005-0000-0000-00001E020000}"/>
    <cellStyle name="AggOrangeRBorder 4 2 2 2" xfId="1310" xr:uid="{00000000-0005-0000-0000-00001F020000}"/>
    <cellStyle name="AggOrangeRBorder 4 2 2 3" xfId="1682" xr:uid="{00000000-0005-0000-0000-000020020000}"/>
    <cellStyle name="AggOrangeRBorder 4 2 3" xfId="1103" xr:uid="{00000000-0005-0000-0000-000021020000}"/>
    <cellStyle name="AggOrangeRBorder 4 2 4" xfId="1476" xr:uid="{00000000-0005-0000-0000-000022020000}"/>
    <cellStyle name="AggOrangeRBorder 4 3" xfId="658" xr:uid="{00000000-0005-0000-0000-000023020000}"/>
    <cellStyle name="AggOrangeRBorder 4 3 2" xfId="873" xr:uid="{00000000-0005-0000-0000-000024020000}"/>
    <cellStyle name="AggOrangeRBorder 4 3 2 2" xfId="1343" xr:uid="{00000000-0005-0000-0000-000025020000}"/>
    <cellStyle name="AggOrangeRBorder 4 3 2 3" xfId="1715" xr:uid="{00000000-0005-0000-0000-000026020000}"/>
    <cellStyle name="AggOrangeRBorder 4 3 3" xfId="1136" xr:uid="{00000000-0005-0000-0000-000027020000}"/>
    <cellStyle name="AggOrangeRBorder 4 3 4" xfId="1509" xr:uid="{00000000-0005-0000-0000-000028020000}"/>
    <cellStyle name="AggOrangeRBorder 4 4" xfId="679" xr:uid="{00000000-0005-0000-0000-000029020000}"/>
    <cellStyle name="AggOrangeRBorder 4 4 2" xfId="894" xr:uid="{00000000-0005-0000-0000-00002A020000}"/>
    <cellStyle name="AggOrangeRBorder 4 4 2 2" xfId="1364" xr:uid="{00000000-0005-0000-0000-00002B020000}"/>
    <cellStyle name="AggOrangeRBorder 4 4 2 3" xfId="1736" xr:uid="{00000000-0005-0000-0000-00002C020000}"/>
    <cellStyle name="AggOrangeRBorder 4 4 3" xfId="1157" xr:uid="{00000000-0005-0000-0000-00002D020000}"/>
    <cellStyle name="AggOrangeRBorder 4 4 4" xfId="1530" xr:uid="{00000000-0005-0000-0000-00002E020000}"/>
    <cellStyle name="AggOrangeRBorder 4 5" xfId="711" xr:uid="{00000000-0005-0000-0000-00002F020000}"/>
    <cellStyle name="AggOrangeRBorder 4 6" xfId="959" xr:uid="{00000000-0005-0000-0000-000030020000}"/>
    <cellStyle name="AggOrangeRBorder 4 7" xfId="989" xr:uid="{00000000-0005-0000-0000-000031020000}"/>
    <cellStyle name="AggOrangeRBorder 5" xfId="67" xr:uid="{00000000-0005-0000-0000-000032020000}"/>
    <cellStyle name="AggOrangeRBorder_CRFReport-template" xfId="45" xr:uid="{00000000-0005-0000-0000-000033020000}"/>
    <cellStyle name="Akzent1" xfId="133" xr:uid="{00000000-0005-0000-0000-000034020000}"/>
    <cellStyle name="Akzent2" xfId="134" xr:uid="{00000000-0005-0000-0000-000035020000}"/>
    <cellStyle name="Akzent3" xfId="135" xr:uid="{00000000-0005-0000-0000-000036020000}"/>
    <cellStyle name="Akzent4" xfId="136" xr:uid="{00000000-0005-0000-0000-000037020000}"/>
    <cellStyle name="Akzent5" xfId="137" xr:uid="{00000000-0005-0000-0000-000038020000}"/>
    <cellStyle name="Akzent6" xfId="138" xr:uid="{00000000-0005-0000-0000-000039020000}"/>
    <cellStyle name="Ausgabe" xfId="139" xr:uid="{00000000-0005-0000-0000-00003A020000}"/>
    <cellStyle name="Ausgabe 2" xfId="407" xr:uid="{00000000-0005-0000-0000-00003B020000}"/>
    <cellStyle name="Ausgabe 2 2" xfId="663" xr:uid="{00000000-0005-0000-0000-00003C020000}"/>
    <cellStyle name="Ausgabe 2 2 2" xfId="878" xr:uid="{00000000-0005-0000-0000-00003D020000}"/>
    <cellStyle name="Ausgabe 2 2 2 2" xfId="1348" xr:uid="{00000000-0005-0000-0000-00003E020000}"/>
    <cellStyle name="Ausgabe 2 2 2 3" xfId="1720" xr:uid="{00000000-0005-0000-0000-00003F020000}"/>
    <cellStyle name="Ausgabe 2 2 3" xfId="1141" xr:uid="{00000000-0005-0000-0000-000040020000}"/>
    <cellStyle name="Ausgabe 2 2 4" xfId="1514" xr:uid="{00000000-0005-0000-0000-000041020000}"/>
    <cellStyle name="Ausgabe 2 3" xfId="548" xr:uid="{00000000-0005-0000-0000-000042020000}"/>
    <cellStyle name="Ausgabe 2 3 2" xfId="763" xr:uid="{00000000-0005-0000-0000-000043020000}"/>
    <cellStyle name="Ausgabe 2 3 2 2" xfId="1233" xr:uid="{00000000-0005-0000-0000-000044020000}"/>
    <cellStyle name="Ausgabe 2 3 2 3" xfId="1605" xr:uid="{00000000-0005-0000-0000-000045020000}"/>
    <cellStyle name="Ausgabe 2 3 3" xfId="1026" xr:uid="{00000000-0005-0000-0000-000046020000}"/>
    <cellStyle name="Ausgabe 2 3 4" xfId="1399" xr:uid="{00000000-0005-0000-0000-000047020000}"/>
    <cellStyle name="Ausgabe 2 4" xfId="721" xr:uid="{00000000-0005-0000-0000-000048020000}"/>
    <cellStyle name="Ausgabe 2 4 2" xfId="1191" xr:uid="{00000000-0005-0000-0000-000049020000}"/>
    <cellStyle name="Ausgabe 2 4 3" xfId="1563" xr:uid="{00000000-0005-0000-0000-00004A020000}"/>
    <cellStyle name="Ausgabe 2 5" xfId="986" xr:uid="{00000000-0005-0000-0000-00004B020000}"/>
    <cellStyle name="Ausgabe 2 6" xfId="985" xr:uid="{00000000-0005-0000-0000-00004C020000}"/>
    <cellStyle name="Ausgabe 3" xfId="298" xr:uid="{00000000-0005-0000-0000-00004D020000}"/>
    <cellStyle name="Ausgabe 3 2" xfId="635" xr:uid="{00000000-0005-0000-0000-00004E020000}"/>
    <cellStyle name="Ausgabe 3 2 2" xfId="850" xr:uid="{00000000-0005-0000-0000-00004F020000}"/>
    <cellStyle name="Ausgabe 3 2 2 2" xfId="1320" xr:uid="{00000000-0005-0000-0000-000050020000}"/>
    <cellStyle name="Ausgabe 3 2 2 3" xfId="1692" xr:uid="{00000000-0005-0000-0000-000051020000}"/>
    <cellStyle name="Ausgabe 3 2 3" xfId="1113" xr:uid="{00000000-0005-0000-0000-000052020000}"/>
    <cellStyle name="Ausgabe 3 2 4" xfId="1486" xr:uid="{00000000-0005-0000-0000-000053020000}"/>
    <cellStyle name="Ausgabe 3 3" xfId="554" xr:uid="{00000000-0005-0000-0000-000054020000}"/>
    <cellStyle name="Ausgabe 3 3 2" xfId="769" xr:uid="{00000000-0005-0000-0000-000055020000}"/>
    <cellStyle name="Ausgabe 3 3 2 2" xfId="1239" xr:uid="{00000000-0005-0000-0000-000056020000}"/>
    <cellStyle name="Ausgabe 3 3 2 3" xfId="1611" xr:uid="{00000000-0005-0000-0000-000057020000}"/>
    <cellStyle name="Ausgabe 3 3 3" xfId="1032" xr:uid="{00000000-0005-0000-0000-000058020000}"/>
    <cellStyle name="Ausgabe 3 3 4" xfId="1405" xr:uid="{00000000-0005-0000-0000-000059020000}"/>
    <cellStyle name="Ausgabe 3 4" xfId="718" xr:uid="{00000000-0005-0000-0000-00005A020000}"/>
    <cellStyle name="Ausgabe 3 4 2" xfId="1189" xr:uid="{00000000-0005-0000-0000-00005B020000}"/>
    <cellStyle name="Ausgabe 3 4 3" xfId="1561" xr:uid="{00000000-0005-0000-0000-00005C020000}"/>
    <cellStyle name="Ausgabe 3 5" xfId="970" xr:uid="{00000000-0005-0000-0000-00005D020000}"/>
    <cellStyle name="Ausgabe 3 6" xfId="914" xr:uid="{00000000-0005-0000-0000-00005E020000}"/>
    <cellStyle name="Ausgabe 4" xfId="559" xr:uid="{00000000-0005-0000-0000-00005F020000}"/>
    <cellStyle name="Ausgabe 4 2" xfId="774" xr:uid="{00000000-0005-0000-0000-000060020000}"/>
    <cellStyle name="Ausgabe 4 2 2" xfId="1244" xr:uid="{00000000-0005-0000-0000-000061020000}"/>
    <cellStyle name="Ausgabe 4 2 3" xfId="1616" xr:uid="{00000000-0005-0000-0000-000062020000}"/>
    <cellStyle name="Ausgabe 4 3" xfId="1037" xr:uid="{00000000-0005-0000-0000-000063020000}"/>
    <cellStyle name="Ausgabe 4 4" xfId="1410" xr:uid="{00000000-0005-0000-0000-000064020000}"/>
    <cellStyle name="Ausgabe 5" xfId="678" xr:uid="{00000000-0005-0000-0000-000065020000}"/>
    <cellStyle name="Ausgabe 5 2" xfId="893" xr:uid="{00000000-0005-0000-0000-000066020000}"/>
    <cellStyle name="Ausgabe 5 2 2" xfId="1363" xr:uid="{00000000-0005-0000-0000-000067020000}"/>
    <cellStyle name="Ausgabe 5 2 3" xfId="1735" xr:uid="{00000000-0005-0000-0000-000068020000}"/>
    <cellStyle name="Ausgabe 5 3" xfId="1156" xr:uid="{00000000-0005-0000-0000-000069020000}"/>
    <cellStyle name="Ausgabe 5 4" xfId="1529" xr:uid="{00000000-0005-0000-0000-00006A020000}"/>
    <cellStyle name="Ausgabe 6" xfId="694" xr:uid="{00000000-0005-0000-0000-00006B020000}"/>
    <cellStyle name="Ausgabe 6 2" xfId="1171" xr:uid="{00000000-0005-0000-0000-00006C020000}"/>
    <cellStyle name="Ausgabe 6 3" xfId="1544" xr:uid="{00000000-0005-0000-0000-00006D020000}"/>
    <cellStyle name="Ausgabe 7" xfId="916" xr:uid="{00000000-0005-0000-0000-00006E020000}"/>
    <cellStyle name="Ausgabe 8" xfId="1002" xr:uid="{00000000-0005-0000-0000-00006F020000}"/>
    <cellStyle name="Bad 2" xfId="140" xr:uid="{00000000-0005-0000-0000-000070020000}"/>
    <cellStyle name="Bad 3" xfId="239" xr:uid="{00000000-0005-0000-0000-000071020000}"/>
    <cellStyle name="Bad 4" xfId="379" xr:uid="{00000000-0005-0000-0000-000072020000}"/>
    <cellStyle name="Berechnung" xfId="141" xr:uid="{00000000-0005-0000-0000-000073020000}"/>
    <cellStyle name="Berechnung 2" xfId="408" xr:uid="{00000000-0005-0000-0000-000074020000}"/>
    <cellStyle name="Berechnung 2 2" xfId="664" xr:uid="{00000000-0005-0000-0000-000075020000}"/>
    <cellStyle name="Berechnung 2 2 2" xfId="879" xr:uid="{00000000-0005-0000-0000-000076020000}"/>
    <cellStyle name="Berechnung 2 2 2 2" xfId="1349" xr:uid="{00000000-0005-0000-0000-000077020000}"/>
    <cellStyle name="Berechnung 2 2 2 3" xfId="1721" xr:uid="{00000000-0005-0000-0000-000078020000}"/>
    <cellStyle name="Berechnung 2 2 3" xfId="1142" xr:uid="{00000000-0005-0000-0000-000079020000}"/>
    <cellStyle name="Berechnung 2 2 4" xfId="1515" xr:uid="{00000000-0005-0000-0000-00007A020000}"/>
    <cellStyle name="Berechnung 2 3" xfId="529" xr:uid="{00000000-0005-0000-0000-00007B020000}"/>
    <cellStyle name="Berechnung 2 3 2" xfId="744" xr:uid="{00000000-0005-0000-0000-00007C020000}"/>
    <cellStyle name="Berechnung 2 3 2 2" xfId="1214" xr:uid="{00000000-0005-0000-0000-00007D020000}"/>
    <cellStyle name="Berechnung 2 3 2 3" xfId="1586" xr:uid="{00000000-0005-0000-0000-00007E020000}"/>
    <cellStyle name="Berechnung 2 3 3" xfId="1007" xr:uid="{00000000-0005-0000-0000-00007F020000}"/>
    <cellStyle name="Berechnung 2 3 4" xfId="1380" xr:uid="{00000000-0005-0000-0000-000080020000}"/>
    <cellStyle name="Berechnung 2 4" xfId="585" xr:uid="{00000000-0005-0000-0000-000081020000}"/>
    <cellStyle name="Berechnung 2 4 2" xfId="800" xr:uid="{00000000-0005-0000-0000-000082020000}"/>
    <cellStyle name="Berechnung 2 4 2 2" xfId="1270" xr:uid="{00000000-0005-0000-0000-000083020000}"/>
    <cellStyle name="Berechnung 2 4 2 3" xfId="1642" xr:uid="{00000000-0005-0000-0000-000084020000}"/>
    <cellStyle name="Berechnung 2 4 3" xfId="1063" xr:uid="{00000000-0005-0000-0000-000085020000}"/>
    <cellStyle name="Berechnung 2 4 4" xfId="1436" xr:uid="{00000000-0005-0000-0000-000086020000}"/>
    <cellStyle name="Berechnung 2 5" xfId="722" xr:uid="{00000000-0005-0000-0000-000087020000}"/>
    <cellStyle name="Berechnung 2 5 2" xfId="1192" xr:uid="{00000000-0005-0000-0000-000088020000}"/>
    <cellStyle name="Berechnung 2 5 3" xfId="1564" xr:uid="{00000000-0005-0000-0000-000089020000}"/>
    <cellStyle name="Berechnung 2 6" xfId="987" xr:uid="{00000000-0005-0000-0000-00008A020000}"/>
    <cellStyle name="Berechnung 2 7" xfId="910" xr:uid="{00000000-0005-0000-0000-00008B020000}"/>
    <cellStyle name="Berechnung 3" xfId="288" xr:uid="{00000000-0005-0000-0000-00008C020000}"/>
    <cellStyle name="Berechnung 3 2" xfId="627" xr:uid="{00000000-0005-0000-0000-00008D020000}"/>
    <cellStyle name="Berechnung 3 2 2" xfId="842" xr:uid="{00000000-0005-0000-0000-00008E020000}"/>
    <cellStyle name="Berechnung 3 2 2 2" xfId="1312" xr:uid="{00000000-0005-0000-0000-00008F020000}"/>
    <cellStyle name="Berechnung 3 2 2 3" xfId="1684" xr:uid="{00000000-0005-0000-0000-000090020000}"/>
    <cellStyle name="Berechnung 3 2 3" xfId="1105" xr:uid="{00000000-0005-0000-0000-000091020000}"/>
    <cellStyle name="Berechnung 3 2 4" xfId="1478" xr:uid="{00000000-0005-0000-0000-000092020000}"/>
    <cellStyle name="Berechnung 3 3" xfId="563" xr:uid="{00000000-0005-0000-0000-000093020000}"/>
    <cellStyle name="Berechnung 3 3 2" xfId="778" xr:uid="{00000000-0005-0000-0000-000094020000}"/>
    <cellStyle name="Berechnung 3 3 2 2" xfId="1248" xr:uid="{00000000-0005-0000-0000-000095020000}"/>
    <cellStyle name="Berechnung 3 3 2 3" xfId="1620" xr:uid="{00000000-0005-0000-0000-000096020000}"/>
    <cellStyle name="Berechnung 3 3 3" xfId="1041" xr:uid="{00000000-0005-0000-0000-000097020000}"/>
    <cellStyle name="Berechnung 3 3 4" xfId="1414" xr:uid="{00000000-0005-0000-0000-000098020000}"/>
    <cellStyle name="Berechnung 3 4" xfId="575" xr:uid="{00000000-0005-0000-0000-000099020000}"/>
    <cellStyle name="Berechnung 3 4 2" xfId="790" xr:uid="{00000000-0005-0000-0000-00009A020000}"/>
    <cellStyle name="Berechnung 3 4 2 2" xfId="1260" xr:uid="{00000000-0005-0000-0000-00009B020000}"/>
    <cellStyle name="Berechnung 3 4 2 3" xfId="1632" xr:uid="{00000000-0005-0000-0000-00009C020000}"/>
    <cellStyle name="Berechnung 3 4 3" xfId="1053" xr:uid="{00000000-0005-0000-0000-00009D020000}"/>
    <cellStyle name="Berechnung 3 4 4" xfId="1426" xr:uid="{00000000-0005-0000-0000-00009E020000}"/>
    <cellStyle name="Berechnung 3 5" xfId="713" xr:uid="{00000000-0005-0000-0000-00009F020000}"/>
    <cellStyle name="Berechnung 3 5 2" xfId="1186" xr:uid="{00000000-0005-0000-0000-0000A0020000}"/>
    <cellStyle name="Berechnung 3 5 3" xfId="1559" xr:uid="{00000000-0005-0000-0000-0000A1020000}"/>
    <cellStyle name="Berechnung 3 6" xfId="961" xr:uid="{00000000-0005-0000-0000-0000A2020000}"/>
    <cellStyle name="Berechnung 3 7" xfId="921" xr:uid="{00000000-0005-0000-0000-0000A3020000}"/>
    <cellStyle name="Berechnung 4" xfId="560" xr:uid="{00000000-0005-0000-0000-0000A4020000}"/>
    <cellStyle name="Berechnung 4 2" xfId="775" xr:uid="{00000000-0005-0000-0000-0000A5020000}"/>
    <cellStyle name="Berechnung 4 2 2" xfId="1245" xr:uid="{00000000-0005-0000-0000-0000A6020000}"/>
    <cellStyle name="Berechnung 4 2 3" xfId="1617" xr:uid="{00000000-0005-0000-0000-0000A7020000}"/>
    <cellStyle name="Berechnung 4 3" xfId="1038" xr:uid="{00000000-0005-0000-0000-0000A8020000}"/>
    <cellStyle name="Berechnung 4 4" xfId="1411" xr:uid="{00000000-0005-0000-0000-0000A9020000}"/>
    <cellStyle name="Berechnung 5" xfId="677" xr:uid="{00000000-0005-0000-0000-0000AA020000}"/>
    <cellStyle name="Berechnung 5 2" xfId="892" xr:uid="{00000000-0005-0000-0000-0000AB020000}"/>
    <cellStyle name="Berechnung 5 2 2" xfId="1362" xr:uid="{00000000-0005-0000-0000-0000AC020000}"/>
    <cellStyle name="Berechnung 5 2 3" xfId="1734" xr:uid="{00000000-0005-0000-0000-0000AD020000}"/>
    <cellStyle name="Berechnung 5 3" xfId="1155" xr:uid="{00000000-0005-0000-0000-0000AE020000}"/>
    <cellStyle name="Berechnung 5 4" xfId="1528" xr:uid="{00000000-0005-0000-0000-0000AF020000}"/>
    <cellStyle name="Berechnung 6" xfId="689" xr:uid="{00000000-0005-0000-0000-0000B0020000}"/>
    <cellStyle name="Berechnung 6 2" xfId="903" xr:uid="{00000000-0005-0000-0000-0000B1020000}"/>
    <cellStyle name="Berechnung 6 2 2" xfId="1373" xr:uid="{00000000-0005-0000-0000-0000B2020000}"/>
    <cellStyle name="Berechnung 6 2 3" xfId="1745" xr:uid="{00000000-0005-0000-0000-0000B3020000}"/>
    <cellStyle name="Berechnung 6 3" xfId="1166" xr:uid="{00000000-0005-0000-0000-0000B4020000}"/>
    <cellStyle name="Berechnung 6 4" xfId="1539" xr:uid="{00000000-0005-0000-0000-0000B5020000}"/>
    <cellStyle name="Berechnung 7" xfId="695" xr:uid="{00000000-0005-0000-0000-0000B6020000}"/>
    <cellStyle name="Berechnung 7 2" xfId="1172" xr:uid="{00000000-0005-0000-0000-0000B7020000}"/>
    <cellStyle name="Berechnung 7 3" xfId="1545" xr:uid="{00000000-0005-0000-0000-0000B8020000}"/>
    <cellStyle name="Berechnung 8" xfId="918" xr:uid="{00000000-0005-0000-0000-0000B9020000}"/>
    <cellStyle name="Berechnung 9" xfId="1001" xr:uid="{00000000-0005-0000-0000-0000BA020000}"/>
    <cellStyle name="Bold GHG Numbers (0.00)" xfId="8" xr:uid="{00000000-0005-0000-0000-0000BB020000}"/>
    <cellStyle name="Calculation 2" xfId="142" xr:uid="{00000000-0005-0000-0000-0000BC020000}"/>
    <cellStyle name="Calculation 2 2" xfId="562" xr:uid="{00000000-0005-0000-0000-0000BD020000}"/>
    <cellStyle name="Calculation 2 2 2" xfId="777" xr:uid="{00000000-0005-0000-0000-0000BE020000}"/>
    <cellStyle name="Calculation 2 2 2 2" xfId="1247" xr:uid="{00000000-0005-0000-0000-0000BF020000}"/>
    <cellStyle name="Calculation 2 2 2 3" xfId="1619" xr:uid="{00000000-0005-0000-0000-0000C0020000}"/>
    <cellStyle name="Calculation 2 2 3" xfId="1040" xr:uid="{00000000-0005-0000-0000-0000C1020000}"/>
    <cellStyle name="Calculation 2 2 4" xfId="1413" xr:uid="{00000000-0005-0000-0000-0000C2020000}"/>
    <cellStyle name="Calculation 2 3" xfId="646" xr:uid="{00000000-0005-0000-0000-0000C3020000}"/>
    <cellStyle name="Calculation 2 3 2" xfId="861" xr:uid="{00000000-0005-0000-0000-0000C4020000}"/>
    <cellStyle name="Calculation 2 3 2 2" xfId="1331" xr:uid="{00000000-0005-0000-0000-0000C5020000}"/>
    <cellStyle name="Calculation 2 3 2 3" xfId="1703" xr:uid="{00000000-0005-0000-0000-0000C6020000}"/>
    <cellStyle name="Calculation 2 3 3" xfId="1124" xr:uid="{00000000-0005-0000-0000-0000C7020000}"/>
    <cellStyle name="Calculation 2 3 4" xfId="1497" xr:uid="{00000000-0005-0000-0000-0000C8020000}"/>
    <cellStyle name="Calculation 2 4" xfId="552" xr:uid="{00000000-0005-0000-0000-0000C9020000}"/>
    <cellStyle name="Calculation 2 4 2" xfId="767" xr:uid="{00000000-0005-0000-0000-0000CA020000}"/>
    <cellStyle name="Calculation 2 4 2 2" xfId="1237" xr:uid="{00000000-0005-0000-0000-0000CB020000}"/>
    <cellStyle name="Calculation 2 4 2 3" xfId="1609" xr:uid="{00000000-0005-0000-0000-0000CC020000}"/>
    <cellStyle name="Calculation 2 4 3" xfId="1030" xr:uid="{00000000-0005-0000-0000-0000CD020000}"/>
    <cellStyle name="Calculation 2 4 4" xfId="1403" xr:uid="{00000000-0005-0000-0000-0000CE020000}"/>
    <cellStyle name="Calculation 2 5" xfId="696" xr:uid="{00000000-0005-0000-0000-0000CF020000}"/>
    <cellStyle name="Calculation 2 5 2" xfId="1173" xr:uid="{00000000-0005-0000-0000-0000D0020000}"/>
    <cellStyle name="Calculation 2 5 3" xfId="1546" xr:uid="{00000000-0005-0000-0000-0000D1020000}"/>
    <cellStyle name="Calculation 2 6" xfId="919" xr:uid="{00000000-0005-0000-0000-0000D2020000}"/>
    <cellStyle name="Calculation 2 7" xfId="1000" xr:uid="{00000000-0005-0000-0000-0000D3020000}"/>
    <cellStyle name="Calculation 3" xfId="240" xr:uid="{00000000-0005-0000-0000-0000D4020000}"/>
    <cellStyle name="Calculation 3 2" xfId="601" xr:uid="{00000000-0005-0000-0000-0000D5020000}"/>
    <cellStyle name="Calculation 3 2 2" xfId="816" xr:uid="{00000000-0005-0000-0000-0000D6020000}"/>
    <cellStyle name="Calculation 3 2 2 2" xfId="1286" xr:uid="{00000000-0005-0000-0000-0000D7020000}"/>
    <cellStyle name="Calculation 3 2 2 3" xfId="1658" xr:uid="{00000000-0005-0000-0000-0000D8020000}"/>
    <cellStyle name="Calculation 3 2 3" xfId="1079" xr:uid="{00000000-0005-0000-0000-0000D9020000}"/>
    <cellStyle name="Calculation 3 2 4" xfId="1452" xr:uid="{00000000-0005-0000-0000-0000DA020000}"/>
    <cellStyle name="Calculation 3 3" xfId="587" xr:uid="{00000000-0005-0000-0000-0000DB020000}"/>
    <cellStyle name="Calculation 3 3 2" xfId="802" xr:uid="{00000000-0005-0000-0000-0000DC020000}"/>
    <cellStyle name="Calculation 3 3 2 2" xfId="1272" xr:uid="{00000000-0005-0000-0000-0000DD020000}"/>
    <cellStyle name="Calculation 3 3 2 3" xfId="1644" xr:uid="{00000000-0005-0000-0000-0000DE020000}"/>
    <cellStyle name="Calculation 3 3 3" xfId="1065" xr:uid="{00000000-0005-0000-0000-0000DF020000}"/>
    <cellStyle name="Calculation 3 3 4" xfId="1438" xr:uid="{00000000-0005-0000-0000-0000E0020000}"/>
    <cellStyle name="Calculation 3 4" xfId="671" xr:uid="{00000000-0005-0000-0000-0000E1020000}"/>
    <cellStyle name="Calculation 3 4 2" xfId="886" xr:uid="{00000000-0005-0000-0000-0000E2020000}"/>
    <cellStyle name="Calculation 3 4 2 2" xfId="1356" xr:uid="{00000000-0005-0000-0000-0000E3020000}"/>
    <cellStyle name="Calculation 3 4 2 3" xfId="1728" xr:uid="{00000000-0005-0000-0000-0000E4020000}"/>
    <cellStyle name="Calculation 3 4 3" xfId="1149" xr:uid="{00000000-0005-0000-0000-0000E5020000}"/>
    <cellStyle name="Calculation 3 4 4" xfId="1522" xr:uid="{00000000-0005-0000-0000-0000E6020000}"/>
    <cellStyle name="Calculation 3 5" xfId="704" xr:uid="{00000000-0005-0000-0000-0000E7020000}"/>
    <cellStyle name="Calculation 3 5 2" xfId="1181" xr:uid="{00000000-0005-0000-0000-0000E8020000}"/>
    <cellStyle name="Calculation 3 5 3" xfId="1554" xr:uid="{00000000-0005-0000-0000-0000E9020000}"/>
    <cellStyle name="Calculation 3 6" xfId="938" xr:uid="{00000000-0005-0000-0000-0000EA020000}"/>
    <cellStyle name="Calculation 3 7" xfId="933" xr:uid="{00000000-0005-0000-0000-0000EB020000}"/>
    <cellStyle name="Check Cell 2" xfId="143" xr:uid="{00000000-0005-0000-0000-0000EC020000}"/>
    <cellStyle name="Check Cell 3" xfId="241" xr:uid="{00000000-0005-0000-0000-0000ED020000}"/>
    <cellStyle name="Check Cell 4" xfId="385" xr:uid="{00000000-0005-0000-0000-0000EE020000}"/>
    <cellStyle name="Comma 2" xfId="144" xr:uid="{00000000-0005-0000-0000-0000EF020000}"/>
    <cellStyle name="Comma 2 2" xfId="145" xr:uid="{00000000-0005-0000-0000-0000F0020000}"/>
    <cellStyle name="Comma 2 2 2" xfId="430" xr:uid="{00000000-0005-0000-0000-0000F1020000}"/>
    <cellStyle name="Comma 3" xfId="146" xr:uid="{00000000-0005-0000-0000-0000F2020000}"/>
    <cellStyle name="Constants" xfId="9" xr:uid="{00000000-0005-0000-0000-0000F3020000}"/>
    <cellStyle name="ContentsHyperlink" xfId="257" xr:uid="{00000000-0005-0000-0000-0000F4020000}"/>
    <cellStyle name="CustomCellsOrange" xfId="147" xr:uid="{00000000-0005-0000-0000-0000F5020000}"/>
    <cellStyle name="CustomCellsOrange 2" xfId="431" xr:uid="{00000000-0005-0000-0000-0000F6020000}"/>
    <cellStyle name="CustomCellsOrange 2 2" xfId="454" xr:uid="{00000000-0005-0000-0000-0000F7020000}"/>
    <cellStyle name="CustomCellsOrange 2 2 2" xfId="524" xr:uid="{00000000-0005-0000-0000-0000F8020000}"/>
    <cellStyle name="CustomCellsOrange 2 2 2 2" xfId="690" xr:uid="{00000000-0005-0000-0000-0000F9020000}"/>
    <cellStyle name="CustomCellsOrange 2 2 2 2 2" xfId="904" xr:uid="{00000000-0005-0000-0000-0000FA020000}"/>
    <cellStyle name="CustomCellsOrange 2 2 2 2 2 2" xfId="1374" xr:uid="{00000000-0005-0000-0000-0000FB020000}"/>
    <cellStyle name="CustomCellsOrange 2 2 2 2 2 3" xfId="1746" xr:uid="{00000000-0005-0000-0000-0000FC020000}"/>
    <cellStyle name="CustomCellsOrange 2 2 2 2 3" xfId="1167" xr:uid="{00000000-0005-0000-0000-0000FD020000}"/>
    <cellStyle name="CustomCellsOrange 2 2 2 2 4" xfId="1540" xr:uid="{00000000-0005-0000-0000-0000FE020000}"/>
    <cellStyle name="CustomCellsOrange 2 2 3" xfId="673" xr:uid="{00000000-0005-0000-0000-0000FF020000}"/>
    <cellStyle name="CustomCellsOrange 2 2 3 2" xfId="888" xr:uid="{00000000-0005-0000-0000-000000030000}"/>
    <cellStyle name="CustomCellsOrange 2 2 3 2 2" xfId="1358" xr:uid="{00000000-0005-0000-0000-000001030000}"/>
    <cellStyle name="CustomCellsOrange 2 2 3 2 3" xfId="1730" xr:uid="{00000000-0005-0000-0000-000002030000}"/>
    <cellStyle name="CustomCellsOrange 2 2 3 3" xfId="1151" xr:uid="{00000000-0005-0000-0000-000003030000}"/>
    <cellStyle name="CustomCellsOrange 2 2 3 4" xfId="1524" xr:uid="{00000000-0005-0000-0000-000004030000}"/>
    <cellStyle name="CustomCellsOrange 2 2 4" xfId="591" xr:uid="{00000000-0005-0000-0000-000005030000}"/>
    <cellStyle name="CustomCellsOrange 2 2 4 2" xfId="806" xr:uid="{00000000-0005-0000-0000-000006030000}"/>
    <cellStyle name="CustomCellsOrange 2 2 4 2 2" xfId="1276" xr:uid="{00000000-0005-0000-0000-000007030000}"/>
    <cellStyle name="CustomCellsOrange 2 2 4 2 3" xfId="1648" xr:uid="{00000000-0005-0000-0000-000008030000}"/>
    <cellStyle name="CustomCellsOrange 2 2 4 3" xfId="1069" xr:uid="{00000000-0005-0000-0000-000009030000}"/>
    <cellStyle name="CustomCellsOrange 2 2 4 4" xfId="1442" xr:uid="{00000000-0005-0000-0000-00000A030000}"/>
    <cellStyle name="CustomCellsOrange 2 2 5" xfId="692" xr:uid="{00000000-0005-0000-0000-00000B030000}"/>
    <cellStyle name="CustomCellsOrange 2 2 5 2" xfId="906" xr:uid="{00000000-0005-0000-0000-00000C030000}"/>
    <cellStyle name="CustomCellsOrange 2 2 5 2 2" xfId="1376" xr:uid="{00000000-0005-0000-0000-00000D030000}"/>
    <cellStyle name="CustomCellsOrange 2 2 5 2 3" xfId="1748" xr:uid="{00000000-0005-0000-0000-00000E030000}"/>
    <cellStyle name="CustomCellsOrange 2 2 5 3" xfId="1169" xr:uid="{00000000-0005-0000-0000-00000F030000}"/>
    <cellStyle name="CustomCellsOrange 2 2 5 4" xfId="1542" xr:uid="{00000000-0005-0000-0000-000010030000}"/>
    <cellStyle name="CustomCellsOrange 2 2 6" xfId="994" xr:uid="{00000000-0005-0000-0000-000011030000}"/>
    <cellStyle name="CustomCellsOrange 2 2 7" xfId="934" xr:uid="{00000000-0005-0000-0000-000012030000}"/>
    <cellStyle name="CustomCellsOrange 3" xfId="289" xr:uid="{00000000-0005-0000-0000-000013030000}"/>
    <cellStyle name="CustomCellsOrange 3 2" xfId="628" xr:uid="{00000000-0005-0000-0000-000014030000}"/>
    <cellStyle name="CustomCellsOrange 3 2 2" xfId="843" xr:uid="{00000000-0005-0000-0000-000015030000}"/>
    <cellStyle name="CustomCellsOrange 3 2 2 2" xfId="1313" xr:uid="{00000000-0005-0000-0000-000016030000}"/>
    <cellStyle name="CustomCellsOrange 3 2 2 3" xfId="1685" xr:uid="{00000000-0005-0000-0000-000017030000}"/>
    <cellStyle name="CustomCellsOrange 3 2 3" xfId="1106" xr:uid="{00000000-0005-0000-0000-000018030000}"/>
    <cellStyle name="CustomCellsOrange 3 2 4" xfId="1479" xr:uid="{00000000-0005-0000-0000-000019030000}"/>
    <cellStyle name="CustomCellsOrange 3 3" xfId="561" xr:uid="{00000000-0005-0000-0000-00001A030000}"/>
    <cellStyle name="CustomCellsOrange 3 3 2" xfId="776" xr:uid="{00000000-0005-0000-0000-00001B030000}"/>
    <cellStyle name="CustomCellsOrange 3 3 2 2" xfId="1246" xr:uid="{00000000-0005-0000-0000-00001C030000}"/>
    <cellStyle name="CustomCellsOrange 3 3 2 3" xfId="1618" xr:uid="{00000000-0005-0000-0000-00001D030000}"/>
    <cellStyle name="CustomCellsOrange 3 3 3" xfId="1039" xr:uid="{00000000-0005-0000-0000-00001E030000}"/>
    <cellStyle name="CustomCellsOrange 3 3 4" xfId="1412" xr:uid="{00000000-0005-0000-0000-00001F030000}"/>
    <cellStyle name="CustomCellsOrange 3 4" xfId="574" xr:uid="{00000000-0005-0000-0000-000020030000}"/>
    <cellStyle name="CustomCellsOrange 3 4 2" xfId="789" xr:uid="{00000000-0005-0000-0000-000021030000}"/>
    <cellStyle name="CustomCellsOrange 3 4 2 2" xfId="1259" xr:uid="{00000000-0005-0000-0000-000022030000}"/>
    <cellStyle name="CustomCellsOrange 3 4 2 3" xfId="1631" xr:uid="{00000000-0005-0000-0000-000023030000}"/>
    <cellStyle name="CustomCellsOrange 3 4 3" xfId="1052" xr:uid="{00000000-0005-0000-0000-000024030000}"/>
    <cellStyle name="CustomCellsOrange 3 4 4" xfId="1425" xr:uid="{00000000-0005-0000-0000-000025030000}"/>
    <cellStyle name="CustomCellsOrange 3 5" xfId="714" xr:uid="{00000000-0005-0000-0000-000026030000}"/>
    <cellStyle name="CustomCellsOrange 3 6" xfId="962" xr:uid="{00000000-0005-0000-0000-000027030000}"/>
    <cellStyle name="CustomCellsOrange 3 7" xfId="984" xr:uid="{00000000-0005-0000-0000-000028030000}"/>
    <cellStyle name="CustomizationCells" xfId="10" xr:uid="{00000000-0005-0000-0000-000029030000}"/>
    <cellStyle name="CustomizationCells 2" xfId="432" xr:uid="{00000000-0005-0000-0000-00002A030000}"/>
    <cellStyle name="CustomizationCells 2 2" xfId="455" xr:uid="{00000000-0005-0000-0000-00002B030000}"/>
    <cellStyle name="CustomizationCells 2 2 2" xfId="525" xr:uid="{00000000-0005-0000-0000-00002C030000}"/>
    <cellStyle name="CustomizationCells 2 2 2 2" xfId="691" xr:uid="{00000000-0005-0000-0000-00002D030000}"/>
    <cellStyle name="CustomizationCells 2 2 2 2 2" xfId="905" xr:uid="{00000000-0005-0000-0000-00002E030000}"/>
    <cellStyle name="CustomizationCells 2 2 2 2 2 2" xfId="1375" xr:uid="{00000000-0005-0000-0000-00002F030000}"/>
    <cellStyle name="CustomizationCells 2 2 2 2 2 3" xfId="1747" xr:uid="{00000000-0005-0000-0000-000030030000}"/>
    <cellStyle name="CustomizationCells 2 2 2 2 3" xfId="1168" xr:uid="{00000000-0005-0000-0000-000031030000}"/>
    <cellStyle name="CustomizationCells 2 2 2 2 4" xfId="1541" xr:uid="{00000000-0005-0000-0000-000032030000}"/>
    <cellStyle name="CustomizationCells 2 2 3" xfId="674" xr:uid="{00000000-0005-0000-0000-000033030000}"/>
    <cellStyle name="CustomizationCells 2 2 3 2" xfId="889" xr:uid="{00000000-0005-0000-0000-000034030000}"/>
    <cellStyle name="CustomizationCells 2 2 3 2 2" xfId="1359" xr:uid="{00000000-0005-0000-0000-000035030000}"/>
    <cellStyle name="CustomizationCells 2 2 3 2 3" xfId="1731" xr:uid="{00000000-0005-0000-0000-000036030000}"/>
    <cellStyle name="CustomizationCells 2 2 3 3" xfId="1152" xr:uid="{00000000-0005-0000-0000-000037030000}"/>
    <cellStyle name="CustomizationCells 2 2 3 4" xfId="1525" xr:uid="{00000000-0005-0000-0000-000038030000}"/>
    <cellStyle name="CustomizationCells 2 2 4" xfId="537" xr:uid="{00000000-0005-0000-0000-000039030000}"/>
    <cellStyle name="CustomizationCells 2 2 4 2" xfId="752" xr:uid="{00000000-0005-0000-0000-00003A030000}"/>
    <cellStyle name="CustomizationCells 2 2 4 2 2" xfId="1222" xr:uid="{00000000-0005-0000-0000-00003B030000}"/>
    <cellStyle name="CustomizationCells 2 2 4 2 3" xfId="1594" xr:uid="{00000000-0005-0000-0000-00003C030000}"/>
    <cellStyle name="CustomizationCells 2 2 4 3" xfId="1015" xr:uid="{00000000-0005-0000-0000-00003D030000}"/>
    <cellStyle name="CustomizationCells 2 2 4 4" xfId="1388" xr:uid="{00000000-0005-0000-0000-00003E030000}"/>
    <cellStyle name="CustomizationCells 2 2 5" xfId="693" xr:uid="{00000000-0005-0000-0000-00003F030000}"/>
    <cellStyle name="CustomizationCells 2 2 5 2" xfId="907" xr:uid="{00000000-0005-0000-0000-000040030000}"/>
    <cellStyle name="CustomizationCells 2 2 5 2 2" xfId="1377" xr:uid="{00000000-0005-0000-0000-000041030000}"/>
    <cellStyle name="CustomizationCells 2 2 5 2 3" xfId="1749" xr:uid="{00000000-0005-0000-0000-000042030000}"/>
    <cellStyle name="CustomizationCells 2 2 5 3" xfId="1170" xr:uid="{00000000-0005-0000-0000-000043030000}"/>
    <cellStyle name="CustomizationCells 2 2 5 4" xfId="1543" xr:uid="{00000000-0005-0000-0000-000044030000}"/>
    <cellStyle name="CustomizationCells 2 2 6" xfId="995" xr:uid="{00000000-0005-0000-0000-000045030000}"/>
    <cellStyle name="CustomizationCells 2 2 7" xfId="909" xr:uid="{00000000-0005-0000-0000-000046030000}"/>
    <cellStyle name="CustomizationCells 3" xfId="290" xr:uid="{00000000-0005-0000-0000-000047030000}"/>
    <cellStyle name="CustomizationCells 3 2" xfId="629" xr:uid="{00000000-0005-0000-0000-000048030000}"/>
    <cellStyle name="CustomizationCells 3 2 2" xfId="844" xr:uid="{00000000-0005-0000-0000-000049030000}"/>
    <cellStyle name="CustomizationCells 3 2 2 2" xfId="1314" xr:uid="{00000000-0005-0000-0000-00004A030000}"/>
    <cellStyle name="CustomizationCells 3 2 2 3" xfId="1686" xr:uid="{00000000-0005-0000-0000-00004B030000}"/>
    <cellStyle name="CustomizationCells 3 2 3" xfId="1107" xr:uid="{00000000-0005-0000-0000-00004C030000}"/>
    <cellStyle name="CustomizationCells 3 2 4" xfId="1480" xr:uid="{00000000-0005-0000-0000-00004D030000}"/>
    <cellStyle name="CustomizationCells 3 3" xfId="656" xr:uid="{00000000-0005-0000-0000-00004E030000}"/>
    <cellStyle name="CustomizationCells 3 3 2" xfId="871" xr:uid="{00000000-0005-0000-0000-00004F030000}"/>
    <cellStyle name="CustomizationCells 3 3 2 2" xfId="1341" xr:uid="{00000000-0005-0000-0000-000050030000}"/>
    <cellStyle name="CustomizationCells 3 3 2 3" xfId="1713" xr:uid="{00000000-0005-0000-0000-000051030000}"/>
    <cellStyle name="CustomizationCells 3 3 3" xfId="1134" xr:uid="{00000000-0005-0000-0000-000052030000}"/>
    <cellStyle name="CustomizationCells 3 3 4" xfId="1507" xr:uid="{00000000-0005-0000-0000-000053030000}"/>
    <cellStyle name="CustomizationCells 3 4" xfId="576" xr:uid="{00000000-0005-0000-0000-000054030000}"/>
    <cellStyle name="CustomizationCells 3 4 2" xfId="791" xr:uid="{00000000-0005-0000-0000-000055030000}"/>
    <cellStyle name="CustomizationCells 3 4 2 2" xfId="1261" xr:uid="{00000000-0005-0000-0000-000056030000}"/>
    <cellStyle name="CustomizationCells 3 4 2 3" xfId="1633" xr:uid="{00000000-0005-0000-0000-000057030000}"/>
    <cellStyle name="CustomizationCells 3 4 3" xfId="1054" xr:uid="{00000000-0005-0000-0000-000058030000}"/>
    <cellStyle name="CustomizationCells 3 4 4" xfId="1427" xr:uid="{00000000-0005-0000-0000-000059030000}"/>
    <cellStyle name="CustomizationCells 3 5" xfId="715" xr:uid="{00000000-0005-0000-0000-00005A030000}"/>
    <cellStyle name="CustomizationCells 3 6" xfId="963" xr:uid="{00000000-0005-0000-0000-00005B030000}"/>
    <cellStyle name="CustomizationCells 3 7" xfId="939" xr:uid="{00000000-0005-0000-0000-00005C030000}"/>
    <cellStyle name="CustomizationCells 4" xfId="66" xr:uid="{00000000-0005-0000-0000-00005D030000}"/>
    <cellStyle name="CustomizationGreenCells" xfId="11" xr:uid="{00000000-0005-0000-0000-00005E030000}"/>
    <cellStyle name="CustomizationGreenCells 2" xfId="433" xr:uid="{00000000-0005-0000-0000-00005F030000}"/>
    <cellStyle name="CustomizationGreenCells 3" xfId="291" xr:uid="{00000000-0005-0000-0000-000060030000}"/>
    <cellStyle name="CustomizationGreenCells 3 2" xfId="630" xr:uid="{00000000-0005-0000-0000-000061030000}"/>
    <cellStyle name="CustomizationGreenCells 3 2 2" xfId="845" xr:uid="{00000000-0005-0000-0000-000062030000}"/>
    <cellStyle name="CustomizationGreenCells 3 2 2 2" xfId="1315" xr:uid="{00000000-0005-0000-0000-000063030000}"/>
    <cellStyle name="CustomizationGreenCells 3 2 2 3" xfId="1687" xr:uid="{00000000-0005-0000-0000-000064030000}"/>
    <cellStyle name="CustomizationGreenCells 3 2 3" xfId="1108" xr:uid="{00000000-0005-0000-0000-000065030000}"/>
    <cellStyle name="CustomizationGreenCells 3 2 4" xfId="1481" xr:uid="{00000000-0005-0000-0000-000066030000}"/>
    <cellStyle name="CustomizationGreenCells 3 3" xfId="600" xr:uid="{00000000-0005-0000-0000-000067030000}"/>
    <cellStyle name="CustomizationGreenCells 3 3 2" xfId="815" xr:uid="{00000000-0005-0000-0000-000068030000}"/>
    <cellStyle name="CustomizationGreenCells 3 3 2 2" xfId="1285" xr:uid="{00000000-0005-0000-0000-000069030000}"/>
    <cellStyle name="CustomizationGreenCells 3 3 2 3" xfId="1657" xr:uid="{00000000-0005-0000-0000-00006A030000}"/>
    <cellStyle name="CustomizationGreenCells 3 3 3" xfId="1078" xr:uid="{00000000-0005-0000-0000-00006B030000}"/>
    <cellStyle name="CustomizationGreenCells 3 3 4" xfId="1451" xr:uid="{00000000-0005-0000-0000-00006C030000}"/>
    <cellStyle name="CustomizationGreenCells 3 4" xfId="533" xr:uid="{00000000-0005-0000-0000-00006D030000}"/>
    <cellStyle name="CustomizationGreenCells 3 4 2" xfId="748" xr:uid="{00000000-0005-0000-0000-00006E030000}"/>
    <cellStyle name="CustomizationGreenCells 3 4 2 2" xfId="1218" xr:uid="{00000000-0005-0000-0000-00006F030000}"/>
    <cellStyle name="CustomizationGreenCells 3 4 2 3" xfId="1590" xr:uid="{00000000-0005-0000-0000-000070030000}"/>
    <cellStyle name="CustomizationGreenCells 3 4 3" xfId="1011" xr:uid="{00000000-0005-0000-0000-000071030000}"/>
    <cellStyle name="CustomizationGreenCells 3 4 4" xfId="1384" xr:uid="{00000000-0005-0000-0000-000072030000}"/>
    <cellStyle name="CustomizationGreenCells 3 5" xfId="716" xr:uid="{00000000-0005-0000-0000-000073030000}"/>
    <cellStyle name="CustomizationGreenCells 3 6" xfId="964" xr:uid="{00000000-0005-0000-0000-000074030000}"/>
    <cellStyle name="CustomizationGreenCells 3 7" xfId="920" xr:uid="{00000000-0005-0000-0000-000075030000}"/>
    <cellStyle name="DocBox_EmptyRow" xfId="12" xr:uid="{00000000-0005-0000-0000-000076030000}"/>
    <cellStyle name="Eingabe" xfId="148" xr:uid="{00000000-0005-0000-0000-000077030000}"/>
    <cellStyle name="Eingabe 10" xfId="998" xr:uid="{00000000-0005-0000-0000-000078030000}"/>
    <cellStyle name="Eingabe 2" xfId="388" xr:uid="{00000000-0005-0000-0000-000079030000}"/>
    <cellStyle name="Eingabe 3" xfId="434" xr:uid="{00000000-0005-0000-0000-00007A030000}"/>
    <cellStyle name="Eingabe 3 2" xfId="670" xr:uid="{00000000-0005-0000-0000-00007B030000}"/>
    <cellStyle name="Eingabe 3 2 2" xfId="885" xr:uid="{00000000-0005-0000-0000-00007C030000}"/>
    <cellStyle name="Eingabe 3 2 2 2" xfId="1355" xr:uid="{00000000-0005-0000-0000-00007D030000}"/>
    <cellStyle name="Eingabe 3 2 2 3" xfId="1727" xr:uid="{00000000-0005-0000-0000-00007E030000}"/>
    <cellStyle name="Eingabe 3 2 3" xfId="1148" xr:uid="{00000000-0005-0000-0000-00007F030000}"/>
    <cellStyle name="Eingabe 3 2 4" xfId="1521" xr:uid="{00000000-0005-0000-0000-000080030000}"/>
    <cellStyle name="Eingabe 3 3" xfId="659" xr:uid="{00000000-0005-0000-0000-000081030000}"/>
    <cellStyle name="Eingabe 3 3 2" xfId="874" xr:uid="{00000000-0005-0000-0000-000082030000}"/>
    <cellStyle name="Eingabe 3 3 2 2" xfId="1344" xr:uid="{00000000-0005-0000-0000-000083030000}"/>
    <cellStyle name="Eingabe 3 3 2 3" xfId="1716" xr:uid="{00000000-0005-0000-0000-000084030000}"/>
    <cellStyle name="Eingabe 3 3 3" xfId="1137" xr:uid="{00000000-0005-0000-0000-000085030000}"/>
    <cellStyle name="Eingabe 3 3 4" xfId="1510" xr:uid="{00000000-0005-0000-0000-000086030000}"/>
    <cellStyle name="Eingabe 3 4" xfId="550" xr:uid="{00000000-0005-0000-0000-000087030000}"/>
    <cellStyle name="Eingabe 3 4 2" xfId="765" xr:uid="{00000000-0005-0000-0000-000088030000}"/>
    <cellStyle name="Eingabe 3 4 2 2" xfId="1235" xr:uid="{00000000-0005-0000-0000-000089030000}"/>
    <cellStyle name="Eingabe 3 4 2 3" xfId="1607" xr:uid="{00000000-0005-0000-0000-00008A030000}"/>
    <cellStyle name="Eingabe 3 4 3" xfId="1028" xr:uid="{00000000-0005-0000-0000-00008B030000}"/>
    <cellStyle name="Eingabe 3 4 4" xfId="1401" xr:uid="{00000000-0005-0000-0000-00008C030000}"/>
    <cellStyle name="Eingabe 3 5" xfId="733" xr:uid="{00000000-0005-0000-0000-00008D030000}"/>
    <cellStyle name="Eingabe 3 5 2" xfId="1203" xr:uid="{00000000-0005-0000-0000-00008E030000}"/>
    <cellStyle name="Eingabe 3 5 3" xfId="1575" xr:uid="{00000000-0005-0000-0000-00008F030000}"/>
    <cellStyle name="Eingabe 3 6" xfId="992" xr:uid="{00000000-0005-0000-0000-000090030000}"/>
    <cellStyle name="Eingabe 3 7" xfId="947" xr:uid="{00000000-0005-0000-0000-000091030000}"/>
    <cellStyle name="Eingabe 4" xfId="293" xr:uid="{00000000-0005-0000-0000-000092030000}"/>
    <cellStyle name="Eingabe 4 2" xfId="631" xr:uid="{00000000-0005-0000-0000-000093030000}"/>
    <cellStyle name="Eingabe 4 2 2" xfId="846" xr:uid="{00000000-0005-0000-0000-000094030000}"/>
    <cellStyle name="Eingabe 4 2 2 2" xfId="1316" xr:uid="{00000000-0005-0000-0000-000095030000}"/>
    <cellStyle name="Eingabe 4 2 2 3" xfId="1688" xr:uid="{00000000-0005-0000-0000-000096030000}"/>
    <cellStyle name="Eingabe 4 2 3" xfId="1109" xr:uid="{00000000-0005-0000-0000-000097030000}"/>
    <cellStyle name="Eingabe 4 2 4" xfId="1482" xr:uid="{00000000-0005-0000-0000-000098030000}"/>
    <cellStyle name="Eingabe 4 3" xfId="558" xr:uid="{00000000-0005-0000-0000-000099030000}"/>
    <cellStyle name="Eingabe 4 3 2" xfId="773" xr:uid="{00000000-0005-0000-0000-00009A030000}"/>
    <cellStyle name="Eingabe 4 3 2 2" xfId="1243" xr:uid="{00000000-0005-0000-0000-00009B030000}"/>
    <cellStyle name="Eingabe 4 3 2 3" xfId="1615" xr:uid="{00000000-0005-0000-0000-00009C030000}"/>
    <cellStyle name="Eingabe 4 3 3" xfId="1036" xr:uid="{00000000-0005-0000-0000-00009D030000}"/>
    <cellStyle name="Eingabe 4 3 4" xfId="1409" xr:uid="{00000000-0005-0000-0000-00009E030000}"/>
    <cellStyle name="Eingabe 4 4" xfId="534" xr:uid="{00000000-0005-0000-0000-00009F030000}"/>
    <cellStyle name="Eingabe 4 4 2" xfId="749" xr:uid="{00000000-0005-0000-0000-0000A0030000}"/>
    <cellStyle name="Eingabe 4 4 2 2" xfId="1219" xr:uid="{00000000-0005-0000-0000-0000A1030000}"/>
    <cellStyle name="Eingabe 4 4 2 3" xfId="1591" xr:uid="{00000000-0005-0000-0000-0000A2030000}"/>
    <cellStyle name="Eingabe 4 4 3" xfId="1012" xr:uid="{00000000-0005-0000-0000-0000A3030000}"/>
    <cellStyle name="Eingabe 4 4 4" xfId="1385" xr:uid="{00000000-0005-0000-0000-0000A4030000}"/>
    <cellStyle name="Eingabe 4 5" xfId="717" xr:uid="{00000000-0005-0000-0000-0000A5030000}"/>
    <cellStyle name="Eingabe 4 5 2" xfId="1188" xr:uid="{00000000-0005-0000-0000-0000A6030000}"/>
    <cellStyle name="Eingabe 4 5 3" xfId="1560" xr:uid="{00000000-0005-0000-0000-0000A7030000}"/>
    <cellStyle name="Eingabe 4 6" xfId="965" xr:uid="{00000000-0005-0000-0000-0000A8030000}"/>
    <cellStyle name="Eingabe 4 7" xfId="982" xr:uid="{00000000-0005-0000-0000-0000A9030000}"/>
    <cellStyle name="Eingabe 5" xfId="568" xr:uid="{00000000-0005-0000-0000-0000AA030000}"/>
    <cellStyle name="Eingabe 5 2" xfId="783" xr:uid="{00000000-0005-0000-0000-0000AB030000}"/>
    <cellStyle name="Eingabe 5 2 2" xfId="1253" xr:uid="{00000000-0005-0000-0000-0000AC030000}"/>
    <cellStyle name="Eingabe 5 2 3" xfId="1625" xr:uid="{00000000-0005-0000-0000-0000AD030000}"/>
    <cellStyle name="Eingabe 5 3" xfId="1046" xr:uid="{00000000-0005-0000-0000-0000AE030000}"/>
    <cellStyle name="Eingabe 5 4" xfId="1419" xr:uid="{00000000-0005-0000-0000-0000AF030000}"/>
    <cellStyle name="Eingabe 6" xfId="645" xr:uid="{00000000-0005-0000-0000-0000B0030000}"/>
    <cellStyle name="Eingabe 6 2" xfId="860" xr:uid="{00000000-0005-0000-0000-0000B1030000}"/>
    <cellStyle name="Eingabe 6 2 2" xfId="1330" xr:uid="{00000000-0005-0000-0000-0000B2030000}"/>
    <cellStyle name="Eingabe 6 2 3" xfId="1702" xr:uid="{00000000-0005-0000-0000-0000B3030000}"/>
    <cellStyle name="Eingabe 6 3" xfId="1123" xr:uid="{00000000-0005-0000-0000-0000B4030000}"/>
    <cellStyle name="Eingabe 6 4" xfId="1496" xr:uid="{00000000-0005-0000-0000-0000B5030000}"/>
    <cellStyle name="Eingabe 7" xfId="688" xr:uid="{00000000-0005-0000-0000-0000B6030000}"/>
    <cellStyle name="Eingabe 7 2" xfId="902" xr:uid="{00000000-0005-0000-0000-0000B7030000}"/>
    <cellStyle name="Eingabe 7 2 2" xfId="1372" xr:uid="{00000000-0005-0000-0000-0000B8030000}"/>
    <cellStyle name="Eingabe 7 2 3" xfId="1744" xr:uid="{00000000-0005-0000-0000-0000B9030000}"/>
    <cellStyle name="Eingabe 7 3" xfId="1165" xr:uid="{00000000-0005-0000-0000-0000BA030000}"/>
    <cellStyle name="Eingabe 7 4" xfId="1538" xr:uid="{00000000-0005-0000-0000-0000BB030000}"/>
    <cellStyle name="Eingabe 8" xfId="697" xr:uid="{00000000-0005-0000-0000-0000BC030000}"/>
    <cellStyle name="Eingabe 8 2" xfId="1174" xr:uid="{00000000-0005-0000-0000-0000BD030000}"/>
    <cellStyle name="Eingabe 8 3" xfId="1547" xr:uid="{00000000-0005-0000-0000-0000BE030000}"/>
    <cellStyle name="Eingabe 9" xfId="925" xr:uid="{00000000-0005-0000-0000-0000BF030000}"/>
    <cellStyle name="Empty_B_border" xfId="34" xr:uid="{00000000-0005-0000-0000-0000C0030000}"/>
    <cellStyle name="Ergebnis" xfId="149" xr:uid="{00000000-0005-0000-0000-0000C1030000}"/>
    <cellStyle name="Ergebnis 2" xfId="409" xr:uid="{00000000-0005-0000-0000-0000C2030000}"/>
    <cellStyle name="Ergebnis 2 2" xfId="665" xr:uid="{00000000-0005-0000-0000-0000C3030000}"/>
    <cellStyle name="Ergebnis 2 2 2" xfId="880" xr:uid="{00000000-0005-0000-0000-0000C4030000}"/>
    <cellStyle name="Ergebnis 2 2 2 2" xfId="1350" xr:uid="{00000000-0005-0000-0000-0000C5030000}"/>
    <cellStyle name="Ergebnis 2 2 2 3" xfId="1722" xr:uid="{00000000-0005-0000-0000-0000C6030000}"/>
    <cellStyle name="Ergebnis 2 2 3" xfId="1143" xr:uid="{00000000-0005-0000-0000-0000C7030000}"/>
    <cellStyle name="Ergebnis 2 2 4" xfId="1516" xr:uid="{00000000-0005-0000-0000-0000C8030000}"/>
    <cellStyle name="Ergebnis 2 3" xfId="597" xr:uid="{00000000-0005-0000-0000-0000C9030000}"/>
    <cellStyle name="Ergebnis 2 3 2" xfId="812" xr:uid="{00000000-0005-0000-0000-0000CA030000}"/>
    <cellStyle name="Ergebnis 2 3 2 2" xfId="1282" xr:uid="{00000000-0005-0000-0000-0000CB030000}"/>
    <cellStyle name="Ergebnis 2 3 2 3" xfId="1654" xr:uid="{00000000-0005-0000-0000-0000CC030000}"/>
    <cellStyle name="Ergebnis 2 3 3" xfId="1075" xr:uid="{00000000-0005-0000-0000-0000CD030000}"/>
    <cellStyle name="Ergebnis 2 3 4" xfId="1448" xr:uid="{00000000-0005-0000-0000-0000CE030000}"/>
    <cellStyle name="Ergebnis 2 4" xfId="588" xr:uid="{00000000-0005-0000-0000-0000CF030000}"/>
    <cellStyle name="Ergebnis 2 4 2" xfId="803" xr:uid="{00000000-0005-0000-0000-0000D0030000}"/>
    <cellStyle name="Ergebnis 2 4 2 2" xfId="1273" xr:uid="{00000000-0005-0000-0000-0000D1030000}"/>
    <cellStyle name="Ergebnis 2 4 2 3" xfId="1645" xr:uid="{00000000-0005-0000-0000-0000D2030000}"/>
    <cellStyle name="Ergebnis 2 4 3" xfId="1066" xr:uid="{00000000-0005-0000-0000-0000D3030000}"/>
    <cellStyle name="Ergebnis 2 4 4" xfId="1439" xr:uid="{00000000-0005-0000-0000-0000D4030000}"/>
    <cellStyle name="Ergebnis 2 5" xfId="723" xr:uid="{00000000-0005-0000-0000-0000D5030000}"/>
    <cellStyle name="Ergebnis 2 5 2" xfId="1193" xr:uid="{00000000-0005-0000-0000-0000D6030000}"/>
    <cellStyle name="Ergebnis 2 5 3" xfId="1565" xr:uid="{00000000-0005-0000-0000-0000D7030000}"/>
    <cellStyle name="Ergebnis 2 6" xfId="988" xr:uid="{00000000-0005-0000-0000-0000D8030000}"/>
    <cellStyle name="Ergebnis 2 7" xfId="948" xr:uid="{00000000-0005-0000-0000-0000D9030000}"/>
    <cellStyle name="Ergebnis 3" xfId="302" xr:uid="{00000000-0005-0000-0000-0000DA030000}"/>
    <cellStyle name="Ergebnis 3 2" xfId="639" xr:uid="{00000000-0005-0000-0000-0000DB030000}"/>
    <cellStyle name="Ergebnis 3 2 2" xfId="854" xr:uid="{00000000-0005-0000-0000-0000DC030000}"/>
    <cellStyle name="Ergebnis 3 2 2 2" xfId="1324" xr:uid="{00000000-0005-0000-0000-0000DD030000}"/>
    <cellStyle name="Ergebnis 3 2 2 3" xfId="1696" xr:uid="{00000000-0005-0000-0000-0000DE030000}"/>
    <cellStyle name="Ergebnis 3 2 3" xfId="1117" xr:uid="{00000000-0005-0000-0000-0000DF030000}"/>
    <cellStyle name="Ergebnis 3 2 4" xfId="1490" xr:uid="{00000000-0005-0000-0000-0000E0030000}"/>
    <cellStyle name="Ergebnis 3 3" xfId="553" xr:uid="{00000000-0005-0000-0000-0000E1030000}"/>
    <cellStyle name="Ergebnis 3 3 2" xfId="768" xr:uid="{00000000-0005-0000-0000-0000E2030000}"/>
    <cellStyle name="Ergebnis 3 3 2 2" xfId="1238" xr:uid="{00000000-0005-0000-0000-0000E3030000}"/>
    <cellStyle name="Ergebnis 3 3 2 3" xfId="1610" xr:uid="{00000000-0005-0000-0000-0000E4030000}"/>
    <cellStyle name="Ergebnis 3 3 3" xfId="1031" xr:uid="{00000000-0005-0000-0000-0000E5030000}"/>
    <cellStyle name="Ergebnis 3 3 4" xfId="1404" xr:uid="{00000000-0005-0000-0000-0000E6030000}"/>
    <cellStyle name="Ergebnis 3 4" xfId="580" xr:uid="{00000000-0005-0000-0000-0000E7030000}"/>
    <cellStyle name="Ergebnis 3 4 2" xfId="795" xr:uid="{00000000-0005-0000-0000-0000E8030000}"/>
    <cellStyle name="Ergebnis 3 4 2 2" xfId="1265" xr:uid="{00000000-0005-0000-0000-0000E9030000}"/>
    <cellStyle name="Ergebnis 3 4 2 3" xfId="1637" xr:uid="{00000000-0005-0000-0000-0000EA030000}"/>
    <cellStyle name="Ergebnis 3 4 3" xfId="1058" xr:uid="{00000000-0005-0000-0000-0000EB030000}"/>
    <cellStyle name="Ergebnis 3 4 4" xfId="1431" xr:uid="{00000000-0005-0000-0000-0000EC030000}"/>
    <cellStyle name="Ergebnis 3 5" xfId="719" xr:uid="{00000000-0005-0000-0000-0000ED030000}"/>
    <cellStyle name="Ergebnis 3 5 2" xfId="1190" xr:uid="{00000000-0005-0000-0000-0000EE030000}"/>
    <cellStyle name="Ergebnis 3 5 3" xfId="1562" xr:uid="{00000000-0005-0000-0000-0000EF030000}"/>
    <cellStyle name="Ergebnis 3 6" xfId="974" xr:uid="{00000000-0005-0000-0000-0000F0030000}"/>
    <cellStyle name="Ergebnis 3 7" xfId="908" xr:uid="{00000000-0005-0000-0000-0000F1030000}"/>
    <cellStyle name="Ergebnis 4" xfId="569" xr:uid="{00000000-0005-0000-0000-0000F2030000}"/>
    <cellStyle name="Ergebnis 4 2" xfId="784" xr:uid="{00000000-0005-0000-0000-0000F3030000}"/>
    <cellStyle name="Ergebnis 4 2 2" xfId="1254" xr:uid="{00000000-0005-0000-0000-0000F4030000}"/>
    <cellStyle name="Ergebnis 4 2 3" xfId="1626" xr:uid="{00000000-0005-0000-0000-0000F5030000}"/>
    <cellStyle name="Ergebnis 4 3" xfId="1047" xr:uid="{00000000-0005-0000-0000-0000F6030000}"/>
    <cellStyle name="Ergebnis 4 4" xfId="1420" xr:uid="{00000000-0005-0000-0000-0000F7030000}"/>
    <cellStyle name="Ergebnis 5" xfId="643" xr:uid="{00000000-0005-0000-0000-0000F8030000}"/>
    <cellStyle name="Ergebnis 5 2" xfId="858" xr:uid="{00000000-0005-0000-0000-0000F9030000}"/>
    <cellStyle name="Ergebnis 5 2 2" xfId="1328" xr:uid="{00000000-0005-0000-0000-0000FA030000}"/>
    <cellStyle name="Ergebnis 5 2 3" xfId="1700" xr:uid="{00000000-0005-0000-0000-0000FB030000}"/>
    <cellStyle name="Ergebnis 5 3" xfId="1121" xr:uid="{00000000-0005-0000-0000-0000FC030000}"/>
    <cellStyle name="Ergebnis 5 4" xfId="1494" xr:uid="{00000000-0005-0000-0000-0000FD030000}"/>
    <cellStyle name="Ergebnis 6" xfId="650" xr:uid="{00000000-0005-0000-0000-0000FE030000}"/>
    <cellStyle name="Ergebnis 6 2" xfId="865" xr:uid="{00000000-0005-0000-0000-0000FF030000}"/>
    <cellStyle name="Ergebnis 6 2 2" xfId="1335" xr:uid="{00000000-0005-0000-0000-000000040000}"/>
    <cellStyle name="Ergebnis 6 2 3" xfId="1707" xr:uid="{00000000-0005-0000-0000-000001040000}"/>
    <cellStyle name="Ergebnis 6 3" xfId="1128" xr:uid="{00000000-0005-0000-0000-000002040000}"/>
    <cellStyle name="Ergebnis 6 4" xfId="1501" xr:uid="{00000000-0005-0000-0000-000003040000}"/>
    <cellStyle name="Ergebnis 7" xfId="698" xr:uid="{00000000-0005-0000-0000-000004040000}"/>
    <cellStyle name="Ergebnis 7 2" xfId="1175" xr:uid="{00000000-0005-0000-0000-000005040000}"/>
    <cellStyle name="Ergebnis 7 3" xfId="1548" xr:uid="{00000000-0005-0000-0000-000006040000}"/>
    <cellStyle name="Ergebnis 8" xfId="926" xr:uid="{00000000-0005-0000-0000-000007040000}"/>
    <cellStyle name="Ergebnis 9" xfId="999" xr:uid="{00000000-0005-0000-0000-000008040000}"/>
    <cellStyle name="Erklärender Text" xfId="150" xr:uid="{00000000-0005-0000-0000-000009040000}"/>
    <cellStyle name="Erklärender Text 2" xfId="410" xr:uid="{00000000-0005-0000-0000-00000A040000}"/>
    <cellStyle name="Erklärender Text 3" xfId="292" xr:uid="{00000000-0005-0000-0000-00000B040000}"/>
    <cellStyle name="Explanatory Text 2" xfId="151" xr:uid="{00000000-0005-0000-0000-00000C040000}"/>
    <cellStyle name="Explanatory Text 3" xfId="242" xr:uid="{00000000-0005-0000-0000-00000D040000}"/>
    <cellStyle name="Good 2" xfId="152" xr:uid="{00000000-0005-0000-0000-00000E040000}"/>
    <cellStyle name="Good 3" xfId="243" xr:uid="{00000000-0005-0000-0000-00000F040000}"/>
    <cellStyle name="Good 4" xfId="372" xr:uid="{00000000-0005-0000-0000-000010040000}"/>
    <cellStyle name="Gut" xfId="153" xr:uid="{00000000-0005-0000-0000-000011040000}"/>
    <cellStyle name="Heading 1 2" xfId="154" xr:uid="{00000000-0005-0000-0000-000012040000}"/>
    <cellStyle name="Heading 1 3" xfId="244" xr:uid="{00000000-0005-0000-0000-000013040000}"/>
    <cellStyle name="Heading 1 4" xfId="380" xr:uid="{00000000-0005-0000-0000-000014040000}"/>
    <cellStyle name="Heading 2 2" xfId="155" xr:uid="{00000000-0005-0000-0000-000015040000}"/>
    <cellStyle name="Heading 2 3" xfId="245" xr:uid="{00000000-0005-0000-0000-000016040000}"/>
    <cellStyle name="Heading 2 4" xfId="381" xr:uid="{00000000-0005-0000-0000-000017040000}"/>
    <cellStyle name="Heading 3 2" xfId="156" xr:uid="{00000000-0005-0000-0000-000018040000}"/>
    <cellStyle name="Heading 3 3" xfId="246" xr:uid="{00000000-0005-0000-0000-000019040000}"/>
    <cellStyle name="Heading 3 4" xfId="382" xr:uid="{00000000-0005-0000-0000-00001A040000}"/>
    <cellStyle name="Heading 4 2" xfId="157" xr:uid="{00000000-0005-0000-0000-00001B040000}"/>
    <cellStyle name="Heading 4 3" xfId="247" xr:uid="{00000000-0005-0000-0000-00001C040000}"/>
    <cellStyle name="Heading 4 4" xfId="383" xr:uid="{00000000-0005-0000-0000-00001D040000}"/>
    <cellStyle name="Headline" xfId="13" xr:uid="{00000000-0005-0000-0000-00001E040000}"/>
    <cellStyle name="Input 2" xfId="158" xr:uid="{00000000-0005-0000-0000-00001F040000}"/>
    <cellStyle name="Input 2 2" xfId="572" xr:uid="{00000000-0005-0000-0000-000020040000}"/>
    <cellStyle name="Input 2 2 2" xfId="787" xr:uid="{00000000-0005-0000-0000-000021040000}"/>
    <cellStyle name="Input 2 2 2 2" xfId="1257" xr:uid="{00000000-0005-0000-0000-000022040000}"/>
    <cellStyle name="Input 2 2 2 3" xfId="1629" xr:uid="{00000000-0005-0000-0000-000023040000}"/>
    <cellStyle name="Input 2 2 3" xfId="1050" xr:uid="{00000000-0005-0000-0000-000024040000}"/>
    <cellStyle name="Input 2 2 4" xfId="1423" xr:uid="{00000000-0005-0000-0000-000025040000}"/>
    <cellStyle name="Input 2 3" xfId="676" xr:uid="{00000000-0005-0000-0000-000026040000}"/>
    <cellStyle name="Input 2 3 2" xfId="891" xr:uid="{00000000-0005-0000-0000-000027040000}"/>
    <cellStyle name="Input 2 3 2 2" xfId="1361" xr:uid="{00000000-0005-0000-0000-000028040000}"/>
    <cellStyle name="Input 2 3 2 3" xfId="1733" xr:uid="{00000000-0005-0000-0000-000029040000}"/>
    <cellStyle name="Input 2 3 3" xfId="1154" xr:uid="{00000000-0005-0000-0000-00002A040000}"/>
    <cellStyle name="Input 2 3 4" xfId="1527" xr:uid="{00000000-0005-0000-0000-00002B040000}"/>
    <cellStyle name="Input 2 4" xfId="687" xr:uid="{00000000-0005-0000-0000-00002C040000}"/>
    <cellStyle name="Input 2 4 2" xfId="901" xr:uid="{00000000-0005-0000-0000-00002D040000}"/>
    <cellStyle name="Input 2 4 2 2" xfId="1371" xr:uid="{00000000-0005-0000-0000-00002E040000}"/>
    <cellStyle name="Input 2 4 2 3" xfId="1743" xr:uid="{00000000-0005-0000-0000-00002F040000}"/>
    <cellStyle name="Input 2 4 3" xfId="1164" xr:uid="{00000000-0005-0000-0000-000030040000}"/>
    <cellStyle name="Input 2 4 4" xfId="1537" xr:uid="{00000000-0005-0000-0000-000031040000}"/>
    <cellStyle name="Input 2 5" xfId="699" xr:uid="{00000000-0005-0000-0000-000032040000}"/>
    <cellStyle name="Input 2 5 2" xfId="1176" xr:uid="{00000000-0005-0000-0000-000033040000}"/>
    <cellStyle name="Input 2 5 3" xfId="1549" xr:uid="{00000000-0005-0000-0000-000034040000}"/>
    <cellStyle name="Input 2 6" xfId="928" xr:uid="{00000000-0005-0000-0000-000035040000}"/>
    <cellStyle name="Input 2 7" xfId="968" xr:uid="{00000000-0005-0000-0000-000036040000}"/>
    <cellStyle name="Input 3" xfId="248" xr:uid="{00000000-0005-0000-0000-000037040000}"/>
    <cellStyle name="Input 3 2" xfId="604" xr:uid="{00000000-0005-0000-0000-000038040000}"/>
    <cellStyle name="Input 3 2 2" xfId="819" xr:uid="{00000000-0005-0000-0000-000039040000}"/>
    <cellStyle name="Input 3 2 2 2" xfId="1289" xr:uid="{00000000-0005-0000-0000-00003A040000}"/>
    <cellStyle name="Input 3 2 2 3" xfId="1661" xr:uid="{00000000-0005-0000-0000-00003B040000}"/>
    <cellStyle name="Input 3 2 3" xfId="1082" xr:uid="{00000000-0005-0000-0000-00003C040000}"/>
    <cellStyle name="Input 3 2 4" xfId="1455" xr:uid="{00000000-0005-0000-0000-00003D040000}"/>
    <cellStyle name="Input 3 3" xfId="603" xr:uid="{00000000-0005-0000-0000-00003E040000}"/>
    <cellStyle name="Input 3 3 2" xfId="818" xr:uid="{00000000-0005-0000-0000-00003F040000}"/>
    <cellStyle name="Input 3 3 2 2" xfId="1288" xr:uid="{00000000-0005-0000-0000-000040040000}"/>
    <cellStyle name="Input 3 3 2 3" xfId="1660" xr:uid="{00000000-0005-0000-0000-000041040000}"/>
    <cellStyle name="Input 3 3 3" xfId="1081" xr:uid="{00000000-0005-0000-0000-000042040000}"/>
    <cellStyle name="Input 3 3 4" xfId="1454" xr:uid="{00000000-0005-0000-0000-000043040000}"/>
    <cellStyle name="Input 3 4" xfId="547" xr:uid="{00000000-0005-0000-0000-000044040000}"/>
    <cellStyle name="Input 3 4 2" xfId="762" xr:uid="{00000000-0005-0000-0000-000045040000}"/>
    <cellStyle name="Input 3 4 2 2" xfId="1232" xr:uid="{00000000-0005-0000-0000-000046040000}"/>
    <cellStyle name="Input 3 4 2 3" xfId="1604" xr:uid="{00000000-0005-0000-0000-000047040000}"/>
    <cellStyle name="Input 3 4 3" xfId="1025" xr:uid="{00000000-0005-0000-0000-000048040000}"/>
    <cellStyle name="Input 3 4 4" xfId="1398" xr:uid="{00000000-0005-0000-0000-000049040000}"/>
    <cellStyle name="Input 3 5" xfId="705" xr:uid="{00000000-0005-0000-0000-00004A040000}"/>
    <cellStyle name="Input 3 5 2" xfId="1182" xr:uid="{00000000-0005-0000-0000-00004B040000}"/>
    <cellStyle name="Input 3 5 3" xfId="1555" xr:uid="{00000000-0005-0000-0000-00004C040000}"/>
    <cellStyle name="Input 3 6" xfId="942" xr:uid="{00000000-0005-0000-0000-00004D040000}"/>
    <cellStyle name="Input 3 7" xfId="983" xr:uid="{00000000-0005-0000-0000-00004E040000}"/>
    <cellStyle name="Input 4" xfId="359" xr:uid="{00000000-0005-0000-0000-00004F040000}"/>
    <cellStyle name="InputCells" xfId="14" xr:uid="{00000000-0005-0000-0000-000050040000}"/>
    <cellStyle name="InputCells 2" xfId="159" xr:uid="{00000000-0005-0000-0000-000051040000}"/>
    <cellStyle name="InputCells 3" xfId="210" xr:uid="{00000000-0005-0000-0000-000052040000}"/>
    <cellStyle name="InputCells 4" xfId="362" xr:uid="{00000000-0005-0000-0000-000053040000}"/>
    <cellStyle name="InputCells_Bborder_1" xfId="160" xr:uid="{00000000-0005-0000-0000-000054040000}"/>
    <cellStyle name="InputCells12" xfId="33" xr:uid="{00000000-0005-0000-0000-000055040000}"/>
    <cellStyle name="InputCells12 2" xfId="161" xr:uid="{00000000-0005-0000-0000-000056040000}"/>
    <cellStyle name="InputCells12 2 2" xfId="436" xr:uid="{00000000-0005-0000-0000-000057040000}"/>
    <cellStyle name="InputCells12 2 2 2" xfId="610" xr:uid="{00000000-0005-0000-0000-000058040000}"/>
    <cellStyle name="InputCells12 2 2 2 2" xfId="825" xr:uid="{00000000-0005-0000-0000-000059040000}"/>
    <cellStyle name="InputCells12 2 2 2 2 2" xfId="1295" xr:uid="{00000000-0005-0000-0000-00005A040000}"/>
    <cellStyle name="InputCells12 2 2 2 2 3" xfId="1667" xr:uid="{00000000-0005-0000-0000-00005B040000}"/>
    <cellStyle name="InputCells12 2 2 2 3" xfId="1088" xr:uid="{00000000-0005-0000-0000-00005C040000}"/>
    <cellStyle name="InputCells12 2 2 2 4" xfId="1461" xr:uid="{00000000-0005-0000-0000-00005D040000}"/>
    <cellStyle name="InputCells12 2 2 3" xfId="735" xr:uid="{00000000-0005-0000-0000-00005E040000}"/>
    <cellStyle name="InputCells12 2 2 3 2" xfId="1205" xr:uid="{00000000-0005-0000-0000-00005F040000}"/>
    <cellStyle name="InputCells12 2 2 3 3" xfId="1577" xr:uid="{00000000-0005-0000-0000-000060040000}"/>
    <cellStyle name="InputCells12 2 3" xfId="295" xr:uid="{00000000-0005-0000-0000-000061040000}"/>
    <cellStyle name="InputCells12 2 3 2" xfId="633" xr:uid="{00000000-0005-0000-0000-000062040000}"/>
    <cellStyle name="InputCells12 2 3 2 2" xfId="848" xr:uid="{00000000-0005-0000-0000-000063040000}"/>
    <cellStyle name="InputCells12 2 3 2 2 2" xfId="1318" xr:uid="{00000000-0005-0000-0000-000064040000}"/>
    <cellStyle name="InputCells12 2 3 2 2 3" xfId="1690" xr:uid="{00000000-0005-0000-0000-000065040000}"/>
    <cellStyle name="InputCells12 2 3 2 3" xfId="1111" xr:uid="{00000000-0005-0000-0000-000066040000}"/>
    <cellStyle name="InputCells12 2 3 2 4" xfId="1484" xr:uid="{00000000-0005-0000-0000-000067040000}"/>
    <cellStyle name="InputCells12 2 3 3" xfId="556" xr:uid="{00000000-0005-0000-0000-000068040000}"/>
    <cellStyle name="InputCells12 2 3 3 2" xfId="771" xr:uid="{00000000-0005-0000-0000-000069040000}"/>
    <cellStyle name="InputCells12 2 3 3 2 2" xfId="1241" xr:uid="{00000000-0005-0000-0000-00006A040000}"/>
    <cellStyle name="InputCells12 2 3 3 2 3" xfId="1613" xr:uid="{00000000-0005-0000-0000-00006B040000}"/>
    <cellStyle name="InputCells12 2 3 3 3" xfId="1034" xr:uid="{00000000-0005-0000-0000-00006C040000}"/>
    <cellStyle name="InputCells12 2 3 3 4" xfId="1407" xr:uid="{00000000-0005-0000-0000-00006D040000}"/>
    <cellStyle name="InputCells12 2 3 4" xfId="672" xr:uid="{00000000-0005-0000-0000-00006E040000}"/>
    <cellStyle name="InputCells12 2 3 4 2" xfId="887" xr:uid="{00000000-0005-0000-0000-00006F040000}"/>
    <cellStyle name="InputCells12 2 3 4 2 2" xfId="1357" xr:uid="{00000000-0005-0000-0000-000070040000}"/>
    <cellStyle name="InputCells12 2 3 4 2 3" xfId="1729" xr:uid="{00000000-0005-0000-0000-000071040000}"/>
    <cellStyle name="InputCells12 2 3 4 3" xfId="1150" xr:uid="{00000000-0005-0000-0000-000072040000}"/>
    <cellStyle name="InputCells12 2 3 4 4" xfId="1523" xr:uid="{00000000-0005-0000-0000-000073040000}"/>
    <cellStyle name="InputCells12 2 3 5" xfId="967" xr:uid="{00000000-0005-0000-0000-000074040000}"/>
    <cellStyle name="InputCells12 2 3 6" xfId="917" xr:uid="{00000000-0005-0000-0000-000075040000}"/>
    <cellStyle name="InputCells12 3" xfId="435" xr:uid="{00000000-0005-0000-0000-000076040000}"/>
    <cellStyle name="InputCells12 3 2" xfId="540" xr:uid="{00000000-0005-0000-0000-000077040000}"/>
    <cellStyle name="InputCells12 3 2 2" xfId="755" xr:uid="{00000000-0005-0000-0000-000078040000}"/>
    <cellStyle name="InputCells12 3 2 2 2" xfId="1225" xr:uid="{00000000-0005-0000-0000-000079040000}"/>
    <cellStyle name="InputCells12 3 2 2 3" xfId="1597" xr:uid="{00000000-0005-0000-0000-00007A040000}"/>
    <cellStyle name="InputCells12 3 2 3" xfId="1018" xr:uid="{00000000-0005-0000-0000-00007B040000}"/>
    <cellStyle name="InputCells12 3 2 4" xfId="1391" xr:uid="{00000000-0005-0000-0000-00007C040000}"/>
    <cellStyle name="InputCells12 3 3" xfId="734" xr:uid="{00000000-0005-0000-0000-00007D040000}"/>
    <cellStyle name="InputCells12 3 3 2" xfId="1204" xr:uid="{00000000-0005-0000-0000-00007E040000}"/>
    <cellStyle name="InputCells12 3 3 3" xfId="1576" xr:uid="{00000000-0005-0000-0000-00007F040000}"/>
    <cellStyle name="InputCells12 4" xfId="294" xr:uid="{00000000-0005-0000-0000-000080040000}"/>
    <cellStyle name="InputCells12 4 2" xfId="632" xr:uid="{00000000-0005-0000-0000-000081040000}"/>
    <cellStyle name="InputCells12 4 2 2" xfId="847" xr:uid="{00000000-0005-0000-0000-000082040000}"/>
    <cellStyle name="InputCells12 4 2 2 2" xfId="1317" xr:uid="{00000000-0005-0000-0000-000083040000}"/>
    <cellStyle name="InputCells12 4 2 2 3" xfId="1689" xr:uid="{00000000-0005-0000-0000-000084040000}"/>
    <cellStyle name="InputCells12 4 2 3" xfId="1110" xr:uid="{00000000-0005-0000-0000-000085040000}"/>
    <cellStyle name="InputCells12 4 2 4" xfId="1483" xr:uid="{00000000-0005-0000-0000-000086040000}"/>
    <cellStyle name="InputCells12 4 3" xfId="557" xr:uid="{00000000-0005-0000-0000-000087040000}"/>
    <cellStyle name="InputCells12 4 3 2" xfId="772" xr:uid="{00000000-0005-0000-0000-000088040000}"/>
    <cellStyle name="InputCells12 4 3 2 2" xfId="1242" xr:uid="{00000000-0005-0000-0000-000089040000}"/>
    <cellStyle name="InputCells12 4 3 2 3" xfId="1614" xr:uid="{00000000-0005-0000-0000-00008A040000}"/>
    <cellStyle name="InputCells12 4 3 3" xfId="1035" xr:uid="{00000000-0005-0000-0000-00008B040000}"/>
    <cellStyle name="InputCells12 4 3 4" xfId="1408" xr:uid="{00000000-0005-0000-0000-00008C040000}"/>
    <cellStyle name="InputCells12 4 4" xfId="531" xr:uid="{00000000-0005-0000-0000-00008D040000}"/>
    <cellStyle name="InputCells12 4 4 2" xfId="746" xr:uid="{00000000-0005-0000-0000-00008E040000}"/>
    <cellStyle name="InputCells12 4 4 2 2" xfId="1216" xr:uid="{00000000-0005-0000-0000-00008F040000}"/>
    <cellStyle name="InputCells12 4 4 2 3" xfId="1588" xr:uid="{00000000-0005-0000-0000-000090040000}"/>
    <cellStyle name="InputCells12 4 4 3" xfId="1009" xr:uid="{00000000-0005-0000-0000-000091040000}"/>
    <cellStyle name="InputCells12 4 4 4" xfId="1382" xr:uid="{00000000-0005-0000-0000-000092040000}"/>
    <cellStyle name="InputCells12 4 5" xfId="966" xr:uid="{00000000-0005-0000-0000-000093040000}"/>
    <cellStyle name="InputCells12 4 6" xfId="937" xr:uid="{00000000-0005-0000-0000-000094040000}"/>
    <cellStyle name="InputCells12 5" xfId="68" xr:uid="{00000000-0005-0000-0000-000095040000}"/>
    <cellStyle name="InputCells12_BBorder" xfId="39" xr:uid="{00000000-0005-0000-0000-000096040000}"/>
    <cellStyle name="IntCells" xfId="162" xr:uid="{00000000-0005-0000-0000-000097040000}"/>
    <cellStyle name="KP_thin_border_dark_grey" xfId="50" xr:uid="{00000000-0005-0000-0000-000098040000}"/>
    <cellStyle name="Linked Cell 2" xfId="163" xr:uid="{00000000-0005-0000-0000-000099040000}"/>
    <cellStyle name="Linked Cell 3" xfId="249" xr:uid="{00000000-0005-0000-0000-00009A040000}"/>
    <cellStyle name="Linked Cell 4" xfId="384" xr:uid="{00000000-0005-0000-0000-00009B040000}"/>
    <cellStyle name="Neutral 2" xfId="164" xr:uid="{00000000-0005-0000-0000-00009C040000}"/>
    <cellStyle name="Neutral 3" xfId="250" xr:uid="{00000000-0005-0000-0000-00009D040000}"/>
    <cellStyle name="Normaali 2" xfId="165" xr:uid="{00000000-0005-0000-0000-00009E040000}"/>
    <cellStyle name="Normaali 2 2" xfId="166" xr:uid="{00000000-0005-0000-0000-00009F040000}"/>
    <cellStyle name="Normal 10" xfId="387" xr:uid="{00000000-0005-0000-0000-0000A0040000}"/>
    <cellStyle name="Normal 10 2" xfId="456" xr:uid="{00000000-0005-0000-0000-0000A1040000}"/>
    <cellStyle name="Normal 11" xfId="415" xr:uid="{00000000-0005-0000-0000-0000A2040000}"/>
    <cellStyle name="Normal 11 2" xfId="457" xr:uid="{00000000-0005-0000-0000-0000A3040000}"/>
    <cellStyle name="Normal 12" xfId="526" xr:uid="{00000000-0005-0000-0000-0000A4040000}"/>
    <cellStyle name="Normal 12 2" xfId="686" xr:uid="{00000000-0005-0000-0000-0000A5040000}"/>
    <cellStyle name="Normal 2" xfId="27" xr:uid="{00000000-0005-0000-0000-0000A6040000}"/>
    <cellStyle name="Normal 2 2" xfId="167" xr:uid="{00000000-0005-0000-0000-0000A7040000}"/>
    <cellStyle name="Normal 2 2 2" xfId="168" xr:uid="{00000000-0005-0000-0000-0000A8040000}"/>
    <cellStyle name="Normal 2 3" xfId="169" xr:uid="{00000000-0005-0000-0000-0000A9040000}"/>
    <cellStyle name="Normal 2 3 2" xfId="437" xr:uid="{00000000-0005-0000-0000-0000AA040000}"/>
    <cellStyle name="Normal 2 4" xfId="55" xr:uid="{00000000-0005-0000-0000-0000AB040000}"/>
    <cellStyle name="Normal 3" xfId="51" xr:uid="{00000000-0005-0000-0000-0000AC040000}"/>
    <cellStyle name="Normal 3 2" xfId="170" xr:uid="{00000000-0005-0000-0000-0000AD040000}"/>
    <cellStyle name="Normal 3 2 2" xfId="56" xr:uid="{00000000-0005-0000-0000-0000AE040000}"/>
    <cellStyle name="Normal 3 3" xfId="211" xr:uid="{00000000-0005-0000-0000-0000AF040000}"/>
    <cellStyle name="Normal 3 4" xfId="373" xr:uid="{00000000-0005-0000-0000-0000B0040000}"/>
    <cellStyle name="Normal 4" xfId="171" xr:uid="{00000000-0005-0000-0000-0000B1040000}"/>
    <cellStyle name="Normal 4 2" xfId="172" xr:uid="{00000000-0005-0000-0000-0000B2040000}"/>
    <cellStyle name="Normal 4 2 2" xfId="173" xr:uid="{00000000-0005-0000-0000-0000B3040000}"/>
    <cellStyle name="Normal 4 2 3" xfId="438" xr:uid="{00000000-0005-0000-0000-0000B4040000}"/>
    <cellStyle name="Normal 4 3" xfId="212" xr:uid="{00000000-0005-0000-0000-0000B5040000}"/>
    <cellStyle name="Normal 4 3 2" xfId="439" xr:uid="{00000000-0005-0000-0000-0000B6040000}"/>
    <cellStyle name="Normal 5" xfId="174" xr:uid="{00000000-0005-0000-0000-0000B7040000}"/>
    <cellStyle name="Normal 5 2" xfId="305" xr:uid="{00000000-0005-0000-0000-0000B8040000}"/>
    <cellStyle name="Normal 5 2 2" xfId="312" xr:uid="{00000000-0005-0000-0000-0000B9040000}"/>
    <cellStyle name="Normal 5 2 2 2" xfId="318" xr:uid="{00000000-0005-0000-0000-0000BA040000}"/>
    <cellStyle name="Normal 5 2 2 2 2" xfId="333" xr:uid="{00000000-0005-0000-0000-0000BB040000}"/>
    <cellStyle name="Normal 5 2 2 2 2 2" xfId="462" xr:uid="{00000000-0005-0000-0000-0000BC040000}"/>
    <cellStyle name="Normal 5 2 2 2 3" xfId="461" xr:uid="{00000000-0005-0000-0000-0000BD040000}"/>
    <cellStyle name="Normal 5 2 2 3" xfId="332" xr:uid="{00000000-0005-0000-0000-0000BE040000}"/>
    <cellStyle name="Normal 5 2 2 3 2" xfId="463" xr:uid="{00000000-0005-0000-0000-0000BF040000}"/>
    <cellStyle name="Normal 5 2 2 4" xfId="460" xr:uid="{00000000-0005-0000-0000-0000C0040000}"/>
    <cellStyle name="Normal 5 2 3" xfId="317" xr:uid="{00000000-0005-0000-0000-0000C1040000}"/>
    <cellStyle name="Normal 5 2 3 2" xfId="334" xr:uid="{00000000-0005-0000-0000-0000C2040000}"/>
    <cellStyle name="Normal 5 2 3 2 2" xfId="465" xr:uid="{00000000-0005-0000-0000-0000C3040000}"/>
    <cellStyle name="Normal 5 2 3 3" xfId="464" xr:uid="{00000000-0005-0000-0000-0000C4040000}"/>
    <cellStyle name="Normal 5 2 4" xfId="331" xr:uid="{00000000-0005-0000-0000-0000C5040000}"/>
    <cellStyle name="Normal 5 2 4 2" xfId="466" xr:uid="{00000000-0005-0000-0000-0000C6040000}"/>
    <cellStyle name="Normal 5 2 5" xfId="440" xr:uid="{00000000-0005-0000-0000-0000C7040000}"/>
    <cellStyle name="Normal 5 2 5 2" xfId="467" xr:uid="{00000000-0005-0000-0000-0000C8040000}"/>
    <cellStyle name="Normal 5 2 6" xfId="459" xr:uid="{00000000-0005-0000-0000-0000C9040000}"/>
    <cellStyle name="Normal 5 3" xfId="309" xr:uid="{00000000-0005-0000-0000-0000CA040000}"/>
    <cellStyle name="Normal 5 3 2" xfId="319" xr:uid="{00000000-0005-0000-0000-0000CB040000}"/>
    <cellStyle name="Normal 5 3 2 2" xfId="336" xr:uid="{00000000-0005-0000-0000-0000CC040000}"/>
    <cellStyle name="Normal 5 3 2 2 2" xfId="470" xr:uid="{00000000-0005-0000-0000-0000CD040000}"/>
    <cellStyle name="Normal 5 3 2 3" xfId="469" xr:uid="{00000000-0005-0000-0000-0000CE040000}"/>
    <cellStyle name="Normal 5 3 3" xfId="335" xr:uid="{00000000-0005-0000-0000-0000CF040000}"/>
    <cellStyle name="Normal 5 3 3 2" xfId="471" xr:uid="{00000000-0005-0000-0000-0000D0040000}"/>
    <cellStyle name="Normal 5 3 4" xfId="468" xr:uid="{00000000-0005-0000-0000-0000D1040000}"/>
    <cellStyle name="Normal 5 4" xfId="316" xr:uid="{00000000-0005-0000-0000-0000D2040000}"/>
    <cellStyle name="Normal 5 4 2" xfId="337" xr:uid="{00000000-0005-0000-0000-0000D3040000}"/>
    <cellStyle name="Normal 5 4 2 2" xfId="473" xr:uid="{00000000-0005-0000-0000-0000D4040000}"/>
    <cellStyle name="Normal 5 4 3" xfId="472" xr:uid="{00000000-0005-0000-0000-0000D5040000}"/>
    <cellStyle name="Normal 5 5" xfId="330" xr:uid="{00000000-0005-0000-0000-0000D6040000}"/>
    <cellStyle name="Normal 5 5 2" xfId="474" xr:uid="{00000000-0005-0000-0000-0000D7040000}"/>
    <cellStyle name="Normal 5 6" xfId="374" xr:uid="{00000000-0005-0000-0000-0000D8040000}"/>
    <cellStyle name="Normal 5 7" xfId="458" xr:uid="{00000000-0005-0000-0000-0000D9040000}"/>
    <cellStyle name="Normal 5 8" xfId="296" xr:uid="{00000000-0005-0000-0000-0000DA040000}"/>
    <cellStyle name="Normal 6" xfId="175" xr:uid="{00000000-0005-0000-0000-0000DB040000}"/>
    <cellStyle name="Normal 6 10" xfId="441" xr:uid="{00000000-0005-0000-0000-0000DC040000}"/>
    <cellStyle name="Normal 6 10 2" xfId="476" xr:uid="{00000000-0005-0000-0000-0000DD040000}"/>
    <cellStyle name="Normal 6 11" xfId="475" xr:uid="{00000000-0005-0000-0000-0000DE040000}"/>
    <cellStyle name="Normal 6 2" xfId="306" xr:uid="{00000000-0005-0000-0000-0000DF040000}"/>
    <cellStyle name="Normal 6 2 2" xfId="313" xr:uid="{00000000-0005-0000-0000-0000E0040000}"/>
    <cellStyle name="Normal 6 2 2 2" xfId="322" xr:uid="{00000000-0005-0000-0000-0000E1040000}"/>
    <cellStyle name="Normal 6 2 2 2 2" xfId="341" xr:uid="{00000000-0005-0000-0000-0000E2040000}"/>
    <cellStyle name="Normal 6 2 2 2 2 2" xfId="480" xr:uid="{00000000-0005-0000-0000-0000E3040000}"/>
    <cellStyle name="Normal 6 2 2 2 3" xfId="479" xr:uid="{00000000-0005-0000-0000-0000E4040000}"/>
    <cellStyle name="Normal 6 2 2 3" xfId="340" xr:uid="{00000000-0005-0000-0000-0000E5040000}"/>
    <cellStyle name="Normal 6 2 2 3 2" xfId="481" xr:uid="{00000000-0005-0000-0000-0000E6040000}"/>
    <cellStyle name="Normal 6 2 2 4" xfId="478" xr:uid="{00000000-0005-0000-0000-0000E7040000}"/>
    <cellStyle name="Normal 6 2 3" xfId="321" xr:uid="{00000000-0005-0000-0000-0000E8040000}"/>
    <cellStyle name="Normal 6 2 3 2" xfId="342" xr:uid="{00000000-0005-0000-0000-0000E9040000}"/>
    <cellStyle name="Normal 6 2 3 2 2" xfId="483" xr:uid="{00000000-0005-0000-0000-0000EA040000}"/>
    <cellStyle name="Normal 6 2 3 3" xfId="482" xr:uid="{00000000-0005-0000-0000-0000EB040000}"/>
    <cellStyle name="Normal 6 2 4" xfId="339" xr:uid="{00000000-0005-0000-0000-0000EC040000}"/>
    <cellStyle name="Normal 6 2 4 2" xfId="484" xr:uid="{00000000-0005-0000-0000-0000ED040000}"/>
    <cellStyle name="Normal 6 2 5" xfId="442" xr:uid="{00000000-0005-0000-0000-0000EE040000}"/>
    <cellStyle name="Normal 6 2 5 2" xfId="485" xr:uid="{00000000-0005-0000-0000-0000EF040000}"/>
    <cellStyle name="Normal 6 2 6" xfId="477" xr:uid="{00000000-0005-0000-0000-0000F0040000}"/>
    <cellStyle name="Normal 6 3" xfId="308" xr:uid="{00000000-0005-0000-0000-0000F1040000}"/>
    <cellStyle name="Normal 6 3 2" xfId="315" xr:uid="{00000000-0005-0000-0000-0000F2040000}"/>
    <cellStyle name="Normal 6 3 2 2" xfId="324" xr:uid="{00000000-0005-0000-0000-0000F3040000}"/>
    <cellStyle name="Normal 6 3 2 2 2" xfId="345" xr:uid="{00000000-0005-0000-0000-0000F4040000}"/>
    <cellStyle name="Normal 6 3 2 2 2 2" xfId="489" xr:uid="{00000000-0005-0000-0000-0000F5040000}"/>
    <cellStyle name="Normal 6 3 2 2 3" xfId="488" xr:uid="{00000000-0005-0000-0000-0000F6040000}"/>
    <cellStyle name="Normal 6 3 2 3" xfId="344" xr:uid="{00000000-0005-0000-0000-0000F7040000}"/>
    <cellStyle name="Normal 6 3 2 3 2" xfId="490" xr:uid="{00000000-0005-0000-0000-0000F8040000}"/>
    <cellStyle name="Normal 6 3 2 4" xfId="487" xr:uid="{00000000-0005-0000-0000-0000F9040000}"/>
    <cellStyle name="Normal 6 3 3" xfId="323" xr:uid="{00000000-0005-0000-0000-0000FA040000}"/>
    <cellStyle name="Normal 6 3 3 2" xfId="346" xr:uid="{00000000-0005-0000-0000-0000FB040000}"/>
    <cellStyle name="Normal 6 3 3 2 2" xfId="492" xr:uid="{00000000-0005-0000-0000-0000FC040000}"/>
    <cellStyle name="Normal 6 3 3 3" xfId="491" xr:uid="{00000000-0005-0000-0000-0000FD040000}"/>
    <cellStyle name="Normal 6 3 4" xfId="343" xr:uid="{00000000-0005-0000-0000-0000FE040000}"/>
    <cellStyle name="Normal 6 3 4 2" xfId="493" xr:uid="{00000000-0005-0000-0000-0000FF040000}"/>
    <cellStyle name="Normal 6 3 5" xfId="486" xr:uid="{00000000-0005-0000-0000-000000050000}"/>
    <cellStyle name="Normal 6 4" xfId="310" xr:uid="{00000000-0005-0000-0000-000001050000}"/>
    <cellStyle name="Normal 6 4 2" xfId="325" xr:uid="{00000000-0005-0000-0000-000002050000}"/>
    <cellStyle name="Normal 6 4 2 2" xfId="348" xr:uid="{00000000-0005-0000-0000-000003050000}"/>
    <cellStyle name="Normal 6 4 2 2 2" xfId="496" xr:uid="{00000000-0005-0000-0000-000004050000}"/>
    <cellStyle name="Normal 6 4 2 3" xfId="495" xr:uid="{00000000-0005-0000-0000-000005050000}"/>
    <cellStyle name="Normal 6 4 3" xfId="347" xr:uid="{00000000-0005-0000-0000-000006050000}"/>
    <cellStyle name="Normal 6 4 3 2" xfId="497" xr:uid="{00000000-0005-0000-0000-000007050000}"/>
    <cellStyle name="Normal 6 4 4" xfId="494" xr:uid="{00000000-0005-0000-0000-000008050000}"/>
    <cellStyle name="Normal 6 5" xfId="320" xr:uid="{00000000-0005-0000-0000-000009050000}"/>
    <cellStyle name="Normal 6 5 2" xfId="349" xr:uid="{00000000-0005-0000-0000-00000A050000}"/>
    <cellStyle name="Normal 6 5 2 2" xfId="499" xr:uid="{00000000-0005-0000-0000-00000B050000}"/>
    <cellStyle name="Normal 6 5 3" xfId="498" xr:uid="{00000000-0005-0000-0000-00000C050000}"/>
    <cellStyle name="Normal 6 6" xfId="338" xr:uid="{00000000-0005-0000-0000-00000D050000}"/>
    <cellStyle name="Normal 6 6 2" xfId="500" xr:uid="{00000000-0005-0000-0000-00000E050000}"/>
    <cellStyle name="Normal 6 7" xfId="375" xr:uid="{00000000-0005-0000-0000-00000F050000}"/>
    <cellStyle name="Normal 6 7 2" xfId="501" xr:uid="{00000000-0005-0000-0000-000010050000}"/>
    <cellStyle name="Normal 6 8" xfId="411" xr:uid="{00000000-0005-0000-0000-000011050000}"/>
    <cellStyle name="Normal 6 8 2" xfId="502" xr:uid="{00000000-0005-0000-0000-000012050000}"/>
    <cellStyle name="Normal 6 9" xfId="414" xr:uid="{00000000-0005-0000-0000-000013050000}"/>
    <cellStyle name="Normal 6 9 2" xfId="503" xr:uid="{00000000-0005-0000-0000-000014050000}"/>
    <cellStyle name="Normal 7" xfId="49" xr:uid="{00000000-0005-0000-0000-000015050000}"/>
    <cellStyle name="Normal 7 2" xfId="307" xr:uid="{00000000-0005-0000-0000-000016050000}"/>
    <cellStyle name="Normal 7 2 2" xfId="314" xr:uid="{00000000-0005-0000-0000-000017050000}"/>
    <cellStyle name="Normal 7 2 2 2" xfId="328" xr:uid="{00000000-0005-0000-0000-000018050000}"/>
    <cellStyle name="Normal 7 2 2 2 2" xfId="353" xr:uid="{00000000-0005-0000-0000-000019050000}"/>
    <cellStyle name="Normal 7 2 2 2 2 2" xfId="508" xr:uid="{00000000-0005-0000-0000-00001A050000}"/>
    <cellStyle name="Normal 7 2 2 2 3" xfId="507" xr:uid="{00000000-0005-0000-0000-00001B050000}"/>
    <cellStyle name="Normal 7 2 2 3" xfId="352" xr:uid="{00000000-0005-0000-0000-00001C050000}"/>
    <cellStyle name="Normal 7 2 2 3 2" xfId="509" xr:uid="{00000000-0005-0000-0000-00001D050000}"/>
    <cellStyle name="Normal 7 2 2 4" xfId="506" xr:uid="{00000000-0005-0000-0000-00001E050000}"/>
    <cellStyle name="Normal 7 2 3" xfId="327" xr:uid="{00000000-0005-0000-0000-00001F050000}"/>
    <cellStyle name="Normal 7 2 3 2" xfId="354" xr:uid="{00000000-0005-0000-0000-000020050000}"/>
    <cellStyle name="Normal 7 2 3 2 2" xfId="511" xr:uid="{00000000-0005-0000-0000-000021050000}"/>
    <cellStyle name="Normal 7 2 3 3" xfId="510" xr:uid="{00000000-0005-0000-0000-000022050000}"/>
    <cellStyle name="Normal 7 2 4" xfId="351" xr:uid="{00000000-0005-0000-0000-000023050000}"/>
    <cellStyle name="Normal 7 2 4 2" xfId="512" xr:uid="{00000000-0005-0000-0000-000024050000}"/>
    <cellStyle name="Normal 7 2 5" xfId="443" xr:uid="{00000000-0005-0000-0000-000025050000}"/>
    <cellStyle name="Normal 7 2 5 2" xfId="513" xr:uid="{00000000-0005-0000-0000-000026050000}"/>
    <cellStyle name="Normal 7 2 6" xfId="505" xr:uid="{00000000-0005-0000-0000-000027050000}"/>
    <cellStyle name="Normal 7 3" xfId="311" xr:uid="{00000000-0005-0000-0000-000028050000}"/>
    <cellStyle name="Normal 7 3 2" xfId="329" xr:uid="{00000000-0005-0000-0000-000029050000}"/>
    <cellStyle name="Normal 7 3 2 2" xfId="356" xr:uid="{00000000-0005-0000-0000-00002A050000}"/>
    <cellStyle name="Normal 7 3 2 2 2" xfId="516" xr:uid="{00000000-0005-0000-0000-00002B050000}"/>
    <cellStyle name="Normal 7 3 2 3" xfId="515" xr:uid="{00000000-0005-0000-0000-00002C050000}"/>
    <cellStyle name="Normal 7 3 3" xfId="355" xr:uid="{00000000-0005-0000-0000-00002D050000}"/>
    <cellStyle name="Normal 7 3 3 2" xfId="517" xr:uid="{00000000-0005-0000-0000-00002E050000}"/>
    <cellStyle name="Normal 7 3 4" xfId="514" xr:uid="{00000000-0005-0000-0000-00002F050000}"/>
    <cellStyle name="Normal 7 4" xfId="326" xr:uid="{00000000-0005-0000-0000-000030050000}"/>
    <cellStyle name="Normal 7 4 2" xfId="357" xr:uid="{00000000-0005-0000-0000-000031050000}"/>
    <cellStyle name="Normal 7 4 2 2" xfId="519" xr:uid="{00000000-0005-0000-0000-000032050000}"/>
    <cellStyle name="Normal 7 4 3" xfId="518" xr:uid="{00000000-0005-0000-0000-000033050000}"/>
    <cellStyle name="Normal 7 5" xfId="350" xr:uid="{00000000-0005-0000-0000-000034050000}"/>
    <cellStyle name="Normal 7 5 2" xfId="520" xr:uid="{00000000-0005-0000-0000-000035050000}"/>
    <cellStyle name="Normal 7 6" xfId="363" xr:uid="{00000000-0005-0000-0000-000036050000}"/>
    <cellStyle name="Normal 7 7" xfId="504" xr:uid="{00000000-0005-0000-0000-000037050000}"/>
    <cellStyle name="Normal 7 8" xfId="304" xr:uid="{00000000-0005-0000-0000-000038050000}"/>
    <cellStyle name="Normal 8" xfId="251" xr:uid="{00000000-0005-0000-0000-000039050000}"/>
    <cellStyle name="Normal 8 2" xfId="445" xr:uid="{00000000-0005-0000-0000-00003A050000}"/>
    <cellStyle name="Normal 8 3" xfId="444" xr:uid="{00000000-0005-0000-0000-00003B050000}"/>
    <cellStyle name="Normal 9" xfId="358" xr:uid="{00000000-0005-0000-0000-00003C050000}"/>
    <cellStyle name="Normal 9 2" xfId="521" xr:uid="{00000000-0005-0000-0000-00003D050000}"/>
    <cellStyle name="Normal GHG Numbers (0.00)" xfId="15" xr:uid="{00000000-0005-0000-0000-00003E050000}"/>
    <cellStyle name="Normal GHG Numbers (0.00) 2" xfId="177" xr:uid="{00000000-0005-0000-0000-00003F050000}"/>
    <cellStyle name="Normal GHG Numbers (0.00) 3" xfId="52" xr:uid="{00000000-0005-0000-0000-000040050000}"/>
    <cellStyle name="Normal GHG Numbers (0.00) 3 2" xfId="446" xr:uid="{00000000-0005-0000-0000-000041050000}"/>
    <cellStyle name="Normal GHG Numbers (0.00) 3 2 2" xfId="595" xr:uid="{00000000-0005-0000-0000-000042050000}"/>
    <cellStyle name="Normal GHG Numbers (0.00) 3 2 2 2" xfId="810" xr:uid="{00000000-0005-0000-0000-000043050000}"/>
    <cellStyle name="Normal GHG Numbers (0.00) 3 2 2 2 2" xfId="1280" xr:uid="{00000000-0005-0000-0000-000044050000}"/>
    <cellStyle name="Normal GHG Numbers (0.00) 3 2 2 2 3" xfId="1652" xr:uid="{00000000-0005-0000-0000-000045050000}"/>
    <cellStyle name="Normal GHG Numbers (0.00) 3 2 2 3" xfId="1073" xr:uid="{00000000-0005-0000-0000-000046050000}"/>
    <cellStyle name="Normal GHG Numbers (0.00) 3 2 2 4" xfId="1446" xr:uid="{00000000-0005-0000-0000-000047050000}"/>
    <cellStyle name="Normal GHG Numbers (0.00) 3 2 3" xfId="736" xr:uid="{00000000-0005-0000-0000-000048050000}"/>
    <cellStyle name="Normal GHG Numbers (0.00) 3 2 3 2" xfId="1206" xr:uid="{00000000-0005-0000-0000-000049050000}"/>
    <cellStyle name="Normal GHG Numbers (0.00) 3 2 3 3" xfId="1578" xr:uid="{00000000-0005-0000-0000-00004A050000}"/>
    <cellStyle name="Normal GHG Numbers (0.00) 3 3" xfId="376" xr:uid="{00000000-0005-0000-0000-00004B050000}"/>
    <cellStyle name="Normal GHG Numbers (0.00) 3 3 2" xfId="654" xr:uid="{00000000-0005-0000-0000-00004C050000}"/>
    <cellStyle name="Normal GHG Numbers (0.00) 3 3 2 2" xfId="869" xr:uid="{00000000-0005-0000-0000-00004D050000}"/>
    <cellStyle name="Normal GHG Numbers (0.00) 3 3 2 2 2" xfId="1339" xr:uid="{00000000-0005-0000-0000-00004E050000}"/>
    <cellStyle name="Normal GHG Numbers (0.00) 3 3 2 2 3" xfId="1711" xr:uid="{00000000-0005-0000-0000-00004F050000}"/>
    <cellStyle name="Normal GHG Numbers (0.00) 3 3 2 3" xfId="1132" xr:uid="{00000000-0005-0000-0000-000050050000}"/>
    <cellStyle name="Normal GHG Numbers (0.00) 3 3 2 4" xfId="1505" xr:uid="{00000000-0005-0000-0000-000051050000}"/>
    <cellStyle name="Normal GHG Numbers (0.00) 3 3 3" xfId="551" xr:uid="{00000000-0005-0000-0000-000052050000}"/>
    <cellStyle name="Normal GHG Numbers (0.00) 3 3 3 2" xfId="766" xr:uid="{00000000-0005-0000-0000-000053050000}"/>
    <cellStyle name="Normal GHG Numbers (0.00) 3 3 3 2 2" xfId="1236" xr:uid="{00000000-0005-0000-0000-000054050000}"/>
    <cellStyle name="Normal GHG Numbers (0.00) 3 3 3 2 3" xfId="1608" xr:uid="{00000000-0005-0000-0000-000055050000}"/>
    <cellStyle name="Normal GHG Numbers (0.00) 3 3 3 3" xfId="1029" xr:uid="{00000000-0005-0000-0000-000056050000}"/>
    <cellStyle name="Normal GHG Numbers (0.00) 3 3 3 4" xfId="1402" xr:uid="{00000000-0005-0000-0000-000057050000}"/>
    <cellStyle name="Normal GHG Numbers (0.00) 3 3 4" xfId="684" xr:uid="{00000000-0005-0000-0000-000058050000}"/>
    <cellStyle name="Normal GHG Numbers (0.00) 3 3 4 2" xfId="899" xr:uid="{00000000-0005-0000-0000-000059050000}"/>
    <cellStyle name="Normal GHG Numbers (0.00) 3 3 4 2 2" xfId="1369" xr:uid="{00000000-0005-0000-0000-00005A050000}"/>
    <cellStyle name="Normal GHG Numbers (0.00) 3 3 4 2 3" xfId="1741" xr:uid="{00000000-0005-0000-0000-00005B050000}"/>
    <cellStyle name="Normal GHG Numbers (0.00) 3 3 4 3" xfId="1162" xr:uid="{00000000-0005-0000-0000-00005C050000}"/>
    <cellStyle name="Normal GHG Numbers (0.00) 3 3 4 4" xfId="1535" xr:uid="{00000000-0005-0000-0000-00005D050000}"/>
    <cellStyle name="Normal GHG Numbers (0.00) 3 3 5" xfId="980" xr:uid="{00000000-0005-0000-0000-00005E050000}"/>
    <cellStyle name="Normal GHG Numbers (0.00) 3 3 6" xfId="978" xr:uid="{00000000-0005-0000-0000-00005F050000}"/>
    <cellStyle name="Normal GHG Numbers (0.00) 3 4" xfId="178" xr:uid="{00000000-0005-0000-0000-000060050000}"/>
    <cellStyle name="Normal GHG Numbers (0.00) 4" xfId="176" xr:uid="{00000000-0005-0000-0000-000061050000}"/>
    <cellStyle name="Normal GHG Textfiels Bold" xfId="16" xr:uid="{00000000-0005-0000-0000-000062050000}"/>
    <cellStyle name="Normal GHG Textfiels Bold 2" xfId="179" xr:uid="{00000000-0005-0000-0000-000063050000}"/>
    <cellStyle name="Normal GHG Textfiels Bold 3" xfId="180" xr:uid="{00000000-0005-0000-0000-000064050000}"/>
    <cellStyle name="Normal GHG Textfiels Bold 3 2" xfId="447" xr:uid="{00000000-0005-0000-0000-000065050000}"/>
    <cellStyle name="Normal GHG Textfiels Bold 3 2 2" xfId="539" xr:uid="{00000000-0005-0000-0000-000066050000}"/>
    <cellStyle name="Normal GHG Textfiels Bold 3 2 2 2" xfId="754" xr:uid="{00000000-0005-0000-0000-000067050000}"/>
    <cellStyle name="Normal GHG Textfiels Bold 3 2 2 2 2" xfId="1224" xr:uid="{00000000-0005-0000-0000-000068050000}"/>
    <cellStyle name="Normal GHG Textfiels Bold 3 2 2 2 3" xfId="1596" xr:uid="{00000000-0005-0000-0000-000069050000}"/>
    <cellStyle name="Normal GHG Textfiels Bold 3 2 2 3" xfId="1017" xr:uid="{00000000-0005-0000-0000-00006A050000}"/>
    <cellStyle name="Normal GHG Textfiels Bold 3 2 2 4" xfId="1390" xr:uid="{00000000-0005-0000-0000-00006B050000}"/>
    <cellStyle name="Normal GHG Textfiels Bold 3 2 3" xfId="737" xr:uid="{00000000-0005-0000-0000-00006C050000}"/>
    <cellStyle name="Normal GHG Textfiels Bold 3 2 3 2" xfId="1207" xr:uid="{00000000-0005-0000-0000-00006D050000}"/>
    <cellStyle name="Normal GHG Textfiels Bold 3 2 3 3" xfId="1579" xr:uid="{00000000-0005-0000-0000-00006E050000}"/>
    <cellStyle name="Normal GHG Textfiels Bold 3 3" xfId="377" xr:uid="{00000000-0005-0000-0000-00006F050000}"/>
    <cellStyle name="Normal GHG Textfiels Bold 3 3 2" xfId="655" xr:uid="{00000000-0005-0000-0000-000070050000}"/>
    <cellStyle name="Normal GHG Textfiels Bold 3 3 2 2" xfId="870" xr:uid="{00000000-0005-0000-0000-000071050000}"/>
    <cellStyle name="Normal GHG Textfiels Bold 3 3 2 2 2" xfId="1340" xr:uid="{00000000-0005-0000-0000-000072050000}"/>
    <cellStyle name="Normal GHG Textfiels Bold 3 3 2 2 3" xfId="1712" xr:uid="{00000000-0005-0000-0000-000073050000}"/>
    <cellStyle name="Normal GHG Textfiels Bold 3 3 2 3" xfId="1133" xr:uid="{00000000-0005-0000-0000-000074050000}"/>
    <cellStyle name="Normal GHG Textfiels Bold 3 3 2 4" xfId="1506" xr:uid="{00000000-0005-0000-0000-000075050000}"/>
    <cellStyle name="Normal GHG Textfiels Bold 3 3 3" xfId="598" xr:uid="{00000000-0005-0000-0000-000076050000}"/>
    <cellStyle name="Normal GHG Textfiels Bold 3 3 3 2" xfId="813" xr:uid="{00000000-0005-0000-0000-000077050000}"/>
    <cellStyle name="Normal GHG Textfiels Bold 3 3 3 2 2" xfId="1283" xr:uid="{00000000-0005-0000-0000-000078050000}"/>
    <cellStyle name="Normal GHG Textfiels Bold 3 3 3 2 3" xfId="1655" xr:uid="{00000000-0005-0000-0000-000079050000}"/>
    <cellStyle name="Normal GHG Textfiels Bold 3 3 3 3" xfId="1076" xr:uid="{00000000-0005-0000-0000-00007A050000}"/>
    <cellStyle name="Normal GHG Textfiels Bold 3 3 3 4" xfId="1449" xr:uid="{00000000-0005-0000-0000-00007B050000}"/>
    <cellStyle name="Normal GHG Textfiels Bold 3 3 4" xfId="573" xr:uid="{00000000-0005-0000-0000-00007C050000}"/>
    <cellStyle name="Normal GHG Textfiels Bold 3 3 4 2" xfId="788" xr:uid="{00000000-0005-0000-0000-00007D050000}"/>
    <cellStyle name="Normal GHG Textfiels Bold 3 3 4 2 2" xfId="1258" xr:uid="{00000000-0005-0000-0000-00007E050000}"/>
    <cellStyle name="Normal GHG Textfiels Bold 3 3 4 2 3" xfId="1630" xr:uid="{00000000-0005-0000-0000-00007F050000}"/>
    <cellStyle name="Normal GHG Textfiels Bold 3 3 4 3" xfId="1051" xr:uid="{00000000-0005-0000-0000-000080050000}"/>
    <cellStyle name="Normal GHG Textfiels Bold 3 3 4 4" xfId="1424" xr:uid="{00000000-0005-0000-0000-000081050000}"/>
    <cellStyle name="Normal GHG Textfiels Bold 3 3 5" xfId="981" xr:uid="{00000000-0005-0000-0000-000082050000}"/>
    <cellStyle name="Normal GHG Textfiels Bold 3 3 6" xfId="935" xr:uid="{00000000-0005-0000-0000-000083050000}"/>
    <cellStyle name="Normal GHG Textfiels Bold 4" xfId="28" xr:uid="{00000000-0005-0000-0000-000084050000}"/>
    <cellStyle name="Normal GHG whole table" xfId="17" xr:uid="{00000000-0005-0000-0000-000085050000}"/>
    <cellStyle name="Normal GHG whole table 2" xfId="448" xr:uid="{00000000-0005-0000-0000-000086050000}"/>
    <cellStyle name="Normal GHG whole table 2 2" xfId="594" xr:uid="{00000000-0005-0000-0000-000087050000}"/>
    <cellStyle name="Normal GHG whole table 2 2 2" xfId="809" xr:uid="{00000000-0005-0000-0000-000088050000}"/>
    <cellStyle name="Normal GHG whole table 2 2 2 2" xfId="1279" xr:uid="{00000000-0005-0000-0000-000089050000}"/>
    <cellStyle name="Normal GHG whole table 2 2 2 3" xfId="1651" xr:uid="{00000000-0005-0000-0000-00008A050000}"/>
    <cellStyle name="Normal GHG whole table 2 2 3" xfId="1072" xr:uid="{00000000-0005-0000-0000-00008B050000}"/>
    <cellStyle name="Normal GHG whole table 2 2 4" xfId="1445" xr:uid="{00000000-0005-0000-0000-00008C050000}"/>
    <cellStyle name="Normal GHG whole table 2 3" xfId="738" xr:uid="{00000000-0005-0000-0000-00008D050000}"/>
    <cellStyle name="Normal GHG whole table 2 3 2" xfId="1208" xr:uid="{00000000-0005-0000-0000-00008E050000}"/>
    <cellStyle name="Normal GHG whole table 2 3 3" xfId="1580" xr:uid="{00000000-0005-0000-0000-00008F050000}"/>
    <cellStyle name="Normal GHG whole table 3" xfId="297" xr:uid="{00000000-0005-0000-0000-000090050000}"/>
    <cellStyle name="Normal GHG whole table 3 2" xfId="634" xr:uid="{00000000-0005-0000-0000-000091050000}"/>
    <cellStyle name="Normal GHG whole table 3 2 2" xfId="849" xr:uid="{00000000-0005-0000-0000-000092050000}"/>
    <cellStyle name="Normal GHG whole table 3 2 2 2" xfId="1319" xr:uid="{00000000-0005-0000-0000-000093050000}"/>
    <cellStyle name="Normal GHG whole table 3 2 2 3" xfId="1691" xr:uid="{00000000-0005-0000-0000-000094050000}"/>
    <cellStyle name="Normal GHG whole table 3 2 3" xfId="1112" xr:uid="{00000000-0005-0000-0000-000095050000}"/>
    <cellStyle name="Normal GHG whole table 3 2 4" xfId="1485" xr:uid="{00000000-0005-0000-0000-000096050000}"/>
    <cellStyle name="Normal GHG whole table 3 3" xfId="555" xr:uid="{00000000-0005-0000-0000-000097050000}"/>
    <cellStyle name="Normal GHG whole table 3 3 2" xfId="770" xr:uid="{00000000-0005-0000-0000-000098050000}"/>
    <cellStyle name="Normal GHG whole table 3 3 2 2" xfId="1240" xr:uid="{00000000-0005-0000-0000-000099050000}"/>
    <cellStyle name="Normal GHG whole table 3 3 2 3" xfId="1612" xr:uid="{00000000-0005-0000-0000-00009A050000}"/>
    <cellStyle name="Normal GHG whole table 3 3 3" xfId="1033" xr:uid="{00000000-0005-0000-0000-00009B050000}"/>
    <cellStyle name="Normal GHG whole table 3 3 4" xfId="1406" xr:uid="{00000000-0005-0000-0000-00009C050000}"/>
    <cellStyle name="Normal GHG whole table 3 4" xfId="642" xr:uid="{00000000-0005-0000-0000-00009D050000}"/>
    <cellStyle name="Normal GHG whole table 3 4 2" xfId="857" xr:uid="{00000000-0005-0000-0000-00009E050000}"/>
    <cellStyle name="Normal GHG whole table 3 4 2 2" xfId="1327" xr:uid="{00000000-0005-0000-0000-00009F050000}"/>
    <cellStyle name="Normal GHG whole table 3 4 2 3" xfId="1699" xr:uid="{00000000-0005-0000-0000-0000A0050000}"/>
    <cellStyle name="Normal GHG whole table 3 4 3" xfId="1120" xr:uid="{00000000-0005-0000-0000-0000A1050000}"/>
    <cellStyle name="Normal GHG whole table 3 4 4" xfId="1493" xr:uid="{00000000-0005-0000-0000-0000A2050000}"/>
    <cellStyle name="Normal GHG whole table 3 5" xfId="969" xr:uid="{00000000-0005-0000-0000-0000A3050000}"/>
    <cellStyle name="Normal GHG whole table 3 6" xfId="915" xr:uid="{00000000-0005-0000-0000-0000A4050000}"/>
    <cellStyle name="Normal GHG whole table 4" xfId="63" xr:uid="{00000000-0005-0000-0000-0000A5050000}"/>
    <cellStyle name="Normal GHG-Shade" xfId="18" xr:uid="{00000000-0005-0000-0000-0000A6050000}"/>
    <cellStyle name="Normal GHG-Shade 2" xfId="181" xr:uid="{00000000-0005-0000-0000-0000A7050000}"/>
    <cellStyle name="Normal GHG-Shade 2 2" xfId="182" xr:uid="{00000000-0005-0000-0000-0000A8050000}"/>
    <cellStyle name="Normal GHG-Shade 2 3" xfId="183" xr:uid="{00000000-0005-0000-0000-0000A9050000}"/>
    <cellStyle name="Normal GHG-Shade 2 4" xfId="213" xr:uid="{00000000-0005-0000-0000-0000AA050000}"/>
    <cellStyle name="Normal GHG-Shade 2 5" xfId="378" xr:uid="{00000000-0005-0000-0000-0000AB050000}"/>
    <cellStyle name="Normal GHG-Shade 3" xfId="184" xr:uid="{00000000-0005-0000-0000-0000AC050000}"/>
    <cellStyle name="Normal GHG-Shade 3 2" xfId="185" xr:uid="{00000000-0005-0000-0000-0000AD050000}"/>
    <cellStyle name="Normal GHG-Shade 4" xfId="186" xr:uid="{00000000-0005-0000-0000-0000AE050000}"/>
    <cellStyle name="Normal GHG-Shade 4 2" xfId="449" xr:uid="{00000000-0005-0000-0000-0000AF050000}"/>
    <cellStyle name="Normal GHG-Shade 5" xfId="31" xr:uid="{00000000-0005-0000-0000-0000B0050000}"/>
    <cellStyle name="Normal_AFOLU_worksheetsv02" xfId="44" xr:uid="{00000000-0005-0000-0000-0000B1050000}"/>
    <cellStyle name="Normál_Munka1" xfId="40" xr:uid="{00000000-0005-0000-0000-0000B2050000}"/>
    <cellStyle name="Normal_Sheet3 2" xfId="58" xr:uid="{00000000-0005-0000-0000-0000B3050000}"/>
    <cellStyle name="Note 2" xfId="187" xr:uid="{00000000-0005-0000-0000-0000B4050000}"/>
    <cellStyle name="Note 2 2" xfId="577" xr:uid="{00000000-0005-0000-0000-0000B5050000}"/>
    <cellStyle name="Note 2 2 2" xfId="792" xr:uid="{00000000-0005-0000-0000-0000B6050000}"/>
    <cellStyle name="Note 2 2 2 2" xfId="1262" xr:uid="{00000000-0005-0000-0000-0000B7050000}"/>
    <cellStyle name="Note 2 2 2 3" xfId="1634" xr:uid="{00000000-0005-0000-0000-0000B8050000}"/>
    <cellStyle name="Note 2 2 3" xfId="1055" xr:uid="{00000000-0005-0000-0000-0000B9050000}"/>
    <cellStyle name="Note 2 2 4" xfId="1428" xr:uid="{00000000-0005-0000-0000-0000BA050000}"/>
    <cellStyle name="Note 2 3" xfId="641" xr:uid="{00000000-0005-0000-0000-0000BB050000}"/>
    <cellStyle name="Note 2 3 2" xfId="856" xr:uid="{00000000-0005-0000-0000-0000BC050000}"/>
    <cellStyle name="Note 2 3 2 2" xfId="1326" xr:uid="{00000000-0005-0000-0000-0000BD050000}"/>
    <cellStyle name="Note 2 3 2 3" xfId="1698" xr:uid="{00000000-0005-0000-0000-0000BE050000}"/>
    <cellStyle name="Note 2 3 3" xfId="1119" xr:uid="{00000000-0005-0000-0000-0000BF050000}"/>
    <cellStyle name="Note 2 3 4" xfId="1492" xr:uid="{00000000-0005-0000-0000-0000C0050000}"/>
    <cellStyle name="Note 2 4" xfId="536" xr:uid="{00000000-0005-0000-0000-0000C1050000}"/>
    <cellStyle name="Note 2 4 2" xfId="751" xr:uid="{00000000-0005-0000-0000-0000C2050000}"/>
    <cellStyle name="Note 2 4 2 2" xfId="1221" xr:uid="{00000000-0005-0000-0000-0000C3050000}"/>
    <cellStyle name="Note 2 4 2 3" xfId="1593" xr:uid="{00000000-0005-0000-0000-0000C4050000}"/>
    <cellStyle name="Note 2 4 3" xfId="1014" xr:uid="{00000000-0005-0000-0000-0000C5050000}"/>
    <cellStyle name="Note 2 4 4" xfId="1387" xr:uid="{00000000-0005-0000-0000-0000C6050000}"/>
    <cellStyle name="Note 2 5" xfId="700" xr:uid="{00000000-0005-0000-0000-0000C7050000}"/>
    <cellStyle name="Note 2 5 2" xfId="1177" xr:uid="{00000000-0005-0000-0000-0000C8050000}"/>
    <cellStyle name="Note 2 5 3" xfId="1550" xr:uid="{00000000-0005-0000-0000-0000C9050000}"/>
    <cellStyle name="Note 2 6" xfId="929" xr:uid="{00000000-0005-0000-0000-0000CA050000}"/>
    <cellStyle name="Note 2 7" xfId="996" xr:uid="{00000000-0005-0000-0000-0000CB050000}"/>
    <cellStyle name="Note 3" xfId="252" xr:uid="{00000000-0005-0000-0000-0000CC050000}"/>
    <cellStyle name="Note 3 2" xfId="605" xr:uid="{00000000-0005-0000-0000-0000CD050000}"/>
    <cellStyle name="Note 3 2 2" xfId="820" xr:uid="{00000000-0005-0000-0000-0000CE050000}"/>
    <cellStyle name="Note 3 2 2 2" xfId="1290" xr:uid="{00000000-0005-0000-0000-0000CF050000}"/>
    <cellStyle name="Note 3 2 2 3" xfId="1662" xr:uid="{00000000-0005-0000-0000-0000D0050000}"/>
    <cellStyle name="Note 3 2 3" xfId="1083" xr:uid="{00000000-0005-0000-0000-0000D1050000}"/>
    <cellStyle name="Note 3 2 4" xfId="1456" xr:uid="{00000000-0005-0000-0000-0000D2050000}"/>
    <cellStyle name="Note 3 3" xfId="571" xr:uid="{00000000-0005-0000-0000-0000D3050000}"/>
    <cellStyle name="Note 3 3 2" xfId="786" xr:uid="{00000000-0005-0000-0000-0000D4050000}"/>
    <cellStyle name="Note 3 3 2 2" xfId="1256" xr:uid="{00000000-0005-0000-0000-0000D5050000}"/>
    <cellStyle name="Note 3 3 2 3" xfId="1628" xr:uid="{00000000-0005-0000-0000-0000D6050000}"/>
    <cellStyle name="Note 3 3 3" xfId="1049" xr:uid="{00000000-0005-0000-0000-0000D7050000}"/>
    <cellStyle name="Note 3 3 4" xfId="1422" xr:uid="{00000000-0005-0000-0000-0000D8050000}"/>
    <cellStyle name="Note 3 4" xfId="589" xr:uid="{00000000-0005-0000-0000-0000D9050000}"/>
    <cellStyle name="Note 3 4 2" xfId="804" xr:uid="{00000000-0005-0000-0000-0000DA050000}"/>
    <cellStyle name="Note 3 4 2 2" xfId="1274" xr:uid="{00000000-0005-0000-0000-0000DB050000}"/>
    <cellStyle name="Note 3 4 2 3" xfId="1646" xr:uid="{00000000-0005-0000-0000-0000DC050000}"/>
    <cellStyle name="Note 3 4 3" xfId="1067" xr:uid="{00000000-0005-0000-0000-0000DD050000}"/>
    <cellStyle name="Note 3 4 4" xfId="1440" xr:uid="{00000000-0005-0000-0000-0000DE050000}"/>
    <cellStyle name="Note 3 5" xfId="706" xr:uid="{00000000-0005-0000-0000-0000DF050000}"/>
    <cellStyle name="Note 3 5 2" xfId="1183" xr:uid="{00000000-0005-0000-0000-0000E0050000}"/>
    <cellStyle name="Note 3 5 3" xfId="1556" xr:uid="{00000000-0005-0000-0000-0000E1050000}"/>
    <cellStyle name="Note 3 6" xfId="943" xr:uid="{00000000-0005-0000-0000-0000E2050000}"/>
    <cellStyle name="Note 3 7" xfId="941" xr:uid="{00000000-0005-0000-0000-0000E3050000}"/>
    <cellStyle name="Notiz" xfId="188" xr:uid="{00000000-0005-0000-0000-0000E4050000}"/>
    <cellStyle name="Notiz 2" xfId="578" xr:uid="{00000000-0005-0000-0000-0000E5050000}"/>
    <cellStyle name="Notiz 2 2" xfId="793" xr:uid="{00000000-0005-0000-0000-0000E6050000}"/>
    <cellStyle name="Notiz 2 2 2" xfId="1263" xr:uid="{00000000-0005-0000-0000-0000E7050000}"/>
    <cellStyle name="Notiz 2 2 3" xfId="1635" xr:uid="{00000000-0005-0000-0000-0000E8050000}"/>
    <cellStyle name="Notiz 2 3" xfId="1056" xr:uid="{00000000-0005-0000-0000-0000E9050000}"/>
    <cellStyle name="Notiz 2 4" xfId="1429" xr:uid="{00000000-0005-0000-0000-0000EA050000}"/>
    <cellStyle name="Notiz 3" xfId="640" xr:uid="{00000000-0005-0000-0000-0000EB050000}"/>
    <cellStyle name="Notiz 3 2" xfId="855" xr:uid="{00000000-0005-0000-0000-0000EC050000}"/>
    <cellStyle name="Notiz 3 2 2" xfId="1325" xr:uid="{00000000-0005-0000-0000-0000ED050000}"/>
    <cellStyle name="Notiz 3 2 3" xfId="1697" xr:uid="{00000000-0005-0000-0000-0000EE050000}"/>
    <cellStyle name="Notiz 3 3" xfId="1118" xr:uid="{00000000-0005-0000-0000-0000EF050000}"/>
    <cellStyle name="Notiz 3 4" xfId="1491" xr:uid="{00000000-0005-0000-0000-0000F0050000}"/>
    <cellStyle name="Notiz 4" xfId="609" xr:uid="{00000000-0005-0000-0000-0000F1050000}"/>
    <cellStyle name="Notiz 4 2" xfId="824" xr:uid="{00000000-0005-0000-0000-0000F2050000}"/>
    <cellStyle name="Notiz 4 2 2" xfId="1294" xr:uid="{00000000-0005-0000-0000-0000F3050000}"/>
    <cellStyle name="Notiz 4 2 3" xfId="1666" xr:uid="{00000000-0005-0000-0000-0000F4050000}"/>
    <cellStyle name="Notiz 4 3" xfId="1087" xr:uid="{00000000-0005-0000-0000-0000F5050000}"/>
    <cellStyle name="Notiz 4 4" xfId="1460" xr:uid="{00000000-0005-0000-0000-0000F6050000}"/>
    <cellStyle name="Notiz 5" xfId="701" xr:uid="{00000000-0005-0000-0000-0000F7050000}"/>
    <cellStyle name="Notiz 5 2" xfId="1178" xr:uid="{00000000-0005-0000-0000-0000F8050000}"/>
    <cellStyle name="Notiz 5 3" xfId="1551" xr:uid="{00000000-0005-0000-0000-0000F9050000}"/>
    <cellStyle name="Notiz 6" xfId="930" xr:uid="{00000000-0005-0000-0000-0000FA050000}"/>
    <cellStyle name="Notiz 7" xfId="997" xr:uid="{00000000-0005-0000-0000-0000FB050000}"/>
    <cellStyle name="Output 2" xfId="189" xr:uid="{00000000-0005-0000-0000-0000FC050000}"/>
    <cellStyle name="Output 2 2" xfId="579" xr:uid="{00000000-0005-0000-0000-0000FD050000}"/>
    <cellStyle name="Output 2 2 2" xfId="794" xr:uid="{00000000-0005-0000-0000-0000FE050000}"/>
    <cellStyle name="Output 2 2 2 2" xfId="1264" xr:uid="{00000000-0005-0000-0000-0000FF050000}"/>
    <cellStyle name="Output 2 2 2 3" xfId="1636" xr:uid="{00000000-0005-0000-0000-000000060000}"/>
    <cellStyle name="Output 2 2 3" xfId="1057" xr:uid="{00000000-0005-0000-0000-000001060000}"/>
    <cellStyle name="Output 2 2 4" xfId="1430" xr:uid="{00000000-0005-0000-0000-000002060000}"/>
    <cellStyle name="Output 2 3" xfId="675" xr:uid="{00000000-0005-0000-0000-000003060000}"/>
    <cellStyle name="Output 2 3 2" xfId="890" xr:uid="{00000000-0005-0000-0000-000004060000}"/>
    <cellStyle name="Output 2 3 2 2" xfId="1360" xr:uid="{00000000-0005-0000-0000-000005060000}"/>
    <cellStyle name="Output 2 3 2 3" xfId="1732" xr:uid="{00000000-0005-0000-0000-000006060000}"/>
    <cellStyle name="Output 2 3 3" xfId="1153" xr:uid="{00000000-0005-0000-0000-000007060000}"/>
    <cellStyle name="Output 2 3 4" xfId="1526" xr:uid="{00000000-0005-0000-0000-000008060000}"/>
    <cellStyle name="Output 2 4" xfId="702" xr:uid="{00000000-0005-0000-0000-000009060000}"/>
    <cellStyle name="Output 2 4 2" xfId="1179" xr:uid="{00000000-0005-0000-0000-00000A060000}"/>
    <cellStyle name="Output 2 4 3" xfId="1552" xr:uid="{00000000-0005-0000-0000-00000B060000}"/>
    <cellStyle name="Output 2 5" xfId="931" xr:uid="{00000000-0005-0000-0000-00000C060000}"/>
    <cellStyle name="Output 2 6" xfId="975" xr:uid="{00000000-0005-0000-0000-00000D060000}"/>
    <cellStyle name="Output 3" xfId="253" xr:uid="{00000000-0005-0000-0000-00000E060000}"/>
    <cellStyle name="Output 3 2" xfId="606" xr:uid="{00000000-0005-0000-0000-00000F060000}"/>
    <cellStyle name="Output 3 2 2" xfId="821" xr:uid="{00000000-0005-0000-0000-000010060000}"/>
    <cellStyle name="Output 3 2 2 2" xfId="1291" xr:uid="{00000000-0005-0000-0000-000011060000}"/>
    <cellStyle name="Output 3 2 2 3" xfId="1663" xr:uid="{00000000-0005-0000-0000-000012060000}"/>
    <cellStyle name="Output 3 2 3" xfId="1084" xr:uid="{00000000-0005-0000-0000-000013060000}"/>
    <cellStyle name="Output 3 2 4" xfId="1457" xr:uid="{00000000-0005-0000-0000-000014060000}"/>
    <cellStyle name="Output 3 3" xfId="657" xr:uid="{00000000-0005-0000-0000-000015060000}"/>
    <cellStyle name="Output 3 3 2" xfId="872" xr:uid="{00000000-0005-0000-0000-000016060000}"/>
    <cellStyle name="Output 3 3 2 2" xfId="1342" xr:uid="{00000000-0005-0000-0000-000017060000}"/>
    <cellStyle name="Output 3 3 2 3" xfId="1714" xr:uid="{00000000-0005-0000-0000-000018060000}"/>
    <cellStyle name="Output 3 3 3" xfId="1135" xr:uid="{00000000-0005-0000-0000-000019060000}"/>
    <cellStyle name="Output 3 3 4" xfId="1508" xr:uid="{00000000-0005-0000-0000-00001A060000}"/>
    <cellStyle name="Output 3 4" xfId="707" xr:uid="{00000000-0005-0000-0000-00001B060000}"/>
    <cellStyle name="Output 3 4 2" xfId="1184" xr:uid="{00000000-0005-0000-0000-00001C060000}"/>
    <cellStyle name="Output 3 4 3" xfId="1557" xr:uid="{00000000-0005-0000-0000-00001D060000}"/>
    <cellStyle name="Output 3 5" xfId="944" xr:uid="{00000000-0005-0000-0000-00001E060000}"/>
    <cellStyle name="Output 3 6" xfId="927" xr:uid="{00000000-0005-0000-0000-00001F060000}"/>
    <cellStyle name="Pattern" xfId="19" xr:uid="{00000000-0005-0000-0000-000020060000}"/>
    <cellStyle name="Pattern 2" xfId="450" xr:uid="{00000000-0005-0000-0000-000021060000}"/>
    <cellStyle name="Pattern 2 2" xfId="593" xr:uid="{00000000-0005-0000-0000-000022060000}"/>
    <cellStyle name="Pattern 2 2 2" xfId="808" xr:uid="{00000000-0005-0000-0000-000023060000}"/>
    <cellStyle name="Pattern 2 2 2 2" xfId="1278" xr:uid="{00000000-0005-0000-0000-000024060000}"/>
    <cellStyle name="Pattern 2 2 2 3" xfId="1650" xr:uid="{00000000-0005-0000-0000-000025060000}"/>
    <cellStyle name="Pattern 2 2 3" xfId="1071" xr:uid="{00000000-0005-0000-0000-000026060000}"/>
    <cellStyle name="Pattern 2 2 4" xfId="1444" xr:uid="{00000000-0005-0000-0000-000027060000}"/>
    <cellStyle name="Pattern 2 3" xfId="739" xr:uid="{00000000-0005-0000-0000-000028060000}"/>
    <cellStyle name="Pattern 2 3 2" xfId="1209" xr:uid="{00000000-0005-0000-0000-000029060000}"/>
    <cellStyle name="Pattern 2 3 3" xfId="1581" xr:uid="{00000000-0005-0000-0000-00002A060000}"/>
    <cellStyle name="Pattern 3" xfId="299" xr:uid="{00000000-0005-0000-0000-00002B060000}"/>
    <cellStyle name="Pattern 3 2" xfId="636" xr:uid="{00000000-0005-0000-0000-00002C060000}"/>
    <cellStyle name="Pattern 3 2 2" xfId="851" xr:uid="{00000000-0005-0000-0000-00002D060000}"/>
    <cellStyle name="Pattern 3 2 2 2" xfId="1321" xr:uid="{00000000-0005-0000-0000-00002E060000}"/>
    <cellStyle name="Pattern 3 2 2 3" xfId="1693" xr:uid="{00000000-0005-0000-0000-00002F060000}"/>
    <cellStyle name="Pattern 3 2 3" xfId="1114" xr:uid="{00000000-0005-0000-0000-000030060000}"/>
    <cellStyle name="Pattern 3 2 4" xfId="1487" xr:uid="{00000000-0005-0000-0000-000031060000}"/>
    <cellStyle name="Pattern 3 3" xfId="535" xr:uid="{00000000-0005-0000-0000-000032060000}"/>
    <cellStyle name="Pattern 3 3 2" xfId="750" xr:uid="{00000000-0005-0000-0000-000033060000}"/>
    <cellStyle name="Pattern 3 3 2 2" xfId="1220" xr:uid="{00000000-0005-0000-0000-000034060000}"/>
    <cellStyle name="Pattern 3 3 2 3" xfId="1592" xr:uid="{00000000-0005-0000-0000-000035060000}"/>
    <cellStyle name="Pattern 3 3 3" xfId="1013" xr:uid="{00000000-0005-0000-0000-000036060000}"/>
    <cellStyle name="Pattern 3 3 4" xfId="1386" xr:uid="{00000000-0005-0000-0000-000037060000}"/>
    <cellStyle name="Pattern 3 4" xfId="649" xr:uid="{00000000-0005-0000-0000-000038060000}"/>
    <cellStyle name="Pattern 3 4 2" xfId="864" xr:uid="{00000000-0005-0000-0000-000039060000}"/>
    <cellStyle name="Pattern 3 4 2 2" xfId="1334" xr:uid="{00000000-0005-0000-0000-00003A060000}"/>
    <cellStyle name="Pattern 3 4 2 3" xfId="1706" xr:uid="{00000000-0005-0000-0000-00003B060000}"/>
    <cellStyle name="Pattern 3 4 3" xfId="1127" xr:uid="{00000000-0005-0000-0000-00003C060000}"/>
    <cellStyle name="Pattern 3 4 4" xfId="1500" xr:uid="{00000000-0005-0000-0000-00003D060000}"/>
    <cellStyle name="Pattern 3 5" xfId="971" xr:uid="{00000000-0005-0000-0000-00003E060000}"/>
    <cellStyle name="Pattern 3 6" xfId="913" xr:uid="{00000000-0005-0000-0000-00003F060000}"/>
    <cellStyle name="Percent 2" xfId="190" xr:uid="{00000000-0005-0000-0000-000040060000}"/>
    <cellStyle name="Percent 2 2" xfId="451" xr:uid="{00000000-0005-0000-0000-000041060000}"/>
    <cellStyle name="RowLevel_1 2" xfId="73" xr:uid="{00000000-0005-0000-0000-000042060000}"/>
    <cellStyle name="Schlecht" xfId="191" xr:uid="{00000000-0005-0000-0000-000043060000}"/>
    <cellStyle name="Shade" xfId="36" xr:uid="{00000000-0005-0000-0000-000044060000}"/>
    <cellStyle name="Shade 2" xfId="192" xr:uid="{00000000-0005-0000-0000-000045060000}"/>
    <cellStyle name="Shade 2 2" xfId="453" xr:uid="{00000000-0005-0000-0000-000046060000}"/>
    <cellStyle name="Shade 2 2 2" xfId="538" xr:uid="{00000000-0005-0000-0000-000047060000}"/>
    <cellStyle name="Shade 2 2 2 2" xfId="753" xr:uid="{00000000-0005-0000-0000-000048060000}"/>
    <cellStyle name="Shade 2 2 2 2 2" xfId="1223" xr:uid="{00000000-0005-0000-0000-000049060000}"/>
    <cellStyle name="Shade 2 2 2 2 3" xfId="1595" xr:uid="{00000000-0005-0000-0000-00004A060000}"/>
    <cellStyle name="Shade 2 2 2 3" xfId="1016" xr:uid="{00000000-0005-0000-0000-00004B060000}"/>
    <cellStyle name="Shade 2 2 2 4" xfId="1389" xr:uid="{00000000-0005-0000-0000-00004C060000}"/>
    <cellStyle name="Shade 2 2 3" xfId="741" xr:uid="{00000000-0005-0000-0000-00004D060000}"/>
    <cellStyle name="Shade 2 2 3 2" xfId="1211" xr:uid="{00000000-0005-0000-0000-00004E060000}"/>
    <cellStyle name="Shade 2 2 3 3" xfId="1583" xr:uid="{00000000-0005-0000-0000-00004F060000}"/>
    <cellStyle name="Shade 2 3" xfId="301" xr:uid="{00000000-0005-0000-0000-000050060000}"/>
    <cellStyle name="Shade 2 3 2" xfId="638" xr:uid="{00000000-0005-0000-0000-000051060000}"/>
    <cellStyle name="Shade 2 3 2 2" xfId="853" xr:uid="{00000000-0005-0000-0000-000052060000}"/>
    <cellStyle name="Shade 2 3 2 2 2" xfId="1323" xr:uid="{00000000-0005-0000-0000-000053060000}"/>
    <cellStyle name="Shade 2 3 2 2 3" xfId="1695" xr:uid="{00000000-0005-0000-0000-000054060000}"/>
    <cellStyle name="Shade 2 3 2 3" xfId="1116" xr:uid="{00000000-0005-0000-0000-000055060000}"/>
    <cellStyle name="Shade 2 3 2 4" xfId="1489" xr:uid="{00000000-0005-0000-0000-000056060000}"/>
    <cellStyle name="Shade 2 3 3" xfId="667" xr:uid="{00000000-0005-0000-0000-000057060000}"/>
    <cellStyle name="Shade 2 3 3 2" xfId="882" xr:uid="{00000000-0005-0000-0000-000058060000}"/>
    <cellStyle name="Shade 2 3 3 2 2" xfId="1352" xr:uid="{00000000-0005-0000-0000-000059060000}"/>
    <cellStyle name="Shade 2 3 3 2 3" xfId="1724" xr:uid="{00000000-0005-0000-0000-00005A060000}"/>
    <cellStyle name="Shade 2 3 3 3" xfId="1145" xr:uid="{00000000-0005-0000-0000-00005B060000}"/>
    <cellStyle name="Shade 2 3 3 4" xfId="1518" xr:uid="{00000000-0005-0000-0000-00005C060000}"/>
    <cellStyle name="Shade 2 3 4" xfId="581" xr:uid="{00000000-0005-0000-0000-00005D060000}"/>
    <cellStyle name="Shade 2 3 4 2" xfId="796" xr:uid="{00000000-0005-0000-0000-00005E060000}"/>
    <cellStyle name="Shade 2 3 4 2 2" xfId="1266" xr:uid="{00000000-0005-0000-0000-00005F060000}"/>
    <cellStyle name="Shade 2 3 4 2 3" xfId="1638" xr:uid="{00000000-0005-0000-0000-000060060000}"/>
    <cellStyle name="Shade 2 3 4 3" xfId="1059" xr:uid="{00000000-0005-0000-0000-000061060000}"/>
    <cellStyle name="Shade 2 3 4 4" xfId="1432" xr:uid="{00000000-0005-0000-0000-000062060000}"/>
    <cellStyle name="Shade 2 3 5" xfId="973" xr:uid="{00000000-0005-0000-0000-000063060000}"/>
    <cellStyle name="Shade 2 3 6" xfId="911" xr:uid="{00000000-0005-0000-0000-000064060000}"/>
    <cellStyle name="Shade 3" xfId="452" xr:uid="{00000000-0005-0000-0000-000065060000}"/>
    <cellStyle name="Shade 3 2" xfId="592" xr:uid="{00000000-0005-0000-0000-000066060000}"/>
    <cellStyle name="Shade 3 2 2" xfId="807" xr:uid="{00000000-0005-0000-0000-000067060000}"/>
    <cellStyle name="Shade 3 2 2 2" xfId="1277" xr:uid="{00000000-0005-0000-0000-000068060000}"/>
    <cellStyle name="Shade 3 2 2 3" xfId="1649" xr:uid="{00000000-0005-0000-0000-000069060000}"/>
    <cellStyle name="Shade 3 2 3" xfId="1070" xr:uid="{00000000-0005-0000-0000-00006A060000}"/>
    <cellStyle name="Shade 3 2 4" xfId="1443" xr:uid="{00000000-0005-0000-0000-00006B060000}"/>
    <cellStyle name="Shade 3 3" xfId="740" xr:uid="{00000000-0005-0000-0000-00006C060000}"/>
    <cellStyle name="Shade 3 3 2" xfId="1210" xr:uid="{00000000-0005-0000-0000-00006D060000}"/>
    <cellStyle name="Shade 3 3 3" xfId="1582" xr:uid="{00000000-0005-0000-0000-00006E060000}"/>
    <cellStyle name="Shade 4" xfId="300" xr:uid="{00000000-0005-0000-0000-00006F060000}"/>
    <cellStyle name="Shade 4 2" xfId="59" xr:uid="{00000000-0005-0000-0000-000070060000}"/>
    <cellStyle name="Shade 4 2 2" xfId="637" xr:uid="{00000000-0005-0000-0000-000071060000}"/>
    <cellStyle name="Shade 4 2 2 2" xfId="1115" xr:uid="{00000000-0005-0000-0000-000072060000}"/>
    <cellStyle name="Shade 4 2 2 3" xfId="1488" xr:uid="{00000000-0005-0000-0000-000073060000}"/>
    <cellStyle name="Shade 4 2 3" xfId="852" xr:uid="{00000000-0005-0000-0000-000074060000}"/>
    <cellStyle name="Shade 4 2 3 2" xfId="1322" xr:uid="{00000000-0005-0000-0000-000075060000}"/>
    <cellStyle name="Shade 4 2 3 3" xfId="1694" xr:uid="{00000000-0005-0000-0000-000076060000}"/>
    <cellStyle name="Shade 4 3" xfId="666" xr:uid="{00000000-0005-0000-0000-000077060000}"/>
    <cellStyle name="Shade 4 3 2" xfId="881" xr:uid="{00000000-0005-0000-0000-000078060000}"/>
    <cellStyle name="Shade 4 3 2 2" xfId="1351" xr:uid="{00000000-0005-0000-0000-000079060000}"/>
    <cellStyle name="Shade 4 3 2 3" xfId="1723" xr:uid="{00000000-0005-0000-0000-00007A060000}"/>
    <cellStyle name="Shade 4 3 3" xfId="1144" xr:uid="{00000000-0005-0000-0000-00007B060000}"/>
    <cellStyle name="Shade 4 3 4" xfId="1517" xr:uid="{00000000-0005-0000-0000-00007C060000}"/>
    <cellStyle name="Shade 4 4" xfId="528" xr:uid="{00000000-0005-0000-0000-00007D060000}"/>
    <cellStyle name="Shade 4 4 2" xfId="743" xr:uid="{00000000-0005-0000-0000-00007E060000}"/>
    <cellStyle name="Shade 4 4 2 2" xfId="1213" xr:uid="{00000000-0005-0000-0000-00007F060000}"/>
    <cellStyle name="Shade 4 4 2 3" xfId="1585" xr:uid="{00000000-0005-0000-0000-000080060000}"/>
    <cellStyle name="Shade 4 4 3" xfId="1006" xr:uid="{00000000-0005-0000-0000-000081060000}"/>
    <cellStyle name="Shade 4 4 4" xfId="1379" xr:uid="{00000000-0005-0000-0000-000082060000}"/>
    <cellStyle name="Shade 4 5" xfId="972" xr:uid="{00000000-0005-0000-0000-000083060000}"/>
    <cellStyle name="Shade 4 6" xfId="912" xr:uid="{00000000-0005-0000-0000-000084060000}"/>
    <cellStyle name="Shade 5" xfId="70" xr:uid="{00000000-0005-0000-0000-000085060000}"/>
    <cellStyle name="Shade_B_border2" xfId="193" xr:uid="{00000000-0005-0000-0000-000086060000}"/>
    <cellStyle name="Standard 2" xfId="57" xr:uid="{00000000-0005-0000-0000-000087060000}"/>
    <cellStyle name="Standard 2 2" xfId="413" xr:uid="{00000000-0005-0000-0000-000088060000}"/>
    <cellStyle name="Standard 2 2 2" xfId="523" xr:uid="{00000000-0005-0000-0000-000089060000}"/>
    <cellStyle name="Standard 2 3" xfId="522" xr:uid="{00000000-0005-0000-0000-00008A060000}"/>
    <cellStyle name="Title 2" xfId="194" xr:uid="{00000000-0005-0000-0000-00008B060000}"/>
    <cellStyle name="Title 3" xfId="254" xr:uid="{00000000-0005-0000-0000-00008C060000}"/>
    <cellStyle name="Total 2" xfId="195" xr:uid="{00000000-0005-0000-0000-00008D060000}"/>
    <cellStyle name="Total 2 2" xfId="583" xr:uid="{00000000-0005-0000-0000-00008E060000}"/>
    <cellStyle name="Total 2 2 2" xfId="798" xr:uid="{00000000-0005-0000-0000-00008F060000}"/>
    <cellStyle name="Total 2 2 2 2" xfId="1268" xr:uid="{00000000-0005-0000-0000-000090060000}"/>
    <cellStyle name="Total 2 2 2 3" xfId="1640" xr:uid="{00000000-0005-0000-0000-000091060000}"/>
    <cellStyle name="Total 2 2 3" xfId="1061" xr:uid="{00000000-0005-0000-0000-000092060000}"/>
    <cellStyle name="Total 2 2 4" xfId="1434" xr:uid="{00000000-0005-0000-0000-000093060000}"/>
    <cellStyle name="Total 2 3" xfId="644" xr:uid="{00000000-0005-0000-0000-000094060000}"/>
    <cellStyle name="Total 2 3 2" xfId="859" xr:uid="{00000000-0005-0000-0000-000095060000}"/>
    <cellStyle name="Total 2 3 2 2" xfId="1329" xr:uid="{00000000-0005-0000-0000-000096060000}"/>
    <cellStyle name="Total 2 3 2 3" xfId="1701" xr:uid="{00000000-0005-0000-0000-000097060000}"/>
    <cellStyle name="Total 2 3 3" xfId="1122" xr:uid="{00000000-0005-0000-0000-000098060000}"/>
    <cellStyle name="Total 2 3 4" xfId="1495" xr:uid="{00000000-0005-0000-0000-000099060000}"/>
    <cellStyle name="Total 2 4" xfId="532" xr:uid="{00000000-0005-0000-0000-00009A060000}"/>
    <cellStyle name="Total 2 4 2" xfId="747" xr:uid="{00000000-0005-0000-0000-00009B060000}"/>
    <cellStyle name="Total 2 4 2 2" xfId="1217" xr:uid="{00000000-0005-0000-0000-00009C060000}"/>
    <cellStyle name="Total 2 4 2 3" xfId="1589" xr:uid="{00000000-0005-0000-0000-00009D060000}"/>
    <cellStyle name="Total 2 4 3" xfId="1010" xr:uid="{00000000-0005-0000-0000-00009E060000}"/>
    <cellStyle name="Total 2 4 4" xfId="1383" xr:uid="{00000000-0005-0000-0000-00009F060000}"/>
    <cellStyle name="Total 2 5" xfId="703" xr:uid="{00000000-0005-0000-0000-0000A0060000}"/>
    <cellStyle name="Total 2 5 2" xfId="1180" xr:uid="{00000000-0005-0000-0000-0000A1060000}"/>
    <cellStyle name="Total 2 5 3" xfId="1553" xr:uid="{00000000-0005-0000-0000-0000A2060000}"/>
    <cellStyle name="Total 2 6" xfId="932" xr:uid="{00000000-0005-0000-0000-0000A3060000}"/>
    <cellStyle name="Total 2 7" xfId="993" xr:uid="{00000000-0005-0000-0000-0000A4060000}"/>
    <cellStyle name="Total 3" xfId="255" xr:uid="{00000000-0005-0000-0000-0000A5060000}"/>
    <cellStyle name="Total 3 2" xfId="607" xr:uid="{00000000-0005-0000-0000-0000A6060000}"/>
    <cellStyle name="Total 3 2 2" xfId="822" xr:uid="{00000000-0005-0000-0000-0000A7060000}"/>
    <cellStyle name="Total 3 2 2 2" xfId="1292" xr:uid="{00000000-0005-0000-0000-0000A8060000}"/>
    <cellStyle name="Total 3 2 2 3" xfId="1664" xr:uid="{00000000-0005-0000-0000-0000A9060000}"/>
    <cellStyle name="Total 3 2 3" xfId="1085" xr:uid="{00000000-0005-0000-0000-0000AA060000}"/>
    <cellStyle name="Total 3 2 4" xfId="1458" xr:uid="{00000000-0005-0000-0000-0000AB060000}"/>
    <cellStyle name="Total 3 3" xfId="570" xr:uid="{00000000-0005-0000-0000-0000AC060000}"/>
    <cellStyle name="Total 3 3 2" xfId="785" xr:uid="{00000000-0005-0000-0000-0000AD060000}"/>
    <cellStyle name="Total 3 3 2 2" xfId="1255" xr:uid="{00000000-0005-0000-0000-0000AE060000}"/>
    <cellStyle name="Total 3 3 2 3" xfId="1627" xr:uid="{00000000-0005-0000-0000-0000AF060000}"/>
    <cellStyle name="Total 3 3 3" xfId="1048" xr:uid="{00000000-0005-0000-0000-0000B0060000}"/>
    <cellStyle name="Total 3 3 4" xfId="1421" xr:uid="{00000000-0005-0000-0000-0000B1060000}"/>
    <cellStyle name="Total 3 4" xfId="611" xr:uid="{00000000-0005-0000-0000-0000B2060000}"/>
    <cellStyle name="Total 3 4 2" xfId="826" xr:uid="{00000000-0005-0000-0000-0000B3060000}"/>
    <cellStyle name="Total 3 4 2 2" xfId="1296" xr:uid="{00000000-0005-0000-0000-0000B4060000}"/>
    <cellStyle name="Total 3 4 2 3" xfId="1668" xr:uid="{00000000-0005-0000-0000-0000B5060000}"/>
    <cellStyle name="Total 3 4 3" xfId="1089" xr:uid="{00000000-0005-0000-0000-0000B6060000}"/>
    <cellStyle name="Total 3 4 4" xfId="1462" xr:uid="{00000000-0005-0000-0000-0000B7060000}"/>
    <cellStyle name="Total 3 5" xfId="708" xr:uid="{00000000-0005-0000-0000-0000B8060000}"/>
    <cellStyle name="Total 3 5 2" xfId="1185" xr:uid="{00000000-0005-0000-0000-0000B9060000}"/>
    <cellStyle name="Total 3 5 3" xfId="1558" xr:uid="{00000000-0005-0000-0000-0000BA060000}"/>
    <cellStyle name="Total 3 6" xfId="945" xr:uid="{00000000-0005-0000-0000-0000BB060000}"/>
    <cellStyle name="Total 3 7" xfId="940" xr:uid="{00000000-0005-0000-0000-0000BC060000}"/>
    <cellStyle name="Überschrift" xfId="196" xr:uid="{00000000-0005-0000-0000-0000BD060000}"/>
    <cellStyle name="Überschrift 1" xfId="197" xr:uid="{00000000-0005-0000-0000-0000BE060000}"/>
    <cellStyle name="Überschrift 2" xfId="198" xr:uid="{00000000-0005-0000-0000-0000BF060000}"/>
    <cellStyle name="Überschrift 3" xfId="199" xr:uid="{00000000-0005-0000-0000-0000C0060000}"/>
    <cellStyle name="Überschrift 4" xfId="200" xr:uid="{00000000-0005-0000-0000-0000C1060000}"/>
    <cellStyle name="Verknüpfte Zelle" xfId="201" xr:uid="{00000000-0005-0000-0000-0000C2060000}"/>
    <cellStyle name="Warnender Text" xfId="202" xr:uid="{00000000-0005-0000-0000-0000C3060000}"/>
    <cellStyle name="Warnender Text 2" xfId="412" xr:uid="{00000000-0005-0000-0000-0000C4060000}"/>
    <cellStyle name="Warnender Text 3" xfId="303" xr:uid="{00000000-0005-0000-0000-0000C5060000}"/>
    <cellStyle name="Warning Text 2" xfId="203" xr:uid="{00000000-0005-0000-0000-0000C6060000}"/>
    <cellStyle name="Warning Text 3" xfId="256" xr:uid="{00000000-0005-0000-0000-0000C7060000}"/>
    <cellStyle name="Zelle überprüfen" xfId="204" xr:uid="{00000000-0005-0000-0000-0000C8060000}"/>
    <cellStyle name="Гиперссылка" xfId="205" xr:uid="{00000000-0005-0000-0000-0000C9060000}"/>
    <cellStyle name="Гиперссылка 2" xfId="206" xr:uid="{00000000-0005-0000-0000-0000CA060000}"/>
    <cellStyle name="Гиперссылка 3" xfId="214" xr:uid="{00000000-0005-0000-0000-0000CB060000}"/>
    <cellStyle name="Гиперссылка 4" xfId="386" xr:uid="{00000000-0005-0000-0000-0000CC060000}"/>
    <cellStyle name="Обычный_2++" xfId="46" xr:uid="{00000000-0005-0000-0000-0000CD060000}"/>
    <cellStyle name="パーセント" xfId="20" builtinId="5"/>
    <cellStyle name="パーセント 2" xfId="1751" xr:uid="{F6481EDE-4184-4709-BE1A-7A34A9984E5E}"/>
    <cellStyle name="ハイパーリンク" xfId="1750" builtinId="8"/>
    <cellStyle name="桁区切り" xfId="21" builtinId="6"/>
    <cellStyle name="入力 2" xfId="26" xr:uid="{00000000-0005-0000-0000-0000D1060000}"/>
    <cellStyle name="標準" xfId="0" builtinId="0"/>
    <cellStyle name="標準 2" xfId="22" xr:uid="{00000000-0005-0000-0000-0000D3060000}"/>
    <cellStyle name="標準 2 2" xfId="24" xr:uid="{00000000-0005-0000-0000-0000D4060000}"/>
    <cellStyle name="標準 3" xfId="25" xr:uid="{00000000-0005-0000-0000-0000D5060000}"/>
    <cellStyle name="未定義" xfId="23" xr:uid="{00000000-0005-0000-0000-0000D706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es.go.jp/gio/copyright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5"/>
  <sheetViews>
    <sheetView tabSelected="1" workbookViewId="0"/>
  </sheetViews>
  <sheetFormatPr defaultColWidth="8.75" defaultRowHeight="13.5"/>
  <cols>
    <col min="1" max="1" width="8.75" style="436"/>
    <col min="2" max="2" width="20.375" style="436" customWidth="1"/>
    <col min="3" max="3" width="34" style="436" customWidth="1"/>
    <col min="4" max="4" width="45.75" style="436" bestFit="1" customWidth="1"/>
    <col min="5" max="5" width="22.875" style="436" customWidth="1"/>
    <col min="6" max="16384" width="8.75" style="436"/>
  </cols>
  <sheetData>
    <row r="2" spans="2:4" ht="18.75">
      <c r="B2" s="439" t="s">
        <v>442</v>
      </c>
      <c r="C2" s="440"/>
      <c r="D2" s="353"/>
    </row>
    <row r="3" spans="2:4" ht="18.75">
      <c r="B3" s="439" t="s">
        <v>0</v>
      </c>
      <c r="C3" s="440"/>
      <c r="D3" s="353"/>
    </row>
    <row r="4" spans="2:4" ht="15.75">
      <c r="B4" s="441"/>
      <c r="C4" s="441"/>
      <c r="D4" s="554">
        <v>45814</v>
      </c>
    </row>
    <row r="5" spans="2:4" ht="15">
      <c r="B5" s="353"/>
      <c r="C5" s="353"/>
      <c r="D5" s="542" t="s">
        <v>482</v>
      </c>
    </row>
    <row r="6" spans="2:4" ht="15">
      <c r="B6" s="353"/>
      <c r="C6" s="353"/>
      <c r="D6" s="442"/>
    </row>
    <row r="7" spans="2:4" ht="15">
      <c r="B7" s="353"/>
      <c r="C7" s="353"/>
      <c r="D7" s="353"/>
    </row>
    <row r="8" spans="2:4" ht="15">
      <c r="B8" s="540" t="s">
        <v>417</v>
      </c>
      <c r="C8" s="539" t="s">
        <v>418</v>
      </c>
      <c r="D8" s="540" t="s">
        <v>419</v>
      </c>
    </row>
    <row r="9" spans="2:4" ht="15">
      <c r="B9" s="447" t="s">
        <v>423</v>
      </c>
      <c r="C9" s="449" t="s">
        <v>424</v>
      </c>
      <c r="D9" s="448" t="s">
        <v>425</v>
      </c>
    </row>
    <row r="10" spans="2:4" ht="15">
      <c r="B10" s="435" t="s">
        <v>480</v>
      </c>
      <c r="C10" s="529" t="s">
        <v>448</v>
      </c>
      <c r="D10" s="438" t="s">
        <v>420</v>
      </c>
    </row>
    <row r="11" spans="2:4" ht="96.75" customHeight="1">
      <c r="B11" s="437" t="s">
        <v>481</v>
      </c>
      <c r="C11" s="533" t="s">
        <v>478</v>
      </c>
      <c r="D11" s="534" t="s">
        <v>479</v>
      </c>
    </row>
    <row r="12" spans="2:4" ht="15">
      <c r="B12" s="353"/>
    </row>
    <row r="13" spans="2:4" ht="15">
      <c r="B13" s="353"/>
    </row>
    <row r="14" spans="2:4">
      <c r="B14" s="443" t="s">
        <v>421</v>
      </c>
    </row>
    <row r="15" spans="2:4" ht="15">
      <c r="B15" s="444" t="s">
        <v>422</v>
      </c>
    </row>
  </sheetData>
  <phoneticPr fontId="2"/>
  <hyperlinks>
    <hyperlink ref="B11" location="NID第4章_排出量以外のデータ!A1" display="NID第4章_排出量以外のデータ" xr:uid="{00000000-0004-0000-0000-000000000000}"/>
    <hyperlink ref="B10" location="NID第4章_排出量!A1" display="NID第4章_排出量" xr:uid="{00000000-0004-0000-0000-000001000000}"/>
    <hyperlink ref="B15" r:id="rId1" xr:uid="{C572A748-5096-4E9F-8FBE-663FB08DF16A}"/>
  </hyperlinks>
  <pageMargins left="0.70866141732283472" right="0.70866141732283472" top="0.74803149606299213" bottom="0.74803149606299213" header="0.31496062992125984" footer="0.31496062992125984"/>
  <pageSetup paperSize="9" scale="140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172"/>
  <sheetViews>
    <sheetView zoomScaleNormal="100" workbookViewId="0">
      <pane xSplit="6" ySplit="5" topLeftCell="G6" activePane="bottomRight" state="frozen"/>
      <selection activeCell="D5" sqref="D5"/>
      <selection pane="topRight" activeCell="D5" sqref="D5"/>
      <selection pane="bottomLeft" activeCell="D5" sqref="D5"/>
      <selection pane="bottomRight"/>
    </sheetView>
  </sheetViews>
  <sheetFormatPr defaultColWidth="9" defaultRowHeight="12"/>
  <cols>
    <col min="1" max="1" width="9" style="9"/>
    <col min="2" max="2" width="4.25" style="9" customWidth="1"/>
    <col min="3" max="3" width="5.25" style="8" customWidth="1"/>
    <col min="4" max="4" width="16.875" style="7" customWidth="1"/>
    <col min="5" max="5" width="40" style="9" customWidth="1"/>
    <col min="6" max="6" width="9.875" style="9" customWidth="1"/>
    <col min="7" max="7" width="5.625" style="9" customWidth="1"/>
    <col min="8" max="11" width="5.625" style="9" bestFit="1" customWidth="1"/>
    <col min="12" max="12" width="5.625" style="9" customWidth="1"/>
    <col min="13" max="16" width="5.625" style="9" bestFit="1" customWidth="1"/>
    <col min="17" max="17" width="5.625" style="9" customWidth="1"/>
    <col min="18" max="21" width="5.625" style="9" bestFit="1" customWidth="1"/>
    <col min="22" max="22" width="5.625" style="9" customWidth="1"/>
    <col min="23" max="26" width="5.625" style="9" bestFit="1" customWidth="1"/>
    <col min="27" max="27" width="5.625" style="9" customWidth="1"/>
    <col min="28" max="29" width="5.625" style="9" bestFit="1" customWidth="1"/>
    <col min="30" max="30" width="5.625" style="9" customWidth="1"/>
    <col min="31" max="31" width="5.625" style="9" bestFit="1" customWidth="1"/>
    <col min="32" max="32" width="5.625" style="9" customWidth="1"/>
    <col min="33" max="34" width="5.625" style="9" bestFit="1" customWidth="1"/>
    <col min="35" max="35" width="5.75" style="9" bestFit="1" customWidth="1"/>
    <col min="36" max="36" width="6.125" style="9" bestFit="1" customWidth="1"/>
    <col min="37" max="38" width="5.625" style="9" customWidth="1"/>
    <col min="39" max="39" width="6.375" style="9" bestFit="1" customWidth="1"/>
    <col min="40" max="40" width="5.625" style="9" customWidth="1"/>
    <col min="41" max="41" width="9.125" style="9" bestFit="1" customWidth="1"/>
    <col min="42" max="16384" width="9" style="9"/>
  </cols>
  <sheetData>
    <row r="1" spans="1:41">
      <c r="A1" s="310"/>
    </row>
    <row r="2" spans="1:41" ht="18.75">
      <c r="B2" s="552" t="s">
        <v>539</v>
      </c>
    </row>
    <row r="3" spans="1:41" ht="18.75">
      <c r="B3" s="439"/>
    </row>
    <row r="4" spans="1:41" ht="16.5">
      <c r="B4" s="218" t="s">
        <v>407</v>
      </c>
      <c r="C4" s="16"/>
      <c r="D4" s="53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</row>
    <row r="5" spans="1:41" ht="12.75">
      <c r="B5" s="166" t="s">
        <v>1</v>
      </c>
      <c r="C5" s="556"/>
      <c r="D5" s="556"/>
      <c r="E5" s="557"/>
      <c r="F5" s="415" t="s">
        <v>2</v>
      </c>
      <c r="G5" s="417">
        <v>1990</v>
      </c>
      <c r="H5" s="120">
        <f>G5+1</f>
        <v>1991</v>
      </c>
      <c r="I5" s="120">
        <f t="shared" ref="I5:AN5" si="0">H5+1</f>
        <v>1992</v>
      </c>
      <c r="J5" s="120">
        <f t="shared" si="0"/>
        <v>1993</v>
      </c>
      <c r="K5" s="120">
        <f t="shared" si="0"/>
        <v>1994</v>
      </c>
      <c r="L5" s="120">
        <f t="shared" si="0"/>
        <v>1995</v>
      </c>
      <c r="M5" s="120">
        <f t="shared" si="0"/>
        <v>1996</v>
      </c>
      <c r="N5" s="120">
        <f t="shared" si="0"/>
        <v>1997</v>
      </c>
      <c r="O5" s="120">
        <f t="shared" si="0"/>
        <v>1998</v>
      </c>
      <c r="P5" s="120">
        <f t="shared" si="0"/>
        <v>1999</v>
      </c>
      <c r="Q5" s="120">
        <f t="shared" si="0"/>
        <v>2000</v>
      </c>
      <c r="R5" s="120">
        <f t="shared" si="0"/>
        <v>2001</v>
      </c>
      <c r="S5" s="120">
        <f t="shared" si="0"/>
        <v>2002</v>
      </c>
      <c r="T5" s="120">
        <f t="shared" si="0"/>
        <v>2003</v>
      </c>
      <c r="U5" s="120">
        <f t="shared" si="0"/>
        <v>2004</v>
      </c>
      <c r="V5" s="120">
        <f t="shared" si="0"/>
        <v>2005</v>
      </c>
      <c r="W5" s="120">
        <f t="shared" si="0"/>
        <v>2006</v>
      </c>
      <c r="X5" s="120">
        <f t="shared" si="0"/>
        <v>2007</v>
      </c>
      <c r="Y5" s="120">
        <f t="shared" si="0"/>
        <v>2008</v>
      </c>
      <c r="Z5" s="120">
        <f t="shared" si="0"/>
        <v>2009</v>
      </c>
      <c r="AA5" s="120">
        <f t="shared" si="0"/>
        <v>2010</v>
      </c>
      <c r="AB5" s="120">
        <f t="shared" si="0"/>
        <v>2011</v>
      </c>
      <c r="AC5" s="120">
        <f t="shared" si="0"/>
        <v>2012</v>
      </c>
      <c r="AD5" s="120">
        <f t="shared" si="0"/>
        <v>2013</v>
      </c>
      <c r="AE5" s="120">
        <f t="shared" si="0"/>
        <v>2014</v>
      </c>
      <c r="AF5" s="120">
        <f t="shared" si="0"/>
        <v>2015</v>
      </c>
      <c r="AG5" s="120">
        <f t="shared" si="0"/>
        <v>2016</v>
      </c>
      <c r="AH5" s="120">
        <f t="shared" si="0"/>
        <v>2017</v>
      </c>
      <c r="AI5" s="120">
        <f t="shared" si="0"/>
        <v>2018</v>
      </c>
      <c r="AJ5" s="120">
        <f t="shared" si="0"/>
        <v>2019</v>
      </c>
      <c r="AK5" s="120">
        <f t="shared" si="0"/>
        <v>2020</v>
      </c>
      <c r="AL5" s="120">
        <f t="shared" si="0"/>
        <v>2021</v>
      </c>
      <c r="AM5" s="120">
        <f t="shared" si="0"/>
        <v>2022</v>
      </c>
      <c r="AN5" s="120">
        <f t="shared" si="0"/>
        <v>2023</v>
      </c>
      <c r="AO5" s="14"/>
    </row>
    <row r="6" spans="1:41" ht="14.25">
      <c r="B6" s="224" t="s">
        <v>3</v>
      </c>
      <c r="C6" s="225" t="s">
        <v>4</v>
      </c>
      <c r="D6" s="226" t="s">
        <v>5</v>
      </c>
      <c r="E6" s="227"/>
      <c r="F6" s="321" t="s">
        <v>6</v>
      </c>
      <c r="G6" s="418">
        <v>38701.103416042592</v>
      </c>
      <c r="H6" s="146">
        <v>40346.744742035473</v>
      </c>
      <c r="I6" s="146">
        <v>41665.79114506545</v>
      </c>
      <c r="J6" s="146">
        <v>41224.494256585334</v>
      </c>
      <c r="K6" s="146">
        <v>42297.116417365723</v>
      </c>
      <c r="L6" s="146">
        <v>42142.02726535382</v>
      </c>
      <c r="M6" s="146">
        <v>42559.539804125336</v>
      </c>
      <c r="N6" s="146">
        <v>39926.083389390726</v>
      </c>
      <c r="O6" s="146">
        <v>35362.599382577479</v>
      </c>
      <c r="P6" s="146">
        <v>35010.124942594921</v>
      </c>
      <c r="Q6" s="146">
        <v>35085.742906855594</v>
      </c>
      <c r="R6" s="146">
        <v>34374.185269382258</v>
      </c>
      <c r="S6" s="146">
        <v>32417.253435765444</v>
      </c>
      <c r="T6" s="146">
        <v>31935.273453308597</v>
      </c>
      <c r="U6" s="146">
        <v>31276.189983420805</v>
      </c>
      <c r="V6" s="146">
        <v>32279.645554026018</v>
      </c>
      <c r="W6" s="146">
        <v>31990.873871774482</v>
      </c>
      <c r="X6" s="146">
        <v>30658.349937916188</v>
      </c>
      <c r="Y6" s="146">
        <v>28552.561480293498</v>
      </c>
      <c r="Z6" s="146">
        <v>25308.481718967807</v>
      </c>
      <c r="AA6" s="146">
        <v>24321.270937421363</v>
      </c>
      <c r="AB6" s="146">
        <v>24982.895526650263</v>
      </c>
      <c r="AC6" s="146">
        <v>25624.79533860795</v>
      </c>
      <c r="AD6" s="146">
        <v>26805.206128279013</v>
      </c>
      <c r="AE6" s="146">
        <v>26557.37523672733</v>
      </c>
      <c r="AF6" s="146">
        <v>25936.139788924989</v>
      </c>
      <c r="AG6" s="146">
        <v>25969.470794926132</v>
      </c>
      <c r="AH6" s="146">
        <v>26428.778063772283</v>
      </c>
      <c r="AI6" s="146">
        <v>26182.943719015086</v>
      </c>
      <c r="AJ6" s="146">
        <v>25328.005761907836</v>
      </c>
      <c r="AK6" s="146">
        <v>24490.267324230699</v>
      </c>
      <c r="AL6" s="146">
        <v>24395.605542970698</v>
      </c>
      <c r="AM6" s="146">
        <v>22479.160225974269</v>
      </c>
      <c r="AN6" s="146">
        <v>20755.858711412857</v>
      </c>
    </row>
    <row r="7" spans="1:41" ht="14.25">
      <c r="B7" s="205"/>
      <c r="C7" s="225" t="s">
        <v>7</v>
      </c>
      <c r="D7" s="226" t="s">
        <v>8</v>
      </c>
      <c r="E7" s="227"/>
      <c r="F7" s="321" t="s">
        <v>6</v>
      </c>
      <c r="G7" s="418">
        <v>6674.4490046098008</v>
      </c>
      <c r="H7" s="146">
        <v>6524.5328569297899</v>
      </c>
      <c r="I7" s="146">
        <v>5945.8339540571296</v>
      </c>
      <c r="J7" s="146">
        <v>5842.3534676861218</v>
      </c>
      <c r="K7" s="146">
        <v>5740.0247792311475</v>
      </c>
      <c r="L7" s="146">
        <v>5795.1316308500936</v>
      </c>
      <c r="M7" s="146">
        <v>5789.0719316293607</v>
      </c>
      <c r="N7" s="146">
        <v>5903.8352801359188</v>
      </c>
      <c r="O7" s="146">
        <v>5638.1994106625216</v>
      </c>
      <c r="P7" s="146">
        <v>5703.2053582387398</v>
      </c>
      <c r="Q7" s="146">
        <v>5899.9845210859867</v>
      </c>
      <c r="R7" s="146">
        <v>5594.9262706926856</v>
      </c>
      <c r="S7" s="146">
        <v>5607.0023060629446</v>
      </c>
      <c r="T7" s="146">
        <v>6016.2632307025469</v>
      </c>
      <c r="U7" s="146">
        <v>6398.6869967575658</v>
      </c>
      <c r="V7" s="146">
        <v>6645.7105523034488</v>
      </c>
      <c r="W7" s="146">
        <v>6788.1886315874171</v>
      </c>
      <c r="X7" s="146">
        <v>7012.0890129308336</v>
      </c>
      <c r="Y7" s="146">
        <v>6591.81832614634</v>
      </c>
      <c r="Z7" s="146">
        <v>5364.6005099960848</v>
      </c>
      <c r="AA7" s="146">
        <v>6284.7190568659116</v>
      </c>
      <c r="AB7" s="146">
        <v>5895.7907835699853</v>
      </c>
      <c r="AC7" s="146">
        <v>5679.3251402286451</v>
      </c>
      <c r="AD7" s="146">
        <v>5766.6750900500374</v>
      </c>
      <c r="AE7" s="146">
        <v>5811.9451381047556</v>
      </c>
      <c r="AF7" s="146">
        <v>5477.0464397639898</v>
      </c>
      <c r="AG7" s="146">
        <v>5504.0022085956616</v>
      </c>
      <c r="AH7" s="146">
        <v>5583.2353800745541</v>
      </c>
      <c r="AI7" s="146">
        <v>5615.0174032474988</v>
      </c>
      <c r="AJ7" s="146">
        <v>5200.0262366432871</v>
      </c>
      <c r="AK7" s="146">
        <v>4504.2505011024523</v>
      </c>
      <c r="AL7" s="146">
        <v>4891.887190342547</v>
      </c>
      <c r="AM7" s="146">
        <v>4608.0764380638348</v>
      </c>
      <c r="AN7" s="146">
        <v>4480.9596790581954</v>
      </c>
    </row>
    <row r="8" spans="1:41" ht="14.25">
      <c r="B8" s="541"/>
      <c r="C8" s="555" t="s">
        <v>9</v>
      </c>
      <c r="D8" s="568" t="s">
        <v>10</v>
      </c>
      <c r="E8" s="569"/>
      <c r="F8" s="321" t="s">
        <v>6</v>
      </c>
      <c r="G8" s="347">
        <v>312.93265823101166</v>
      </c>
      <c r="H8" s="168">
        <v>307.97107789698435</v>
      </c>
      <c r="I8" s="168">
        <v>295.29687962532637</v>
      </c>
      <c r="J8" s="168">
        <v>290.63467317525141</v>
      </c>
      <c r="K8" s="168">
        <v>290.02818822876941</v>
      </c>
      <c r="L8" s="168">
        <v>283.40724792134881</v>
      </c>
      <c r="M8" s="168">
        <v>282.81616108587957</v>
      </c>
      <c r="N8" s="168">
        <v>270.4505316939792</v>
      </c>
      <c r="O8" s="168">
        <v>231.01486186880268</v>
      </c>
      <c r="P8" s="168">
        <v>236.17622947190605</v>
      </c>
      <c r="Q8" s="168">
        <v>232.77059403447643</v>
      </c>
      <c r="R8" s="168">
        <v>223.34615935223468</v>
      </c>
      <c r="S8" s="168">
        <v>216.97067555275785</v>
      </c>
      <c r="T8" s="168">
        <v>253.04917488817512</v>
      </c>
      <c r="U8" s="168">
        <v>259.84110151123582</v>
      </c>
      <c r="V8" s="168">
        <v>243.96514344126908</v>
      </c>
      <c r="W8" s="168">
        <v>231.92793937005607</v>
      </c>
      <c r="X8" s="168">
        <v>216.15611100140237</v>
      </c>
      <c r="Y8" s="168">
        <v>183.2383982729593</v>
      </c>
      <c r="Z8" s="168">
        <v>164.79831510666327</v>
      </c>
      <c r="AA8" s="168">
        <v>188.02623863878793</v>
      </c>
      <c r="AB8" s="168">
        <v>188.07840694740474</v>
      </c>
      <c r="AC8" s="168">
        <v>199.57086177654855</v>
      </c>
      <c r="AD8" s="168">
        <v>212.11792199407731</v>
      </c>
      <c r="AE8" s="168">
        <v>209.39134529972279</v>
      </c>
      <c r="AF8" s="168">
        <v>210.50366839149265</v>
      </c>
      <c r="AG8" s="168">
        <v>206.20457113393425</v>
      </c>
      <c r="AH8" s="168">
        <v>213.00806049427757</v>
      </c>
      <c r="AI8" s="168">
        <v>217.2544088476491</v>
      </c>
      <c r="AJ8" s="168">
        <v>197.83983652610891</v>
      </c>
      <c r="AK8" s="168">
        <v>163.5904862519815</v>
      </c>
      <c r="AL8" s="168">
        <v>167.57679846059588</v>
      </c>
      <c r="AM8" s="168">
        <v>152.20836981833781</v>
      </c>
      <c r="AN8" s="168">
        <v>163.8081672406669</v>
      </c>
    </row>
    <row r="9" spans="1:41" ht="14.25" customHeight="1">
      <c r="B9" s="205"/>
      <c r="C9" s="561" t="s">
        <v>11</v>
      </c>
      <c r="D9" s="558" t="s">
        <v>12</v>
      </c>
      <c r="E9" s="228" t="s">
        <v>13</v>
      </c>
      <c r="F9" s="321" t="s">
        <v>6</v>
      </c>
      <c r="G9" s="350">
        <v>928.07790249113896</v>
      </c>
      <c r="H9" s="161">
        <v>975.51527513734368</v>
      </c>
      <c r="I9" s="161">
        <v>917.32145269654939</v>
      </c>
      <c r="J9" s="161">
        <v>956.4515274311841</v>
      </c>
      <c r="K9" s="161">
        <v>1001.7068707467788</v>
      </c>
      <c r="L9" s="161">
        <v>1064.9882506472434</v>
      </c>
      <c r="M9" s="161">
        <v>1026.5943070015142</v>
      </c>
      <c r="N9" s="161">
        <v>984.02867142933508</v>
      </c>
      <c r="O9" s="161">
        <v>942.91026017333206</v>
      </c>
      <c r="P9" s="161">
        <v>951.18905358654172</v>
      </c>
      <c r="Q9" s="161">
        <v>979.73980892559553</v>
      </c>
      <c r="R9" s="161">
        <v>998.05778701664121</v>
      </c>
      <c r="S9" s="161">
        <v>785.35530582115666</v>
      </c>
      <c r="T9" s="161">
        <v>693.10903874199789</v>
      </c>
      <c r="U9" s="161">
        <v>700.01612877221578</v>
      </c>
      <c r="V9" s="161">
        <v>770.73187070462927</v>
      </c>
      <c r="W9" s="161">
        <v>885.25240256628524</v>
      </c>
      <c r="X9" s="161">
        <v>952.61165311724346</v>
      </c>
      <c r="Y9" s="161">
        <v>871.60748223458188</v>
      </c>
      <c r="Z9" s="161">
        <v>845.60260770478021</v>
      </c>
      <c r="AA9" s="161">
        <v>880.16906509062483</v>
      </c>
      <c r="AB9" s="161">
        <v>831.89474373085079</v>
      </c>
      <c r="AC9" s="161">
        <v>928.22906325019403</v>
      </c>
      <c r="AD9" s="161">
        <v>965.70384614617058</v>
      </c>
      <c r="AE9" s="161">
        <v>954.96258832446426</v>
      </c>
      <c r="AF9" s="161">
        <v>824.69613694473583</v>
      </c>
      <c r="AG9" s="161">
        <v>735.77151945999776</v>
      </c>
      <c r="AH9" s="161">
        <v>710.16544767393827</v>
      </c>
      <c r="AI9" s="161">
        <v>600.59399360481757</v>
      </c>
      <c r="AJ9" s="161">
        <v>582.12877878210111</v>
      </c>
      <c r="AK9" s="161">
        <v>616.38609038041045</v>
      </c>
      <c r="AL9" s="161">
        <v>657.42280505403642</v>
      </c>
      <c r="AM9" s="161">
        <v>678.70301776030669</v>
      </c>
      <c r="AN9" s="161">
        <v>543.79632806783013</v>
      </c>
    </row>
    <row r="10" spans="1:41" ht="14.25">
      <c r="B10" s="205"/>
      <c r="C10" s="562"/>
      <c r="D10" s="559"/>
      <c r="E10" s="228" t="s">
        <v>14</v>
      </c>
      <c r="F10" s="321" t="s">
        <v>6</v>
      </c>
      <c r="G10" s="347">
        <v>119.43885387104913</v>
      </c>
      <c r="H10" s="168">
        <v>118.02973259521629</v>
      </c>
      <c r="I10" s="168">
        <v>111.23989315980918</v>
      </c>
      <c r="J10" s="168">
        <v>113.3124194561736</v>
      </c>
      <c r="K10" s="168">
        <v>115.68501941874968</v>
      </c>
      <c r="L10" s="168">
        <v>117.5864129321717</v>
      </c>
      <c r="M10" s="168">
        <v>109.35552563670514</v>
      </c>
      <c r="N10" s="168">
        <v>110.09734158601701</v>
      </c>
      <c r="O10" s="168">
        <v>102.71323736484564</v>
      </c>
      <c r="P10" s="168">
        <v>100.31142363110675</v>
      </c>
      <c r="Q10" s="168">
        <v>101.61136996411379</v>
      </c>
      <c r="R10" s="168">
        <v>91.860134886976013</v>
      </c>
      <c r="S10" s="168">
        <v>89.905327585144036</v>
      </c>
      <c r="T10" s="168">
        <v>82.872378261531608</v>
      </c>
      <c r="U10" s="168">
        <v>81.06993481158905</v>
      </c>
      <c r="V10" s="168">
        <v>78.73441785814542</v>
      </c>
      <c r="W10" s="168">
        <v>73.52217579336839</v>
      </c>
      <c r="X10" s="168">
        <v>74.448325752083576</v>
      </c>
      <c r="Y10" s="168">
        <v>69.605290730050356</v>
      </c>
      <c r="Z10" s="168">
        <v>63.155993160730013</v>
      </c>
      <c r="AA10" s="168">
        <v>61.591507468217415</v>
      </c>
      <c r="AB10" s="168">
        <v>60.090979995990381</v>
      </c>
      <c r="AC10" s="168">
        <v>50.61679017167026</v>
      </c>
      <c r="AD10" s="168">
        <v>45.670889237009732</v>
      </c>
      <c r="AE10" s="168">
        <v>48.816982794278772</v>
      </c>
      <c r="AF10" s="168">
        <v>46.412314141385423</v>
      </c>
      <c r="AG10" s="168">
        <v>46.654387023526915</v>
      </c>
      <c r="AH10" s="168">
        <v>41.443881405485037</v>
      </c>
      <c r="AI10" s="168">
        <v>44.298903556174537</v>
      </c>
      <c r="AJ10" s="168">
        <v>41.090959149896911</v>
      </c>
      <c r="AK10" s="168">
        <v>33.600618755449517</v>
      </c>
      <c r="AL10" s="168">
        <v>34.778421020981781</v>
      </c>
      <c r="AM10" s="168">
        <v>35.400859211833492</v>
      </c>
      <c r="AN10" s="168">
        <v>32.02636590683526</v>
      </c>
    </row>
    <row r="11" spans="1:41" ht="15" thickBot="1">
      <c r="B11" s="205"/>
      <c r="C11" s="563"/>
      <c r="D11" s="560"/>
      <c r="E11" s="401" t="s">
        <v>402</v>
      </c>
      <c r="F11" s="20" t="s">
        <v>6</v>
      </c>
      <c r="G11" s="21">
        <v>1977.798116311553</v>
      </c>
      <c r="H11" s="21">
        <v>1782.9338244114435</v>
      </c>
      <c r="I11" s="21">
        <v>1580.2588524489495</v>
      </c>
      <c r="J11" s="21">
        <v>1397.3141436781336</v>
      </c>
      <c r="K11" s="21">
        <v>1378.1890879134512</v>
      </c>
      <c r="L11" s="21">
        <v>1285.3902702693156</v>
      </c>
      <c r="M11" s="21">
        <v>1276.7499718219465</v>
      </c>
      <c r="N11" s="21">
        <v>1214.7342988918776</v>
      </c>
      <c r="O11" s="21">
        <v>1160.2640803496386</v>
      </c>
      <c r="P11" s="21">
        <v>1161.2143465623453</v>
      </c>
      <c r="Q11" s="21">
        <v>1187.4277214201697</v>
      </c>
      <c r="R11" s="21">
        <v>1219.5474077443769</v>
      </c>
      <c r="S11" s="21">
        <v>1108.6519241960616</v>
      </c>
      <c r="T11" s="21">
        <v>1042.1393616240816</v>
      </c>
      <c r="U11" s="21">
        <v>1029.3206875690516</v>
      </c>
      <c r="V11" s="21">
        <v>1092.7211850914143</v>
      </c>
      <c r="W11" s="21">
        <v>1099.452366513581</v>
      </c>
      <c r="X11" s="21">
        <v>1180.6455375142718</v>
      </c>
      <c r="Y11" s="21">
        <v>1058.9785961734301</v>
      </c>
      <c r="Z11" s="21">
        <v>904.68137898600196</v>
      </c>
      <c r="AA11" s="21">
        <v>940.25489337332795</v>
      </c>
      <c r="AB11" s="21">
        <v>1024.661188865605</v>
      </c>
      <c r="AC11" s="21">
        <v>1112.4247058562692</v>
      </c>
      <c r="AD11" s="21">
        <v>1134.9376851109771</v>
      </c>
      <c r="AE11" s="21">
        <v>1095.6002341240817</v>
      </c>
      <c r="AF11" s="21">
        <v>1033.5335425158048</v>
      </c>
      <c r="AG11" s="21">
        <v>969.49622763529021</v>
      </c>
      <c r="AH11" s="21">
        <v>971.89049952564937</v>
      </c>
      <c r="AI11" s="21">
        <v>911.17518510720879</v>
      </c>
      <c r="AJ11" s="21">
        <v>882.71349641205302</v>
      </c>
      <c r="AK11" s="21">
        <v>896.5407218431493</v>
      </c>
      <c r="AL11" s="21">
        <v>938.88316628294683</v>
      </c>
      <c r="AM11" s="21">
        <v>973.05137458580612</v>
      </c>
      <c r="AN11" s="21">
        <v>862.67281744905506</v>
      </c>
    </row>
    <row r="12" spans="1:41" ht="15" thickTop="1">
      <c r="B12" s="207"/>
      <c r="C12" s="214" t="s">
        <v>16</v>
      </c>
      <c r="D12" s="214"/>
      <c r="E12" s="22"/>
      <c r="F12" s="23" t="s">
        <v>6</v>
      </c>
      <c r="G12" s="25">
        <v>48713.799951557143</v>
      </c>
      <c r="H12" s="25">
        <v>50055.727509006254</v>
      </c>
      <c r="I12" s="25">
        <v>50515.742177053216</v>
      </c>
      <c r="J12" s="25">
        <v>49824.560488012197</v>
      </c>
      <c r="K12" s="25">
        <v>50822.750362904619</v>
      </c>
      <c r="L12" s="25">
        <v>50688.531077973988</v>
      </c>
      <c r="M12" s="25">
        <v>51044.127701300742</v>
      </c>
      <c r="N12" s="25">
        <v>48409.229513127852</v>
      </c>
      <c r="O12" s="25">
        <v>43437.701232996616</v>
      </c>
      <c r="P12" s="25">
        <v>43162.221354085559</v>
      </c>
      <c r="Q12" s="25">
        <v>43487.276922285935</v>
      </c>
      <c r="R12" s="25">
        <v>42501.923029075173</v>
      </c>
      <c r="S12" s="25">
        <v>40225.138974983514</v>
      </c>
      <c r="T12" s="25">
        <v>40022.706637526935</v>
      </c>
      <c r="U12" s="25">
        <v>39745.124832842463</v>
      </c>
      <c r="V12" s="25">
        <v>41111.508723424922</v>
      </c>
      <c r="W12" s="25">
        <v>41069.217387605189</v>
      </c>
      <c r="X12" s="25">
        <v>40094.300578232018</v>
      </c>
      <c r="Y12" s="25">
        <v>37327.809573850856</v>
      </c>
      <c r="Z12" s="25">
        <v>32651.320523922066</v>
      </c>
      <c r="AA12" s="25">
        <v>32676.031698858231</v>
      </c>
      <c r="AB12" s="25">
        <v>32983.411629760099</v>
      </c>
      <c r="AC12" s="25">
        <v>33594.961899891277</v>
      </c>
      <c r="AD12" s="25">
        <v>34930.311560817281</v>
      </c>
      <c r="AE12" s="25">
        <v>34678.091525374628</v>
      </c>
      <c r="AF12" s="25">
        <v>33528.331890682399</v>
      </c>
      <c r="AG12" s="25">
        <v>33431.599708774542</v>
      </c>
      <c r="AH12" s="25">
        <v>33948.521332946191</v>
      </c>
      <c r="AI12" s="25">
        <v>33571.283613378429</v>
      </c>
      <c r="AJ12" s="25">
        <v>32231.805069421283</v>
      </c>
      <c r="AK12" s="25">
        <v>30704.635742564144</v>
      </c>
      <c r="AL12" s="25">
        <v>31086.153924131802</v>
      </c>
      <c r="AM12" s="25">
        <v>28926.600285414388</v>
      </c>
      <c r="AN12" s="25">
        <v>26839.122069135439</v>
      </c>
    </row>
    <row r="13" spans="1:41" ht="12.75">
      <c r="B13" s="185"/>
      <c r="C13" s="185"/>
      <c r="D13" s="229"/>
      <c r="E13" s="317"/>
      <c r="F13" s="414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18"/>
      <c r="AA13" s="18"/>
      <c r="AB13" s="18"/>
      <c r="AC13" s="18"/>
      <c r="AD13" s="27"/>
      <c r="AE13" s="27"/>
      <c r="AF13" s="27"/>
      <c r="AG13" s="27"/>
      <c r="AH13" s="27"/>
      <c r="AJ13" s="27"/>
      <c r="AK13" s="27"/>
      <c r="AL13" s="27"/>
      <c r="AM13" s="187"/>
      <c r="AN13" s="187"/>
    </row>
    <row r="14" spans="1:41" ht="12.75">
      <c r="C14" s="28"/>
      <c r="D14" s="29"/>
      <c r="E14" s="18"/>
      <c r="F14" s="28"/>
      <c r="G14" s="26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1"/>
      <c r="AJ14" s="221"/>
      <c r="AK14" s="27"/>
      <c r="AL14" s="27"/>
      <c r="AM14" s="27"/>
      <c r="AN14" s="27"/>
    </row>
    <row r="15" spans="1:41" ht="12.75">
      <c r="B15" s="218" t="s">
        <v>408</v>
      </c>
      <c r="C15" s="28"/>
      <c r="D15" s="29"/>
      <c r="E15" s="18"/>
      <c r="F15" s="2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</row>
    <row r="16" spans="1:41" ht="12.75">
      <c r="B16" s="166" t="s">
        <v>1</v>
      </c>
      <c r="C16" s="556"/>
      <c r="D16" s="556"/>
      <c r="E16" s="557"/>
      <c r="F16" s="415" t="s">
        <v>2</v>
      </c>
      <c r="G16" s="417">
        <v>1990</v>
      </c>
      <c r="H16" s="120">
        <f t="shared" ref="H16:AN16" si="1">G16+1</f>
        <v>1991</v>
      </c>
      <c r="I16" s="120">
        <f t="shared" si="1"/>
        <v>1992</v>
      </c>
      <c r="J16" s="120">
        <f t="shared" si="1"/>
        <v>1993</v>
      </c>
      <c r="K16" s="120">
        <f t="shared" si="1"/>
        <v>1994</v>
      </c>
      <c r="L16" s="120">
        <f t="shared" si="1"/>
        <v>1995</v>
      </c>
      <c r="M16" s="120">
        <f t="shared" si="1"/>
        <v>1996</v>
      </c>
      <c r="N16" s="120">
        <f t="shared" si="1"/>
        <v>1997</v>
      </c>
      <c r="O16" s="120">
        <f t="shared" si="1"/>
        <v>1998</v>
      </c>
      <c r="P16" s="120">
        <f t="shared" si="1"/>
        <v>1999</v>
      </c>
      <c r="Q16" s="120">
        <f t="shared" si="1"/>
        <v>2000</v>
      </c>
      <c r="R16" s="120">
        <f t="shared" si="1"/>
        <v>2001</v>
      </c>
      <c r="S16" s="120">
        <f t="shared" si="1"/>
        <v>2002</v>
      </c>
      <c r="T16" s="120">
        <f t="shared" si="1"/>
        <v>2003</v>
      </c>
      <c r="U16" s="120">
        <f t="shared" si="1"/>
        <v>2004</v>
      </c>
      <c r="V16" s="120">
        <f t="shared" si="1"/>
        <v>2005</v>
      </c>
      <c r="W16" s="120">
        <f t="shared" si="1"/>
        <v>2006</v>
      </c>
      <c r="X16" s="120">
        <f t="shared" si="1"/>
        <v>2007</v>
      </c>
      <c r="Y16" s="120">
        <f t="shared" si="1"/>
        <v>2008</v>
      </c>
      <c r="Z16" s="120">
        <f t="shared" si="1"/>
        <v>2009</v>
      </c>
      <c r="AA16" s="120">
        <f t="shared" si="1"/>
        <v>2010</v>
      </c>
      <c r="AB16" s="120">
        <f t="shared" si="1"/>
        <v>2011</v>
      </c>
      <c r="AC16" s="120">
        <f t="shared" si="1"/>
        <v>2012</v>
      </c>
      <c r="AD16" s="120">
        <f t="shared" si="1"/>
        <v>2013</v>
      </c>
      <c r="AE16" s="120">
        <f t="shared" si="1"/>
        <v>2014</v>
      </c>
      <c r="AF16" s="120">
        <f t="shared" si="1"/>
        <v>2015</v>
      </c>
      <c r="AG16" s="120">
        <f t="shared" si="1"/>
        <v>2016</v>
      </c>
      <c r="AH16" s="120">
        <f t="shared" si="1"/>
        <v>2017</v>
      </c>
      <c r="AI16" s="120">
        <f t="shared" si="1"/>
        <v>2018</v>
      </c>
      <c r="AJ16" s="120">
        <f t="shared" si="1"/>
        <v>2019</v>
      </c>
      <c r="AK16" s="120">
        <f t="shared" si="1"/>
        <v>2020</v>
      </c>
      <c r="AL16" s="120">
        <f t="shared" si="1"/>
        <v>2021</v>
      </c>
      <c r="AM16" s="120">
        <f t="shared" si="1"/>
        <v>2022</v>
      </c>
      <c r="AN16" s="120">
        <f t="shared" si="1"/>
        <v>2023</v>
      </c>
    </row>
    <row r="17" spans="2:42" ht="14.25">
      <c r="B17" s="564" t="s">
        <v>3</v>
      </c>
      <c r="C17" s="225" t="s">
        <v>17</v>
      </c>
      <c r="D17" s="226" t="s">
        <v>18</v>
      </c>
      <c r="E17" s="227"/>
      <c r="F17" s="321" t="s">
        <v>6</v>
      </c>
      <c r="G17" s="347">
        <v>2445.2931610658848</v>
      </c>
      <c r="H17" s="168">
        <v>2421.5925710493138</v>
      </c>
      <c r="I17" s="168">
        <v>2440.1686804123647</v>
      </c>
      <c r="J17" s="168">
        <v>2278.0786039168916</v>
      </c>
      <c r="K17" s="168">
        <v>2475.1678606571363</v>
      </c>
      <c r="L17" s="168">
        <v>2470.9801584637903</v>
      </c>
      <c r="M17" s="168">
        <v>2440.0274235024808</v>
      </c>
      <c r="N17" s="168">
        <v>2453.1713883097659</v>
      </c>
      <c r="O17" s="168">
        <v>2111.1151169962741</v>
      </c>
      <c r="P17" s="168">
        <v>2449.2598139862143</v>
      </c>
      <c r="Q17" s="168">
        <v>2312.146044727996</v>
      </c>
      <c r="R17" s="168">
        <v>2169.2191666621943</v>
      </c>
      <c r="S17" s="168">
        <v>2019.2083316679546</v>
      </c>
      <c r="T17" s="168">
        <v>1802.1588744906958</v>
      </c>
      <c r="U17" s="168">
        <v>1814.1687877738857</v>
      </c>
      <c r="V17" s="168">
        <v>1498.3522289216514</v>
      </c>
      <c r="W17" s="168">
        <v>1520.0830549785337</v>
      </c>
      <c r="X17" s="168">
        <v>1568.1777210077908</v>
      </c>
      <c r="Y17" s="168">
        <v>1324.7254254010425</v>
      </c>
      <c r="Z17" s="168">
        <v>1316.2151084053821</v>
      </c>
      <c r="AA17" s="168">
        <v>1435.2960206409541</v>
      </c>
      <c r="AB17" s="168">
        <v>1279.9872785121934</v>
      </c>
      <c r="AC17" s="168">
        <v>1176.4726686055906</v>
      </c>
      <c r="AD17" s="168">
        <v>1235.7152266922471</v>
      </c>
      <c r="AE17" s="168">
        <v>1213.8279084227877</v>
      </c>
      <c r="AF17" s="168">
        <v>1271.1438927097759</v>
      </c>
      <c r="AG17" s="168">
        <v>930.97711319951657</v>
      </c>
      <c r="AH17" s="168">
        <v>986.84427666893271</v>
      </c>
      <c r="AI17" s="168">
        <v>742.07194497193393</v>
      </c>
      <c r="AJ17" s="168">
        <v>997.22252493159783</v>
      </c>
      <c r="AK17" s="168">
        <v>751.96636320872221</v>
      </c>
      <c r="AL17" s="168">
        <v>1070.4837096955291</v>
      </c>
      <c r="AM17" s="168">
        <v>887.0452716689922</v>
      </c>
      <c r="AN17" s="168">
        <v>864.66765424968503</v>
      </c>
    </row>
    <row r="18" spans="2:42" ht="14.25">
      <c r="B18" s="586"/>
      <c r="C18" s="566" t="s">
        <v>19</v>
      </c>
      <c r="D18" s="570" t="s">
        <v>20</v>
      </c>
      <c r="E18" s="152" t="s">
        <v>21</v>
      </c>
      <c r="F18" s="321" t="s">
        <v>6</v>
      </c>
      <c r="G18" s="347" t="s">
        <v>531</v>
      </c>
      <c r="H18" s="168" t="s">
        <v>531</v>
      </c>
      <c r="I18" s="168" t="s">
        <v>531</v>
      </c>
      <c r="J18" s="168" t="s">
        <v>531</v>
      </c>
      <c r="K18" s="168" t="s">
        <v>531</v>
      </c>
      <c r="L18" s="168" t="s">
        <v>531</v>
      </c>
      <c r="M18" s="168" t="s">
        <v>531</v>
      </c>
      <c r="N18" s="168" t="s">
        <v>531</v>
      </c>
      <c r="O18" s="168" t="s">
        <v>531</v>
      </c>
      <c r="P18" s="168" t="s">
        <v>531</v>
      </c>
      <c r="Q18" s="168" t="s">
        <v>531</v>
      </c>
      <c r="R18" s="168" t="s">
        <v>531</v>
      </c>
      <c r="S18" s="168" t="s">
        <v>531</v>
      </c>
      <c r="T18" s="168" t="s">
        <v>531</v>
      </c>
      <c r="U18" s="168" t="s">
        <v>531</v>
      </c>
      <c r="V18" s="168" t="s">
        <v>531</v>
      </c>
      <c r="W18" s="168" t="s">
        <v>531</v>
      </c>
      <c r="X18" s="168" t="s">
        <v>531</v>
      </c>
      <c r="Y18" s="168" t="s">
        <v>531</v>
      </c>
      <c r="Z18" s="168" t="s">
        <v>531</v>
      </c>
      <c r="AA18" s="168" t="s">
        <v>531</v>
      </c>
      <c r="AB18" s="168" t="s">
        <v>531</v>
      </c>
      <c r="AC18" s="168" t="s">
        <v>531</v>
      </c>
      <c r="AD18" s="168" t="s">
        <v>531</v>
      </c>
      <c r="AE18" s="168" t="s">
        <v>531</v>
      </c>
      <c r="AF18" s="168" t="s">
        <v>531</v>
      </c>
      <c r="AG18" s="168" t="s">
        <v>531</v>
      </c>
      <c r="AH18" s="168" t="s">
        <v>531</v>
      </c>
      <c r="AI18" s="168" t="s">
        <v>531</v>
      </c>
      <c r="AJ18" s="168" t="s">
        <v>531</v>
      </c>
      <c r="AK18" s="168" t="s">
        <v>531</v>
      </c>
      <c r="AL18" s="168" t="s">
        <v>531</v>
      </c>
      <c r="AM18" s="168" t="s">
        <v>531</v>
      </c>
      <c r="AN18" s="168" t="s">
        <v>531</v>
      </c>
    </row>
    <row r="19" spans="2:42" ht="14.25">
      <c r="B19" s="586"/>
      <c r="C19" s="567"/>
      <c r="D19" s="571"/>
      <c r="E19" s="152" t="s">
        <v>22</v>
      </c>
      <c r="F19" s="321" t="s">
        <v>6</v>
      </c>
      <c r="G19" s="347" t="s">
        <v>531</v>
      </c>
      <c r="H19" s="168" t="s">
        <v>531</v>
      </c>
      <c r="I19" s="168" t="s">
        <v>531</v>
      </c>
      <c r="J19" s="168" t="s">
        <v>531</v>
      </c>
      <c r="K19" s="168" t="s">
        <v>531</v>
      </c>
      <c r="L19" s="168" t="s">
        <v>531</v>
      </c>
      <c r="M19" s="168" t="s">
        <v>531</v>
      </c>
      <c r="N19" s="168" t="s">
        <v>531</v>
      </c>
      <c r="O19" s="168" t="s">
        <v>531</v>
      </c>
      <c r="P19" s="168" t="s">
        <v>531</v>
      </c>
      <c r="Q19" s="168" t="s">
        <v>531</v>
      </c>
      <c r="R19" s="168" t="s">
        <v>531</v>
      </c>
      <c r="S19" s="168" t="s">
        <v>531</v>
      </c>
      <c r="T19" s="168" t="s">
        <v>531</v>
      </c>
      <c r="U19" s="168" t="s">
        <v>531</v>
      </c>
      <c r="V19" s="168" t="s">
        <v>531</v>
      </c>
      <c r="W19" s="168" t="s">
        <v>531</v>
      </c>
      <c r="X19" s="168" t="s">
        <v>531</v>
      </c>
      <c r="Y19" s="168" t="s">
        <v>531</v>
      </c>
      <c r="Z19" s="168" t="s">
        <v>531</v>
      </c>
      <c r="AA19" s="168" t="s">
        <v>531</v>
      </c>
      <c r="AB19" s="168" t="s">
        <v>531</v>
      </c>
      <c r="AC19" s="168" t="s">
        <v>531</v>
      </c>
      <c r="AD19" s="168" t="s">
        <v>531</v>
      </c>
      <c r="AE19" s="168" t="s">
        <v>531</v>
      </c>
      <c r="AF19" s="168" t="s">
        <v>531</v>
      </c>
      <c r="AG19" s="168" t="s">
        <v>531</v>
      </c>
      <c r="AH19" s="168" t="s">
        <v>531</v>
      </c>
      <c r="AI19" s="168" t="s">
        <v>531</v>
      </c>
      <c r="AJ19" s="168" t="s">
        <v>531</v>
      </c>
      <c r="AK19" s="168" t="s">
        <v>531</v>
      </c>
      <c r="AL19" s="168" t="s">
        <v>531</v>
      </c>
      <c r="AM19" s="168" t="s">
        <v>531</v>
      </c>
      <c r="AN19" s="168" t="s">
        <v>531</v>
      </c>
    </row>
    <row r="20" spans="2:42" ht="14.25">
      <c r="B20" s="586"/>
      <c r="C20" s="225" t="s">
        <v>23</v>
      </c>
      <c r="D20" s="580" t="s">
        <v>24</v>
      </c>
      <c r="E20" s="581"/>
      <c r="F20" s="321" t="s">
        <v>6</v>
      </c>
      <c r="G20" s="347">
        <v>101.88409999999999</v>
      </c>
      <c r="H20" s="168">
        <v>110.68575</v>
      </c>
      <c r="I20" s="168">
        <v>100.9117</v>
      </c>
      <c r="J20" s="168">
        <v>34.86</v>
      </c>
      <c r="K20" s="168">
        <v>34.86</v>
      </c>
      <c r="L20" s="168">
        <v>39.01</v>
      </c>
      <c r="M20" s="168">
        <v>46.48</v>
      </c>
      <c r="N20" s="168">
        <v>40.67</v>
      </c>
      <c r="O20" s="168">
        <v>49.8</v>
      </c>
      <c r="P20" s="168">
        <v>52.29</v>
      </c>
      <c r="Q20" s="168">
        <v>53.12</v>
      </c>
      <c r="R20" s="168">
        <v>51.46</v>
      </c>
      <c r="S20" s="168">
        <v>54.78</v>
      </c>
      <c r="T20" s="168">
        <v>56.44</v>
      </c>
      <c r="U20" s="168">
        <v>58.93</v>
      </c>
      <c r="V20" s="168">
        <v>58.93</v>
      </c>
      <c r="W20" s="168">
        <v>59.76</v>
      </c>
      <c r="X20" s="168">
        <v>62.25</v>
      </c>
      <c r="Y20" s="168">
        <v>51.46</v>
      </c>
      <c r="Z20" s="168">
        <v>43.16</v>
      </c>
      <c r="AA20" s="168">
        <v>62.25</v>
      </c>
      <c r="AB20" s="168">
        <v>65.25</v>
      </c>
      <c r="AC20" s="168">
        <v>51.2</v>
      </c>
      <c r="AD20" s="168">
        <v>59.940000000000005</v>
      </c>
      <c r="AE20" s="168">
        <v>61.92</v>
      </c>
      <c r="AF20" s="168">
        <v>53.13</v>
      </c>
      <c r="AG20" s="168">
        <v>57.72</v>
      </c>
      <c r="AH20" s="168">
        <v>57.75</v>
      </c>
      <c r="AI20" s="168">
        <v>58.5</v>
      </c>
      <c r="AJ20" s="168">
        <v>56.52</v>
      </c>
      <c r="AK20" s="168">
        <v>48.98</v>
      </c>
      <c r="AL20" s="168">
        <v>59.66</v>
      </c>
      <c r="AM20" s="168">
        <v>56.63000000000001</v>
      </c>
      <c r="AN20" s="168">
        <v>59.373182</v>
      </c>
    </row>
    <row r="21" spans="2:42" ht="14.25">
      <c r="B21" s="586"/>
      <c r="C21" s="575" t="s">
        <v>25</v>
      </c>
      <c r="D21" s="572" t="s">
        <v>26</v>
      </c>
      <c r="E21" s="230" t="s">
        <v>27</v>
      </c>
      <c r="F21" s="349" t="s">
        <v>6</v>
      </c>
      <c r="G21" s="350">
        <v>56.180170000000004</v>
      </c>
      <c r="H21" s="161">
        <v>51.437240000000003</v>
      </c>
      <c r="I21" s="161">
        <v>15.438810000000002</v>
      </c>
      <c r="J21" s="161">
        <v>30.435420000000001</v>
      </c>
      <c r="K21" s="161">
        <v>27.243539999999999</v>
      </c>
      <c r="L21" s="161">
        <v>50.583660000000002</v>
      </c>
      <c r="M21" s="161" t="s">
        <v>532</v>
      </c>
      <c r="N21" s="161" t="s">
        <v>532</v>
      </c>
      <c r="O21" s="161" t="s">
        <v>532</v>
      </c>
      <c r="P21" s="161" t="s">
        <v>532</v>
      </c>
      <c r="Q21" s="161" t="s">
        <v>532</v>
      </c>
      <c r="R21" s="161" t="s">
        <v>532</v>
      </c>
      <c r="S21" s="161" t="s">
        <v>532</v>
      </c>
      <c r="T21" s="161" t="s">
        <v>532</v>
      </c>
      <c r="U21" s="161" t="s">
        <v>532</v>
      </c>
      <c r="V21" s="161" t="s">
        <v>532</v>
      </c>
      <c r="W21" s="161" t="s">
        <v>532</v>
      </c>
      <c r="X21" s="161" t="s">
        <v>532</v>
      </c>
      <c r="Y21" s="161" t="s">
        <v>532</v>
      </c>
      <c r="Z21" s="161" t="s">
        <v>532</v>
      </c>
      <c r="AA21" s="161" t="s">
        <v>532</v>
      </c>
      <c r="AB21" s="161" t="s">
        <v>532</v>
      </c>
      <c r="AC21" s="161" t="s">
        <v>532</v>
      </c>
      <c r="AD21" s="161" t="s">
        <v>532</v>
      </c>
      <c r="AE21" s="161" t="s">
        <v>532</v>
      </c>
      <c r="AF21" s="161" t="s">
        <v>532</v>
      </c>
      <c r="AG21" s="161" t="s">
        <v>532</v>
      </c>
      <c r="AH21" s="161" t="s">
        <v>532</v>
      </c>
      <c r="AI21" s="161" t="s">
        <v>532</v>
      </c>
      <c r="AJ21" s="161" t="s">
        <v>532</v>
      </c>
      <c r="AK21" s="161" t="s">
        <v>532</v>
      </c>
      <c r="AL21" s="161" t="s">
        <v>532</v>
      </c>
      <c r="AM21" s="161" t="s">
        <v>532</v>
      </c>
      <c r="AN21" s="161" t="s">
        <v>532</v>
      </c>
    </row>
    <row r="22" spans="2:42" ht="14.25">
      <c r="B22" s="586"/>
      <c r="C22" s="576"/>
      <c r="D22" s="573"/>
      <c r="E22" s="231" t="s">
        <v>28</v>
      </c>
      <c r="F22" s="349" t="s">
        <v>6</v>
      </c>
      <c r="G22" s="350" t="s">
        <v>531</v>
      </c>
      <c r="H22" s="161" t="s">
        <v>531</v>
      </c>
      <c r="I22" s="161" t="s">
        <v>531</v>
      </c>
      <c r="J22" s="161" t="s">
        <v>531</v>
      </c>
      <c r="K22" s="161" t="s">
        <v>531</v>
      </c>
      <c r="L22" s="161" t="s">
        <v>531</v>
      </c>
      <c r="M22" s="161" t="s">
        <v>531</v>
      </c>
      <c r="N22" s="161" t="s">
        <v>531</v>
      </c>
      <c r="O22" s="161" t="s">
        <v>531</v>
      </c>
      <c r="P22" s="161" t="s">
        <v>531</v>
      </c>
      <c r="Q22" s="161" t="s">
        <v>531</v>
      </c>
      <c r="R22" s="161" t="s">
        <v>531</v>
      </c>
      <c r="S22" s="161" t="s">
        <v>531</v>
      </c>
      <c r="T22" s="161" t="s">
        <v>531</v>
      </c>
      <c r="U22" s="161" t="s">
        <v>531</v>
      </c>
      <c r="V22" s="161" t="s">
        <v>531</v>
      </c>
      <c r="W22" s="161" t="s">
        <v>531</v>
      </c>
      <c r="X22" s="161" t="s">
        <v>531</v>
      </c>
      <c r="Y22" s="161" t="s">
        <v>531</v>
      </c>
      <c r="Z22" s="161" t="s">
        <v>531</v>
      </c>
      <c r="AA22" s="161" t="s">
        <v>531</v>
      </c>
      <c r="AB22" s="161" t="s">
        <v>531</v>
      </c>
      <c r="AC22" s="161" t="s">
        <v>531</v>
      </c>
      <c r="AD22" s="161" t="s">
        <v>531</v>
      </c>
      <c r="AE22" s="161" t="s">
        <v>531</v>
      </c>
      <c r="AF22" s="161" t="s">
        <v>531</v>
      </c>
      <c r="AG22" s="161" t="s">
        <v>531</v>
      </c>
      <c r="AH22" s="161" t="s">
        <v>531</v>
      </c>
      <c r="AI22" s="161" t="s">
        <v>531</v>
      </c>
      <c r="AJ22" s="161" t="s">
        <v>531</v>
      </c>
      <c r="AK22" s="161" t="s">
        <v>531</v>
      </c>
      <c r="AL22" s="161" t="s">
        <v>531</v>
      </c>
      <c r="AM22" s="161" t="s">
        <v>531</v>
      </c>
      <c r="AN22" s="161" t="s">
        <v>531</v>
      </c>
    </row>
    <row r="23" spans="2:42" ht="14.25">
      <c r="B23" s="586"/>
      <c r="C23" s="576"/>
      <c r="D23" s="573"/>
      <c r="E23" s="228" t="s">
        <v>29</v>
      </c>
      <c r="F23" s="321" t="s">
        <v>6</v>
      </c>
      <c r="G23" s="350">
        <v>149.82980140000001</v>
      </c>
      <c r="H23" s="161">
        <v>145.5652303</v>
      </c>
      <c r="I23" s="161">
        <v>148.95033429999998</v>
      </c>
      <c r="J23" s="161">
        <v>147.29039109999997</v>
      </c>
      <c r="K23" s="161">
        <v>154.23871819999997</v>
      </c>
      <c r="L23" s="161">
        <v>171.35458559999998</v>
      </c>
      <c r="M23" s="161">
        <v>197.4127694</v>
      </c>
      <c r="N23" s="161">
        <v>197.39167719999998</v>
      </c>
      <c r="O23" s="161">
        <v>195.17078499999997</v>
      </c>
      <c r="P23" s="161">
        <v>206.59751669999997</v>
      </c>
      <c r="Q23" s="161">
        <v>192.55677559999998</v>
      </c>
      <c r="R23" s="161">
        <v>187.36997069999998</v>
      </c>
      <c r="S23" s="161">
        <v>192.76032179999999</v>
      </c>
      <c r="T23" s="161">
        <v>191.25779369999998</v>
      </c>
      <c r="U23" s="161">
        <v>192.82528059999996</v>
      </c>
      <c r="V23" s="161">
        <v>200.44111759999996</v>
      </c>
      <c r="W23" s="161">
        <v>205.21397189999996</v>
      </c>
      <c r="X23" s="161">
        <v>199.07821209999997</v>
      </c>
      <c r="Y23" s="161">
        <v>183.71319139999997</v>
      </c>
      <c r="Z23" s="161">
        <v>191.38784069999997</v>
      </c>
      <c r="AA23" s="161">
        <v>184.38076599999997</v>
      </c>
      <c r="AB23" s="161">
        <v>145.79070979999997</v>
      </c>
      <c r="AC23" s="161">
        <v>129.9969222</v>
      </c>
      <c r="AD23" s="161">
        <v>147.91442259999999</v>
      </c>
      <c r="AE23" s="161">
        <v>149.76154289999997</v>
      </c>
      <c r="AF23" s="161">
        <v>169.24853589999998</v>
      </c>
      <c r="AG23" s="161">
        <v>169.54964969999997</v>
      </c>
      <c r="AH23" s="161">
        <v>175.09249869999999</v>
      </c>
      <c r="AI23" s="161">
        <v>172.33194379999998</v>
      </c>
      <c r="AJ23" s="161">
        <v>175.54229309999999</v>
      </c>
      <c r="AK23" s="161">
        <v>174.0509581</v>
      </c>
      <c r="AL23" s="161">
        <v>176.93049629999996</v>
      </c>
      <c r="AM23" s="161">
        <v>169.22123249999999</v>
      </c>
      <c r="AN23" s="161">
        <v>167.84144029999999</v>
      </c>
    </row>
    <row r="24" spans="2:42" ht="14.25">
      <c r="B24" s="586"/>
      <c r="C24" s="576"/>
      <c r="D24" s="573"/>
      <c r="E24" s="233" t="s">
        <v>30</v>
      </c>
      <c r="F24" s="321" t="s">
        <v>6</v>
      </c>
      <c r="G24" s="350">
        <v>169.78067953790298</v>
      </c>
      <c r="H24" s="161">
        <v>178.75905162878533</v>
      </c>
      <c r="I24" s="161">
        <v>173.22749936154372</v>
      </c>
      <c r="J24" s="161">
        <v>154.41445245193378</v>
      </c>
      <c r="K24" s="161">
        <v>183.27504615728185</v>
      </c>
      <c r="L24" s="161">
        <v>203.21593047758793</v>
      </c>
      <c r="M24" s="161">
        <v>235.82834541285192</v>
      </c>
      <c r="N24" s="161">
        <v>270.01862085182063</v>
      </c>
      <c r="O24" s="161">
        <v>273.04918055894728</v>
      </c>
      <c r="P24" s="161">
        <v>283.18345970742752</v>
      </c>
      <c r="Q24" s="161">
        <v>272.06668086336242</v>
      </c>
      <c r="R24" s="161">
        <v>241.0902829245353</v>
      </c>
      <c r="S24" s="161">
        <v>247.15570444704377</v>
      </c>
      <c r="T24" s="161">
        <v>264.24776947032274</v>
      </c>
      <c r="U24" s="161">
        <v>265.45020272419185</v>
      </c>
      <c r="V24" s="161">
        <v>277.67344237631153</v>
      </c>
      <c r="W24" s="161">
        <v>272.60119367641386</v>
      </c>
      <c r="X24" s="161">
        <v>272.6026017334828</v>
      </c>
      <c r="Y24" s="161">
        <v>225.83772032510512</v>
      </c>
      <c r="Z24" s="161">
        <v>232.68073432694842</v>
      </c>
      <c r="AA24" s="161">
        <v>243.84055954989316</v>
      </c>
      <c r="AB24" s="161">
        <v>240.60115475491196</v>
      </c>
      <c r="AC24" s="161">
        <v>243.3749726603163</v>
      </c>
      <c r="AD24" s="161">
        <v>264.451725678804</v>
      </c>
      <c r="AE24" s="161">
        <v>239.14283021323672</v>
      </c>
      <c r="AF24" s="161">
        <v>231.39758291576413</v>
      </c>
      <c r="AG24" s="161">
        <v>210.78191818400211</v>
      </c>
      <c r="AH24" s="161">
        <v>239.79912379922573</v>
      </c>
      <c r="AI24" s="161">
        <v>210.73715595249041</v>
      </c>
      <c r="AJ24" s="161">
        <v>228.42163276690658</v>
      </c>
      <c r="AK24" s="161">
        <v>204.95298600325822</v>
      </c>
      <c r="AL24" s="161">
        <v>218.52651733741087</v>
      </c>
      <c r="AM24" s="161">
        <v>162.70167699992487</v>
      </c>
      <c r="AN24" s="161">
        <v>159.48749604939997</v>
      </c>
    </row>
    <row r="25" spans="2:42" ht="14.25">
      <c r="B25" s="586"/>
      <c r="C25" s="576"/>
      <c r="D25" s="573"/>
      <c r="E25" s="233" t="s">
        <v>31</v>
      </c>
      <c r="F25" s="321" t="s">
        <v>6</v>
      </c>
      <c r="G25" s="350">
        <v>439.70527999999996</v>
      </c>
      <c r="H25" s="161">
        <v>442.19895999999994</v>
      </c>
      <c r="I25" s="161">
        <v>453.89209999999997</v>
      </c>
      <c r="J25" s="161">
        <v>428.54212000000001</v>
      </c>
      <c r="K25" s="161">
        <v>467.11970000000002</v>
      </c>
      <c r="L25" s="161">
        <v>475.64171999999996</v>
      </c>
      <c r="M25" s="161">
        <v>511.75627999999995</v>
      </c>
      <c r="N25" s="161">
        <v>516.67720999999995</v>
      </c>
      <c r="O25" s="161">
        <v>496.16494</v>
      </c>
      <c r="P25" s="161">
        <v>539.52913000000001</v>
      </c>
      <c r="Q25" s="161">
        <v>535.53748999999993</v>
      </c>
      <c r="R25" s="161">
        <v>520.14251999999999</v>
      </c>
      <c r="S25" s="161">
        <v>548.33950000000004</v>
      </c>
      <c r="T25" s="161">
        <v>541.67678999999998</v>
      </c>
      <c r="U25" s="161">
        <v>538.97140999999999</v>
      </c>
      <c r="V25" s="161">
        <v>509.02242999999999</v>
      </c>
      <c r="W25" s="161">
        <v>510.49921999999998</v>
      </c>
      <c r="X25" s="161">
        <v>520.41773000000001</v>
      </c>
      <c r="Y25" s="161">
        <v>411.02139</v>
      </c>
      <c r="Z25" s="161">
        <v>460.76432</v>
      </c>
      <c r="AA25" s="161">
        <v>524.12175000000002</v>
      </c>
      <c r="AB25" s="161">
        <v>485.52300000000002</v>
      </c>
      <c r="AC25" s="161">
        <v>404.01850000000002</v>
      </c>
      <c r="AD25" s="161">
        <v>364.0145</v>
      </c>
      <c r="AE25" s="161">
        <v>341.61298999999997</v>
      </c>
      <c r="AF25" s="161">
        <v>314.65116999999998</v>
      </c>
      <c r="AG25" s="161">
        <v>319.29615999999999</v>
      </c>
      <c r="AH25" s="161">
        <v>323.46373</v>
      </c>
      <c r="AI25" s="161">
        <v>340.95233999999999</v>
      </c>
      <c r="AJ25" s="161">
        <v>333.86768999999998</v>
      </c>
      <c r="AK25" s="161">
        <v>306.42114999999995</v>
      </c>
      <c r="AL25" s="161">
        <v>324.68647999999996</v>
      </c>
      <c r="AM25" s="161">
        <v>293.48482000000001</v>
      </c>
      <c r="AN25" s="161">
        <v>245.07194999999999</v>
      </c>
    </row>
    <row r="26" spans="2:42" ht="14.25">
      <c r="B26" s="586"/>
      <c r="C26" s="576"/>
      <c r="D26" s="573"/>
      <c r="E26" s="228" t="s">
        <v>32</v>
      </c>
      <c r="F26" s="321" t="s">
        <v>6</v>
      </c>
      <c r="G26" s="350">
        <v>1633.0073200000002</v>
      </c>
      <c r="H26" s="161">
        <v>1620.8718600000002</v>
      </c>
      <c r="I26" s="161">
        <v>1555.38652</v>
      </c>
      <c r="J26" s="161">
        <v>1412.07232</v>
      </c>
      <c r="K26" s="161">
        <v>1498.75918</v>
      </c>
      <c r="L26" s="161">
        <v>1562.5841600000001</v>
      </c>
      <c r="M26" s="161">
        <v>1571.42362</v>
      </c>
      <c r="N26" s="161">
        <v>1580.5762</v>
      </c>
      <c r="O26" s="161">
        <v>1480.4519599999999</v>
      </c>
      <c r="P26" s="161">
        <v>1603.8109399999998</v>
      </c>
      <c r="Q26" s="161">
        <v>1590.0625</v>
      </c>
      <c r="R26" s="161">
        <v>1517.2806400000002</v>
      </c>
      <c r="S26" s="161">
        <v>1587.40922</v>
      </c>
      <c r="T26" s="161">
        <v>1631.7548400000001</v>
      </c>
      <c r="U26" s="161">
        <v>1666.7295200000001</v>
      </c>
      <c r="V26" s="161">
        <v>1659.2496600000002</v>
      </c>
      <c r="W26" s="161">
        <v>1714.8881999999999</v>
      </c>
      <c r="X26" s="161">
        <v>1731.70604</v>
      </c>
      <c r="Y26" s="161">
        <v>1493.73278</v>
      </c>
      <c r="Z26" s="161">
        <v>1307.54998</v>
      </c>
      <c r="AA26" s="161">
        <v>1504.52512</v>
      </c>
      <c r="AB26" s="161">
        <v>1379.96722</v>
      </c>
      <c r="AC26" s="161">
        <v>1260.8085800000001</v>
      </c>
      <c r="AD26" s="161">
        <v>1294.47722</v>
      </c>
      <c r="AE26" s="161">
        <v>1253.1948200000002</v>
      </c>
      <c r="AF26" s="161">
        <v>1160.6616799999999</v>
      </c>
      <c r="AG26" s="161">
        <v>1168.3599000000002</v>
      </c>
      <c r="AH26" s="161">
        <v>1230.2587800000001</v>
      </c>
      <c r="AI26" s="161">
        <v>1258.68472</v>
      </c>
      <c r="AJ26" s="161">
        <v>1177.57016</v>
      </c>
      <c r="AK26" s="161">
        <v>980.39314000000002</v>
      </c>
      <c r="AL26" s="161">
        <v>1198.02802</v>
      </c>
      <c r="AM26" s="161">
        <v>1153.0438000000001</v>
      </c>
      <c r="AN26" s="161">
        <v>1116.7136400000002</v>
      </c>
    </row>
    <row r="27" spans="2:42" ht="14.25">
      <c r="B27" s="586"/>
      <c r="C27" s="576"/>
      <c r="D27" s="573"/>
      <c r="E27" s="192" t="s">
        <v>33</v>
      </c>
      <c r="F27" s="321" t="s">
        <v>6</v>
      </c>
      <c r="G27" s="350">
        <v>109.21777955835961</v>
      </c>
      <c r="H27" s="161">
        <v>113.94021328075711</v>
      </c>
      <c r="I27" s="161">
        <v>107.05637615141957</v>
      </c>
      <c r="J27" s="161">
        <v>104.16335369085172</v>
      </c>
      <c r="K27" s="161">
        <v>113.7493087066246</v>
      </c>
      <c r="L27" s="161">
        <v>115.84998627760253</v>
      </c>
      <c r="M27" s="161">
        <v>125.61739154574133</v>
      </c>
      <c r="N27" s="161">
        <v>113.49135732937685</v>
      </c>
      <c r="O27" s="161">
        <v>94.35325826786864</v>
      </c>
      <c r="P27" s="161">
        <v>94.08530585962653</v>
      </c>
      <c r="Q27" s="161">
        <v>94.827547515274958</v>
      </c>
      <c r="R27" s="161">
        <v>81.957487944664024</v>
      </c>
      <c r="S27" s="161">
        <v>86.542319169960464</v>
      </c>
      <c r="T27" s="161">
        <v>84.025095901639347</v>
      </c>
      <c r="U27" s="161">
        <v>83.93794885245903</v>
      </c>
      <c r="V27" s="161">
        <v>84.407883749999996</v>
      </c>
      <c r="W27" s="161">
        <v>69.308763749999997</v>
      </c>
      <c r="X27" s="161">
        <v>70.915236250000007</v>
      </c>
      <c r="Y27" s="161">
        <v>62.109372499999999</v>
      </c>
      <c r="Z27" s="161">
        <v>53.473311250000002</v>
      </c>
      <c r="AA27" s="161">
        <v>62.404766250000002</v>
      </c>
      <c r="AB27" s="161">
        <v>57.905000000000001</v>
      </c>
      <c r="AC27" s="161">
        <v>63.257299999999994</v>
      </c>
      <c r="AD27" s="161">
        <v>61.936439999999997</v>
      </c>
      <c r="AE27" s="161">
        <v>60.910191249999997</v>
      </c>
      <c r="AF27" s="161">
        <v>62.384029999999996</v>
      </c>
      <c r="AG27" s="161">
        <v>61.100729999999999</v>
      </c>
      <c r="AH27" s="161">
        <v>63.718192500000001</v>
      </c>
      <c r="AI27" s="161">
        <v>60.509159999999994</v>
      </c>
      <c r="AJ27" s="161">
        <v>62.660643749999998</v>
      </c>
      <c r="AK27" s="161">
        <v>53.637244999999993</v>
      </c>
      <c r="AL27" s="161">
        <v>59.140958749999996</v>
      </c>
      <c r="AM27" s="161">
        <v>55.610318749999998</v>
      </c>
      <c r="AN27" s="161">
        <v>54.131784999999994</v>
      </c>
    </row>
    <row r="28" spans="2:42" ht="14.25">
      <c r="B28" s="586"/>
      <c r="C28" s="577"/>
      <c r="D28" s="574"/>
      <c r="E28" s="234" t="s">
        <v>34</v>
      </c>
      <c r="F28" s="208" t="s">
        <v>6</v>
      </c>
      <c r="G28" s="350">
        <v>71.27906999999999</v>
      </c>
      <c r="H28" s="161">
        <v>68.117489999999989</v>
      </c>
      <c r="I28" s="161">
        <v>72.752909999999986</v>
      </c>
      <c r="J28" s="161">
        <v>76.551360000000003</v>
      </c>
      <c r="K28" s="161">
        <v>81.569729999999993</v>
      </c>
      <c r="L28" s="161">
        <v>79.890959999999993</v>
      </c>
      <c r="M28" s="161">
        <v>83.627309999999994</v>
      </c>
      <c r="N28" s="161">
        <v>87.941879999999998</v>
      </c>
      <c r="O28" s="161">
        <v>85.881104999999991</v>
      </c>
      <c r="P28" s="161">
        <v>88.684269161676653</v>
      </c>
      <c r="Q28" s="161">
        <v>87.545670359281445</v>
      </c>
      <c r="R28" s="161">
        <v>82.638675000000006</v>
      </c>
      <c r="S28" s="161">
        <v>78.460832142857143</v>
      </c>
      <c r="T28" s="161">
        <v>83.579678571428559</v>
      </c>
      <c r="U28" s="161">
        <v>84.898757142857136</v>
      </c>
      <c r="V28" s="161">
        <v>78.185453571428567</v>
      </c>
      <c r="W28" s="161">
        <v>80.838064285714282</v>
      </c>
      <c r="X28" s="161">
        <v>78.981160714285707</v>
      </c>
      <c r="Y28" s="161">
        <v>65.743210714285709</v>
      </c>
      <c r="Z28" s="161">
        <v>64.580078571428572</v>
      </c>
      <c r="AA28" s="161">
        <v>70.404867857142861</v>
      </c>
      <c r="AB28" s="161">
        <v>71.550592727272729</v>
      </c>
      <c r="AC28" s="161">
        <v>61.456457272727278</v>
      </c>
      <c r="AD28" s="161">
        <v>70.218438181818186</v>
      </c>
      <c r="AE28" s="161">
        <v>69.678220909090896</v>
      </c>
      <c r="AF28" s="161">
        <v>71.071670909090912</v>
      </c>
      <c r="AG28" s="161">
        <v>71.600446363636365</v>
      </c>
      <c r="AH28" s="161">
        <v>73.888809999999992</v>
      </c>
      <c r="AI28" s="161">
        <v>72.343347272727272</v>
      </c>
      <c r="AJ28" s="161">
        <v>63.327852000000007</v>
      </c>
      <c r="AK28" s="161">
        <v>58.757588000000005</v>
      </c>
      <c r="AL28" s="161">
        <v>68.866796000000008</v>
      </c>
      <c r="AM28" s="161">
        <v>61.175318000000004</v>
      </c>
      <c r="AN28" s="161">
        <v>57.416522000000008</v>
      </c>
    </row>
    <row r="29" spans="2:42" ht="14.25">
      <c r="B29" s="586"/>
      <c r="C29" s="582" t="s">
        <v>351</v>
      </c>
      <c r="D29" s="584" t="s">
        <v>352</v>
      </c>
      <c r="E29" s="402" t="s">
        <v>403</v>
      </c>
      <c r="F29" s="321" t="s">
        <v>6</v>
      </c>
      <c r="G29" s="347">
        <v>6.1082155700000005</v>
      </c>
      <c r="H29" s="347">
        <v>6.2236682099999996</v>
      </c>
      <c r="I29" s="347">
        <v>7.5054319899999999</v>
      </c>
      <c r="J29" s="347">
        <v>9.9772284999999989</v>
      </c>
      <c r="K29" s="347">
        <v>12.342419390000002</v>
      </c>
      <c r="L29" s="347">
        <v>20.892562389645963</v>
      </c>
      <c r="M29" s="347">
        <v>22.500686654298956</v>
      </c>
      <c r="N29" s="347">
        <v>31.327292436290037</v>
      </c>
      <c r="O29" s="347">
        <v>23.513548860667829</v>
      </c>
      <c r="P29" s="347">
        <v>31.134707640930195</v>
      </c>
      <c r="Q29" s="347">
        <v>38.593975795248845</v>
      </c>
      <c r="R29" s="347">
        <v>35.323110022084563</v>
      </c>
      <c r="S29" s="347">
        <v>29.673340238773772</v>
      </c>
      <c r="T29" s="347">
        <v>33.406722585842701</v>
      </c>
      <c r="U29" s="347">
        <v>33.844430649126998</v>
      </c>
      <c r="V29" s="347">
        <v>33.549101394138489</v>
      </c>
      <c r="W29" s="347">
        <v>32.187860259217622</v>
      </c>
      <c r="X29" s="347">
        <v>31.271031648985598</v>
      </c>
      <c r="Y29" s="347">
        <v>29.905561871212949</v>
      </c>
      <c r="Z29" s="347">
        <v>31.467266173554233</v>
      </c>
      <c r="AA29" s="347">
        <v>33.74822862102863</v>
      </c>
      <c r="AB29" s="347">
        <v>32.485815748704461</v>
      </c>
      <c r="AC29" s="347">
        <v>30.512781018725821</v>
      </c>
      <c r="AD29" s="347">
        <v>27.787170198652756</v>
      </c>
      <c r="AE29" s="347">
        <v>24.140307908120636</v>
      </c>
      <c r="AF29" s="347">
        <v>27.391716870426226</v>
      </c>
      <c r="AG29" s="347">
        <v>28.749567916213987</v>
      </c>
      <c r="AH29" s="347">
        <v>29.211091735964295</v>
      </c>
      <c r="AI29" s="347">
        <v>28.728064139989577</v>
      </c>
      <c r="AJ29" s="347">
        <v>20.849762709983636</v>
      </c>
      <c r="AK29" s="347">
        <v>19.572075196160696</v>
      </c>
      <c r="AL29" s="347">
        <v>16.632600984879421</v>
      </c>
      <c r="AM29" s="347">
        <v>17.341143974033411</v>
      </c>
      <c r="AN29" s="347">
        <v>14.703287345519323</v>
      </c>
    </row>
    <row r="30" spans="2:42" ht="15" thickBot="1">
      <c r="B30" s="586"/>
      <c r="C30" s="583"/>
      <c r="D30" s="585"/>
      <c r="E30" s="348" t="s">
        <v>372</v>
      </c>
      <c r="F30" s="20" t="s">
        <v>6</v>
      </c>
      <c r="G30" s="21">
        <v>39.854538324537536</v>
      </c>
      <c r="H30" s="21">
        <v>41.310937421916634</v>
      </c>
      <c r="I30" s="21">
        <v>42.753496077926421</v>
      </c>
      <c r="J30" s="21">
        <v>43.602334895521608</v>
      </c>
      <c r="K30" s="21">
        <v>44.430573777216793</v>
      </c>
      <c r="L30" s="21">
        <v>45.238212723011991</v>
      </c>
      <c r="M30" s="21">
        <v>46.025251732907208</v>
      </c>
      <c r="N30" s="21">
        <v>44.337207179628656</v>
      </c>
      <c r="O30" s="21">
        <v>42.375119099035913</v>
      </c>
      <c r="P30" s="21">
        <v>42.152642449679711</v>
      </c>
      <c r="Q30" s="21">
        <v>42.410694871666564</v>
      </c>
      <c r="R30" s="21">
        <v>41.737063557844969</v>
      </c>
      <c r="S30" s="21">
        <v>40.576455305200106</v>
      </c>
      <c r="T30" s="21">
        <v>42.028349425035543</v>
      </c>
      <c r="U30" s="21">
        <v>42.912221464521934</v>
      </c>
      <c r="V30" s="21">
        <v>38.952498710869918</v>
      </c>
      <c r="W30" s="21">
        <v>50.776678136932965</v>
      </c>
      <c r="X30" s="21">
        <v>51.523790791710105</v>
      </c>
      <c r="Y30" s="21">
        <v>40.66060070289597</v>
      </c>
      <c r="Z30" s="21">
        <v>55.754006117279047</v>
      </c>
      <c r="AA30" s="21">
        <v>67.293000000000006</v>
      </c>
      <c r="AB30" s="21">
        <v>93.208373999999992</v>
      </c>
      <c r="AC30" s="21">
        <v>71.783124000000015</v>
      </c>
      <c r="AD30" s="21">
        <v>57.904382000000005</v>
      </c>
      <c r="AE30" s="21">
        <v>61.721100000000007</v>
      </c>
      <c r="AF30" s="21">
        <v>58.750080000000004</v>
      </c>
      <c r="AG30" s="21">
        <v>62.601007000000003</v>
      </c>
      <c r="AH30" s="21">
        <v>66.629000000000005</v>
      </c>
      <c r="AI30" s="21">
        <v>71.581999999999994</v>
      </c>
      <c r="AJ30" s="21">
        <v>70.513000000000005</v>
      </c>
      <c r="AK30" s="21">
        <v>64.212999999999994</v>
      </c>
      <c r="AL30" s="21">
        <v>66.298000000000002</v>
      </c>
      <c r="AM30" s="21">
        <v>75.655000000000001</v>
      </c>
      <c r="AN30" s="21">
        <v>75.096000000000004</v>
      </c>
    </row>
    <row r="31" spans="2:42" ht="15" thickTop="1">
      <c r="B31" s="567"/>
      <c r="C31" s="24" t="s">
        <v>16</v>
      </c>
      <c r="D31" s="24"/>
      <c r="E31" s="22"/>
      <c r="F31" s="23" t="s">
        <v>6</v>
      </c>
      <c r="G31" s="25">
        <v>6046.5321394566863</v>
      </c>
      <c r="H31" s="25">
        <v>6050.7391618907741</v>
      </c>
      <c r="I31" s="25">
        <v>5855.4155222932541</v>
      </c>
      <c r="J31" s="25">
        <v>5424.8104805551984</v>
      </c>
      <c r="K31" s="25">
        <v>5840.5414848882592</v>
      </c>
      <c r="L31" s="25">
        <v>6018.9490719316391</v>
      </c>
      <c r="M31" s="25">
        <v>6025.1120702482795</v>
      </c>
      <c r="N31" s="25">
        <v>6108.0440153068812</v>
      </c>
      <c r="O31" s="25">
        <v>5498.0254197827926</v>
      </c>
      <c r="P31" s="25">
        <v>6063.1311695055556</v>
      </c>
      <c r="Q31" s="25">
        <v>5924.2655957328298</v>
      </c>
      <c r="R31" s="25">
        <v>5561.4055448113222</v>
      </c>
      <c r="S31" s="25">
        <v>5545.3196467717898</v>
      </c>
      <c r="T31" s="25">
        <v>5412.6329361449652</v>
      </c>
      <c r="U31" s="25">
        <v>5496.3049712070424</v>
      </c>
      <c r="V31" s="25">
        <v>5170.4012403243996</v>
      </c>
      <c r="W31" s="25">
        <v>5250.8475229868127</v>
      </c>
      <c r="X31" s="25">
        <v>5336.2116022462542</v>
      </c>
      <c r="Y31" s="25">
        <v>4473.1761549145422</v>
      </c>
      <c r="Z31" s="25">
        <v>4336.4519135445926</v>
      </c>
      <c r="AA31" s="25">
        <v>4819.0751039190191</v>
      </c>
      <c r="AB31" s="25">
        <v>4490.2484055430823</v>
      </c>
      <c r="AC31" s="25">
        <v>4071.0018397573604</v>
      </c>
      <c r="AD31" s="25">
        <v>4177.1312653515224</v>
      </c>
      <c r="AE31" s="25">
        <v>4077.7717016032366</v>
      </c>
      <c r="AF31" s="25">
        <v>3967.3905253050571</v>
      </c>
      <c r="AG31" s="25">
        <v>3618.1989803633692</v>
      </c>
      <c r="AH31" s="25">
        <v>3808.8858414041229</v>
      </c>
      <c r="AI31" s="25">
        <v>3555.5165291371413</v>
      </c>
      <c r="AJ31" s="25">
        <v>3709.8775602584878</v>
      </c>
      <c r="AK31" s="25">
        <v>3075.4707525081408</v>
      </c>
      <c r="AL31" s="25">
        <v>3752.6644970678194</v>
      </c>
      <c r="AM31" s="25">
        <v>3420.5620198929505</v>
      </c>
      <c r="AN31" s="25">
        <v>3182.9449699446041</v>
      </c>
      <c r="AP31" s="160"/>
    </row>
    <row r="32" spans="2:42" ht="14.25">
      <c r="B32" s="564" t="s">
        <v>35</v>
      </c>
      <c r="C32" s="235" t="s">
        <v>19</v>
      </c>
      <c r="D32" s="236" t="s">
        <v>20</v>
      </c>
      <c r="E32" s="152" t="s">
        <v>36</v>
      </c>
      <c r="F32" s="321" t="s">
        <v>37</v>
      </c>
      <c r="G32" s="419" t="s">
        <v>531</v>
      </c>
      <c r="H32" s="419" t="s">
        <v>531</v>
      </c>
      <c r="I32" s="419" t="s">
        <v>531</v>
      </c>
      <c r="J32" s="419" t="s">
        <v>531</v>
      </c>
      <c r="K32" s="419" t="s">
        <v>531</v>
      </c>
      <c r="L32" s="419" t="s">
        <v>531</v>
      </c>
      <c r="M32" s="419" t="s">
        <v>531</v>
      </c>
      <c r="N32" s="419" t="s">
        <v>531</v>
      </c>
      <c r="O32" s="419" t="s">
        <v>531</v>
      </c>
      <c r="P32" s="419" t="s">
        <v>531</v>
      </c>
      <c r="Q32" s="419" t="s">
        <v>531</v>
      </c>
      <c r="R32" s="419" t="s">
        <v>531</v>
      </c>
      <c r="S32" s="419" t="s">
        <v>531</v>
      </c>
      <c r="T32" s="419" t="s">
        <v>531</v>
      </c>
      <c r="U32" s="419" t="s">
        <v>531</v>
      </c>
      <c r="V32" s="419" t="s">
        <v>531</v>
      </c>
      <c r="W32" s="419" t="s">
        <v>531</v>
      </c>
      <c r="X32" s="419" t="s">
        <v>531</v>
      </c>
      <c r="Y32" s="419" t="s">
        <v>531</v>
      </c>
      <c r="Z32" s="419" t="s">
        <v>531</v>
      </c>
      <c r="AA32" s="419" t="s">
        <v>531</v>
      </c>
      <c r="AB32" s="419" t="s">
        <v>531</v>
      </c>
      <c r="AC32" s="419" t="s">
        <v>531</v>
      </c>
      <c r="AD32" s="419" t="s">
        <v>531</v>
      </c>
      <c r="AE32" s="419" t="s">
        <v>531</v>
      </c>
      <c r="AF32" s="419" t="s">
        <v>531</v>
      </c>
      <c r="AG32" s="419" t="s">
        <v>531</v>
      </c>
      <c r="AH32" s="419" t="s">
        <v>531</v>
      </c>
      <c r="AI32" s="419" t="s">
        <v>531</v>
      </c>
      <c r="AJ32" s="419" t="s">
        <v>531</v>
      </c>
      <c r="AK32" s="419" t="s">
        <v>531</v>
      </c>
      <c r="AL32" s="419" t="s">
        <v>531</v>
      </c>
      <c r="AM32" s="419" t="s">
        <v>531</v>
      </c>
      <c r="AN32" s="419" t="s">
        <v>531</v>
      </c>
    </row>
    <row r="33" spans="1:42" ht="14.25">
      <c r="B33" s="586"/>
      <c r="C33" s="566" t="s">
        <v>25</v>
      </c>
      <c r="D33" s="578" t="s">
        <v>38</v>
      </c>
      <c r="E33" s="230" t="s">
        <v>27</v>
      </c>
      <c r="F33" s="321" t="s">
        <v>37</v>
      </c>
      <c r="G33" s="419">
        <v>0.19285729999999998</v>
      </c>
      <c r="H33" s="419">
        <v>0.17657559999999997</v>
      </c>
      <c r="I33" s="419">
        <v>5.2998899999999995E-2</v>
      </c>
      <c r="J33" s="419">
        <v>0.10447979999999998</v>
      </c>
      <c r="K33" s="419">
        <v>9.3522599999999997E-2</v>
      </c>
      <c r="L33" s="419">
        <v>0.17364540000000001</v>
      </c>
      <c r="M33" s="419" t="s">
        <v>532</v>
      </c>
      <c r="N33" s="419" t="s">
        <v>532</v>
      </c>
      <c r="O33" s="419" t="s">
        <v>532</v>
      </c>
      <c r="P33" s="419" t="s">
        <v>532</v>
      </c>
      <c r="Q33" s="419" t="s">
        <v>532</v>
      </c>
      <c r="R33" s="419" t="s">
        <v>532</v>
      </c>
      <c r="S33" s="419" t="s">
        <v>532</v>
      </c>
      <c r="T33" s="419" t="s">
        <v>532</v>
      </c>
      <c r="U33" s="419" t="s">
        <v>532</v>
      </c>
      <c r="V33" s="419" t="s">
        <v>532</v>
      </c>
      <c r="W33" s="419" t="s">
        <v>532</v>
      </c>
      <c r="X33" s="419" t="s">
        <v>532</v>
      </c>
      <c r="Y33" s="419" t="s">
        <v>532</v>
      </c>
      <c r="Z33" s="419" t="s">
        <v>532</v>
      </c>
      <c r="AA33" s="419" t="s">
        <v>532</v>
      </c>
      <c r="AB33" s="419" t="s">
        <v>532</v>
      </c>
      <c r="AC33" s="419" t="s">
        <v>532</v>
      </c>
      <c r="AD33" s="419" t="s">
        <v>532</v>
      </c>
      <c r="AE33" s="419" t="s">
        <v>532</v>
      </c>
      <c r="AF33" s="419" t="s">
        <v>532</v>
      </c>
      <c r="AG33" s="419" t="s">
        <v>532</v>
      </c>
      <c r="AH33" s="419" t="s">
        <v>532</v>
      </c>
      <c r="AI33" s="419" t="s">
        <v>532</v>
      </c>
      <c r="AJ33" s="419" t="s">
        <v>532</v>
      </c>
      <c r="AK33" s="419" t="s">
        <v>532</v>
      </c>
      <c r="AL33" s="419" t="s">
        <v>532</v>
      </c>
      <c r="AM33" s="419" t="s">
        <v>532</v>
      </c>
      <c r="AN33" s="419" t="s">
        <v>532</v>
      </c>
    </row>
    <row r="34" spans="1:42" ht="14.25">
      <c r="B34" s="586"/>
      <c r="C34" s="586"/>
      <c r="D34" s="579"/>
      <c r="E34" s="85" t="s">
        <v>28</v>
      </c>
      <c r="F34" s="321" t="s">
        <v>37</v>
      </c>
      <c r="G34" s="419" t="s">
        <v>531</v>
      </c>
      <c r="H34" s="419" t="s">
        <v>531</v>
      </c>
      <c r="I34" s="419" t="s">
        <v>531</v>
      </c>
      <c r="J34" s="419" t="s">
        <v>531</v>
      </c>
      <c r="K34" s="419" t="s">
        <v>531</v>
      </c>
      <c r="L34" s="419" t="s">
        <v>531</v>
      </c>
      <c r="M34" s="419" t="s">
        <v>531</v>
      </c>
      <c r="N34" s="419" t="s">
        <v>531</v>
      </c>
      <c r="O34" s="419" t="s">
        <v>531</v>
      </c>
      <c r="P34" s="419" t="s">
        <v>531</v>
      </c>
      <c r="Q34" s="419" t="s">
        <v>531</v>
      </c>
      <c r="R34" s="419" t="s">
        <v>531</v>
      </c>
      <c r="S34" s="419" t="s">
        <v>531</v>
      </c>
      <c r="T34" s="419" t="s">
        <v>531</v>
      </c>
      <c r="U34" s="419" t="s">
        <v>531</v>
      </c>
      <c r="V34" s="419" t="s">
        <v>531</v>
      </c>
      <c r="W34" s="419" t="s">
        <v>531</v>
      </c>
      <c r="X34" s="419" t="s">
        <v>531</v>
      </c>
      <c r="Y34" s="419" t="s">
        <v>531</v>
      </c>
      <c r="Z34" s="419" t="s">
        <v>531</v>
      </c>
      <c r="AA34" s="419" t="s">
        <v>531</v>
      </c>
      <c r="AB34" s="419" t="s">
        <v>531</v>
      </c>
      <c r="AC34" s="419" t="s">
        <v>531</v>
      </c>
      <c r="AD34" s="419" t="s">
        <v>531</v>
      </c>
      <c r="AE34" s="419" t="s">
        <v>531</v>
      </c>
      <c r="AF34" s="419" t="s">
        <v>531</v>
      </c>
      <c r="AG34" s="419" t="s">
        <v>531</v>
      </c>
      <c r="AH34" s="419" t="s">
        <v>531</v>
      </c>
      <c r="AI34" s="419" t="s">
        <v>531</v>
      </c>
      <c r="AJ34" s="419" t="s">
        <v>531</v>
      </c>
      <c r="AK34" s="419" t="s">
        <v>531</v>
      </c>
      <c r="AL34" s="419" t="s">
        <v>531</v>
      </c>
      <c r="AM34" s="419" t="s">
        <v>531</v>
      </c>
      <c r="AN34" s="419" t="s">
        <v>531</v>
      </c>
    </row>
    <row r="35" spans="1:42" ht="14.25">
      <c r="B35" s="586"/>
      <c r="C35" s="586"/>
      <c r="D35" s="579"/>
      <c r="E35" s="228" t="s">
        <v>29</v>
      </c>
      <c r="F35" s="321" t="s">
        <v>37</v>
      </c>
      <c r="G35" s="419">
        <v>1.3412805E-2</v>
      </c>
      <c r="H35" s="419">
        <v>1.3230125000000001E-2</v>
      </c>
      <c r="I35" s="419">
        <v>1.3522329999999999E-2</v>
      </c>
      <c r="J35" s="419">
        <v>1.3712684999999999E-2</v>
      </c>
      <c r="K35" s="419">
        <v>1.4049229999999999E-2</v>
      </c>
      <c r="L35" s="419">
        <v>1.5072125E-2</v>
      </c>
      <c r="M35" s="419">
        <v>1.5942060000000001E-2</v>
      </c>
      <c r="N35" s="419">
        <v>1.7591465000000001E-2</v>
      </c>
      <c r="O35" s="419">
        <v>1.7108170000000002E-2</v>
      </c>
      <c r="P35" s="419">
        <v>1.8053840000000002E-2</v>
      </c>
      <c r="Q35" s="419">
        <v>1.6731935E-2</v>
      </c>
      <c r="R35" s="419" t="s">
        <v>532</v>
      </c>
      <c r="S35" s="419" t="s">
        <v>532</v>
      </c>
      <c r="T35" s="419" t="s">
        <v>532</v>
      </c>
      <c r="U35" s="419" t="s">
        <v>532</v>
      </c>
      <c r="V35" s="419" t="s">
        <v>532</v>
      </c>
      <c r="W35" s="419" t="s">
        <v>532</v>
      </c>
      <c r="X35" s="419" t="s">
        <v>532</v>
      </c>
      <c r="Y35" s="419" t="s">
        <v>532</v>
      </c>
      <c r="Z35" s="419" t="s">
        <v>532</v>
      </c>
      <c r="AA35" s="419" t="s">
        <v>532</v>
      </c>
      <c r="AB35" s="419" t="s">
        <v>532</v>
      </c>
      <c r="AC35" s="419" t="s">
        <v>532</v>
      </c>
      <c r="AD35" s="419" t="s">
        <v>532</v>
      </c>
      <c r="AE35" s="419" t="s">
        <v>532</v>
      </c>
      <c r="AF35" s="419" t="s">
        <v>532</v>
      </c>
      <c r="AG35" s="419" t="s">
        <v>532</v>
      </c>
      <c r="AH35" s="419" t="s">
        <v>532</v>
      </c>
      <c r="AI35" s="419" t="s">
        <v>532</v>
      </c>
      <c r="AJ35" s="419" t="s">
        <v>532</v>
      </c>
      <c r="AK35" s="419" t="s">
        <v>532</v>
      </c>
      <c r="AL35" s="419" t="s">
        <v>532</v>
      </c>
      <c r="AM35" s="419" t="s">
        <v>532</v>
      </c>
      <c r="AN35" s="419" t="s">
        <v>532</v>
      </c>
    </row>
    <row r="36" spans="1:42" ht="14.25">
      <c r="B36" s="586"/>
      <c r="C36" s="586"/>
      <c r="D36" s="579"/>
      <c r="E36" s="85" t="s">
        <v>39</v>
      </c>
      <c r="F36" s="321" t="s">
        <v>37</v>
      </c>
      <c r="G36" s="419" t="s">
        <v>531</v>
      </c>
      <c r="H36" s="419" t="s">
        <v>531</v>
      </c>
      <c r="I36" s="419" t="s">
        <v>531</v>
      </c>
      <c r="J36" s="419" t="s">
        <v>531</v>
      </c>
      <c r="K36" s="419" t="s">
        <v>531</v>
      </c>
      <c r="L36" s="419" t="s">
        <v>531</v>
      </c>
      <c r="M36" s="419" t="s">
        <v>531</v>
      </c>
      <c r="N36" s="419" t="s">
        <v>531</v>
      </c>
      <c r="O36" s="419" t="s">
        <v>531</v>
      </c>
      <c r="P36" s="419" t="s">
        <v>531</v>
      </c>
      <c r="Q36" s="419" t="s">
        <v>531</v>
      </c>
      <c r="R36" s="419" t="s">
        <v>531</v>
      </c>
      <c r="S36" s="419" t="s">
        <v>531</v>
      </c>
      <c r="T36" s="419" t="s">
        <v>531</v>
      </c>
      <c r="U36" s="419" t="s">
        <v>531</v>
      </c>
      <c r="V36" s="419" t="s">
        <v>531</v>
      </c>
      <c r="W36" s="419" t="s">
        <v>531</v>
      </c>
      <c r="X36" s="419" t="s">
        <v>531</v>
      </c>
      <c r="Y36" s="419" t="s">
        <v>531</v>
      </c>
      <c r="Z36" s="419" t="s">
        <v>531</v>
      </c>
      <c r="AA36" s="419" t="s">
        <v>531</v>
      </c>
      <c r="AB36" s="419" t="s">
        <v>531</v>
      </c>
      <c r="AC36" s="419" t="s">
        <v>531</v>
      </c>
      <c r="AD36" s="419" t="s">
        <v>531</v>
      </c>
      <c r="AE36" s="419" t="s">
        <v>531</v>
      </c>
      <c r="AF36" s="419" t="s">
        <v>531</v>
      </c>
      <c r="AG36" s="419" t="s">
        <v>531</v>
      </c>
      <c r="AH36" s="419" t="s">
        <v>531</v>
      </c>
      <c r="AI36" s="419" t="s">
        <v>531</v>
      </c>
      <c r="AJ36" s="419" t="s">
        <v>531</v>
      </c>
      <c r="AK36" s="419" t="s">
        <v>531</v>
      </c>
      <c r="AL36" s="419" t="s">
        <v>531</v>
      </c>
      <c r="AM36" s="419" t="s">
        <v>531</v>
      </c>
      <c r="AN36" s="419" t="s">
        <v>531</v>
      </c>
    </row>
    <row r="37" spans="1:42" ht="14.25">
      <c r="B37" s="586"/>
      <c r="C37" s="586"/>
      <c r="D37" s="579"/>
      <c r="E37" s="237" t="s">
        <v>40</v>
      </c>
      <c r="F37" s="321" t="s">
        <v>37</v>
      </c>
      <c r="G37" s="419" t="s">
        <v>531</v>
      </c>
      <c r="H37" s="419" t="s">
        <v>531</v>
      </c>
      <c r="I37" s="419" t="s">
        <v>531</v>
      </c>
      <c r="J37" s="419" t="s">
        <v>531</v>
      </c>
      <c r="K37" s="419" t="s">
        <v>531</v>
      </c>
      <c r="L37" s="419" t="s">
        <v>531</v>
      </c>
      <c r="M37" s="419" t="s">
        <v>531</v>
      </c>
      <c r="N37" s="419" t="s">
        <v>531</v>
      </c>
      <c r="O37" s="419" t="s">
        <v>531</v>
      </c>
      <c r="P37" s="419" t="s">
        <v>531</v>
      </c>
      <c r="Q37" s="419" t="s">
        <v>531</v>
      </c>
      <c r="R37" s="419" t="s">
        <v>531</v>
      </c>
      <c r="S37" s="419" t="s">
        <v>531</v>
      </c>
      <c r="T37" s="419" t="s">
        <v>531</v>
      </c>
      <c r="U37" s="419" t="s">
        <v>531</v>
      </c>
      <c r="V37" s="419" t="s">
        <v>531</v>
      </c>
      <c r="W37" s="419" t="s">
        <v>531</v>
      </c>
      <c r="X37" s="419" t="s">
        <v>531</v>
      </c>
      <c r="Y37" s="419" t="s">
        <v>531</v>
      </c>
      <c r="Z37" s="419" t="s">
        <v>531</v>
      </c>
      <c r="AA37" s="419" t="s">
        <v>531</v>
      </c>
      <c r="AB37" s="419" t="s">
        <v>531</v>
      </c>
      <c r="AC37" s="419" t="s">
        <v>531</v>
      </c>
      <c r="AD37" s="419" t="s">
        <v>531</v>
      </c>
      <c r="AE37" s="419" t="s">
        <v>531</v>
      </c>
      <c r="AF37" s="419" t="s">
        <v>531</v>
      </c>
      <c r="AG37" s="419" t="s">
        <v>531</v>
      </c>
      <c r="AH37" s="419" t="s">
        <v>531</v>
      </c>
      <c r="AI37" s="419" t="s">
        <v>531</v>
      </c>
      <c r="AJ37" s="419" t="s">
        <v>531</v>
      </c>
      <c r="AK37" s="419" t="s">
        <v>531</v>
      </c>
      <c r="AL37" s="419" t="s">
        <v>531</v>
      </c>
      <c r="AM37" s="419" t="s">
        <v>531</v>
      </c>
      <c r="AN37" s="419" t="s">
        <v>531</v>
      </c>
    </row>
    <row r="38" spans="1:42" ht="15" thickBot="1">
      <c r="B38" s="586"/>
      <c r="C38" s="586"/>
      <c r="D38" s="579"/>
      <c r="E38" s="237" t="s">
        <v>41</v>
      </c>
      <c r="F38" s="349" t="s">
        <v>37</v>
      </c>
      <c r="G38" s="419" t="s">
        <v>531</v>
      </c>
      <c r="H38" s="419" t="s">
        <v>531</v>
      </c>
      <c r="I38" s="419" t="s">
        <v>531</v>
      </c>
      <c r="J38" s="419" t="s">
        <v>531</v>
      </c>
      <c r="K38" s="419" t="s">
        <v>531</v>
      </c>
      <c r="L38" s="419" t="s">
        <v>531</v>
      </c>
      <c r="M38" s="419" t="s">
        <v>531</v>
      </c>
      <c r="N38" s="419" t="s">
        <v>531</v>
      </c>
      <c r="O38" s="419" t="s">
        <v>531</v>
      </c>
      <c r="P38" s="419" t="s">
        <v>531</v>
      </c>
      <c r="Q38" s="419" t="s">
        <v>531</v>
      </c>
      <c r="R38" s="419" t="s">
        <v>531</v>
      </c>
      <c r="S38" s="419" t="s">
        <v>531</v>
      </c>
      <c r="T38" s="419" t="s">
        <v>531</v>
      </c>
      <c r="U38" s="419" t="s">
        <v>531</v>
      </c>
      <c r="V38" s="419" t="s">
        <v>531</v>
      </c>
      <c r="W38" s="419" t="s">
        <v>531</v>
      </c>
      <c r="X38" s="419" t="s">
        <v>531</v>
      </c>
      <c r="Y38" s="419" t="s">
        <v>531</v>
      </c>
      <c r="Z38" s="419" t="s">
        <v>531</v>
      </c>
      <c r="AA38" s="419" t="s">
        <v>531</v>
      </c>
      <c r="AB38" s="419" t="s">
        <v>531</v>
      </c>
      <c r="AC38" s="419" t="s">
        <v>531</v>
      </c>
      <c r="AD38" s="419" t="s">
        <v>531</v>
      </c>
      <c r="AE38" s="419" t="s">
        <v>531</v>
      </c>
      <c r="AF38" s="419" t="s">
        <v>531</v>
      </c>
      <c r="AG38" s="419" t="s">
        <v>531</v>
      </c>
      <c r="AH38" s="419" t="s">
        <v>531</v>
      </c>
      <c r="AI38" s="419" t="s">
        <v>531</v>
      </c>
      <c r="AJ38" s="419" t="s">
        <v>531</v>
      </c>
      <c r="AK38" s="419" t="s">
        <v>531</v>
      </c>
      <c r="AL38" s="419" t="s">
        <v>531</v>
      </c>
      <c r="AM38" s="419" t="s">
        <v>531</v>
      </c>
      <c r="AN38" s="419" t="s">
        <v>531</v>
      </c>
    </row>
    <row r="39" spans="1:42" ht="15" thickTop="1">
      <c r="B39" s="586"/>
      <c r="C39" s="32" t="s">
        <v>16</v>
      </c>
      <c r="D39" s="32"/>
      <c r="E39" s="33"/>
      <c r="F39" s="23" t="s">
        <v>37</v>
      </c>
      <c r="G39" s="109">
        <v>1.4994946251920001</v>
      </c>
      <c r="H39" s="109">
        <v>1.4569888720319999</v>
      </c>
      <c r="I39" s="109">
        <v>1.3497700816480003</v>
      </c>
      <c r="J39" s="109">
        <v>1.2907053436160001</v>
      </c>
      <c r="K39" s="109">
        <v>1.3994458217839998</v>
      </c>
      <c r="L39" s="109">
        <v>1.4837199850879998</v>
      </c>
      <c r="M39" s="109">
        <v>1.3538069313919998</v>
      </c>
      <c r="N39" s="109">
        <v>1.328029399464</v>
      </c>
      <c r="O39" s="109">
        <v>1.3356442453119999</v>
      </c>
      <c r="P39" s="109">
        <v>1.3133162038240001</v>
      </c>
      <c r="Q39" s="109">
        <v>1.3658007893999997</v>
      </c>
      <c r="R39" s="109">
        <v>1.317153748568</v>
      </c>
      <c r="S39" s="109">
        <v>1.322590472016</v>
      </c>
      <c r="T39" s="109">
        <v>1.2215341819679999</v>
      </c>
      <c r="U39" s="109">
        <v>1.3371098178879999</v>
      </c>
      <c r="V39" s="109">
        <v>1.3476005288640001</v>
      </c>
      <c r="W39" s="109">
        <v>1.3663161701920001</v>
      </c>
      <c r="X39" s="109">
        <v>1.2118708062000001</v>
      </c>
      <c r="Y39" s="109">
        <v>1.2695734993199999</v>
      </c>
      <c r="Z39" s="109">
        <v>1.433229572568</v>
      </c>
      <c r="AA39" s="109">
        <v>1.4491437532799998</v>
      </c>
      <c r="AB39" s="109">
        <v>1.4285009527999999</v>
      </c>
      <c r="AC39" s="109">
        <v>1.1257847764</v>
      </c>
      <c r="AD39" s="109">
        <v>1.12802853152</v>
      </c>
      <c r="AE39" s="109">
        <v>1.0089478660560001</v>
      </c>
      <c r="AF39" s="109">
        <v>1.2714960746000001</v>
      </c>
      <c r="AG39" s="109">
        <v>1.0704856582400002</v>
      </c>
      <c r="AH39" s="109">
        <v>1.0102147712833951</v>
      </c>
      <c r="AI39" s="109">
        <v>0.90841999211999991</v>
      </c>
      <c r="AJ39" s="109">
        <v>0.99548779067999993</v>
      </c>
      <c r="AK39" s="109">
        <v>0.95362012439999977</v>
      </c>
      <c r="AL39" s="109">
        <v>1.0806631730800005</v>
      </c>
      <c r="AM39" s="109">
        <v>0.93939438919999996</v>
      </c>
      <c r="AN39" s="109">
        <v>0.6872219663200001</v>
      </c>
    </row>
    <row r="40" spans="1:42" ht="14.25">
      <c r="B40" s="567"/>
      <c r="C40" s="238" t="s">
        <v>16</v>
      </c>
      <c r="D40" s="238"/>
      <c r="E40" s="169"/>
      <c r="F40" s="140" t="s">
        <v>42</v>
      </c>
      <c r="G40" s="378">
        <v>41.985849505376002</v>
      </c>
      <c r="H40" s="87">
        <v>40.795688416895999</v>
      </c>
      <c r="I40" s="87">
        <v>37.793562286144009</v>
      </c>
      <c r="J40" s="87">
        <v>36.139749621248001</v>
      </c>
      <c r="K40" s="87">
        <v>39.184483009951997</v>
      </c>
      <c r="L40" s="87">
        <v>41.544159582463998</v>
      </c>
      <c r="M40" s="87">
        <v>37.906594078975992</v>
      </c>
      <c r="N40" s="87">
        <v>37.184823184991998</v>
      </c>
      <c r="O40" s="87">
        <v>37.398038868735995</v>
      </c>
      <c r="P40" s="87">
        <v>36.772853707072002</v>
      </c>
      <c r="Q40" s="87">
        <v>38.242422103199992</v>
      </c>
      <c r="R40" s="87">
        <v>36.880304959904002</v>
      </c>
      <c r="S40" s="87">
        <v>37.032533216448002</v>
      </c>
      <c r="T40" s="87">
        <v>34.202957095103997</v>
      </c>
      <c r="U40" s="87">
        <v>37.439074900864</v>
      </c>
      <c r="V40" s="87">
        <v>37.732814808192003</v>
      </c>
      <c r="W40" s="87">
        <v>38.256852765376003</v>
      </c>
      <c r="X40" s="87">
        <v>33.932382573600002</v>
      </c>
      <c r="Y40" s="87">
        <v>35.548057980959996</v>
      </c>
      <c r="Z40" s="87">
        <v>40.130428031904003</v>
      </c>
      <c r="AA40" s="87">
        <v>40.576025091839995</v>
      </c>
      <c r="AB40" s="87">
        <v>39.998026678399995</v>
      </c>
      <c r="AC40" s="87">
        <v>31.5219737392</v>
      </c>
      <c r="AD40" s="87">
        <v>31.584798882560001</v>
      </c>
      <c r="AE40" s="87">
        <v>28.250540249568001</v>
      </c>
      <c r="AF40" s="87">
        <v>35.601890088800005</v>
      </c>
      <c r="AG40" s="87">
        <v>29.973598430720006</v>
      </c>
      <c r="AH40" s="87">
        <v>28.286013595935064</v>
      </c>
      <c r="AI40" s="87">
        <v>25.435759779359998</v>
      </c>
      <c r="AJ40" s="87">
        <v>27.873658139039996</v>
      </c>
      <c r="AK40" s="87">
        <v>26.701363483199994</v>
      </c>
      <c r="AL40" s="87">
        <v>30.258568846240014</v>
      </c>
      <c r="AM40" s="87">
        <v>26.303042897599997</v>
      </c>
      <c r="AN40" s="87">
        <v>19.242215056960003</v>
      </c>
      <c r="AP40" s="160"/>
    </row>
    <row r="41" spans="1:42" ht="14.25">
      <c r="B41" s="564" t="s">
        <v>43</v>
      </c>
      <c r="C41" s="225" t="s">
        <v>44</v>
      </c>
      <c r="D41" s="226" t="s">
        <v>45</v>
      </c>
      <c r="E41" s="227"/>
      <c r="F41" s="321" t="s">
        <v>46</v>
      </c>
      <c r="G41" s="388">
        <v>2.4700000000000002</v>
      </c>
      <c r="H41" s="388">
        <v>2.46</v>
      </c>
      <c r="I41" s="388">
        <v>2.48</v>
      </c>
      <c r="J41" s="388">
        <v>2.44</v>
      </c>
      <c r="K41" s="388">
        <v>2.5</v>
      </c>
      <c r="L41" s="388">
        <v>2.46</v>
      </c>
      <c r="M41" s="388">
        <v>2.4</v>
      </c>
      <c r="N41" s="388">
        <v>2.48</v>
      </c>
      <c r="O41" s="388">
        <v>2.5499999999999998</v>
      </c>
      <c r="P41" s="388">
        <v>2.4700000000000002</v>
      </c>
      <c r="Q41" s="388">
        <v>2.5701283999999998</v>
      </c>
      <c r="R41" s="388">
        <v>2.35926663</v>
      </c>
      <c r="S41" s="388">
        <v>2.42741958</v>
      </c>
      <c r="T41" s="388">
        <v>2.5922862000000002</v>
      </c>
      <c r="U41" s="388">
        <v>2.6409898199999997</v>
      </c>
      <c r="V41" s="388">
        <v>2.5178146399999997</v>
      </c>
      <c r="W41" s="388">
        <v>2.2801511999999997</v>
      </c>
      <c r="X41" s="388">
        <v>1.9008690400000001</v>
      </c>
      <c r="Y41" s="388">
        <v>1.6216345000000001</v>
      </c>
      <c r="Z41" s="388">
        <v>1.5384040000000001</v>
      </c>
      <c r="AA41" s="388">
        <v>1.81173418</v>
      </c>
      <c r="AB41" s="388">
        <v>1.4879580100000001</v>
      </c>
      <c r="AC41" s="388">
        <v>1.5308628399999999</v>
      </c>
      <c r="AD41" s="388">
        <v>1.5399367500000001</v>
      </c>
      <c r="AE41" s="388">
        <v>1.5478331400000001</v>
      </c>
      <c r="AF41" s="388">
        <v>1.3982688000000001</v>
      </c>
      <c r="AG41" s="388">
        <v>1.2794329199999999</v>
      </c>
      <c r="AH41" s="388">
        <v>1.1609088600000002</v>
      </c>
      <c r="AI41" s="388">
        <v>1.0687290599999999</v>
      </c>
      <c r="AJ41" s="388">
        <v>1.0201521599999999</v>
      </c>
      <c r="AK41" s="388">
        <v>0.68015099999999995</v>
      </c>
      <c r="AL41" s="388">
        <v>0.86041498869999999</v>
      </c>
      <c r="AM41" s="388">
        <v>0.70043162999999997</v>
      </c>
      <c r="AN41" s="388">
        <v>0.59091910000000003</v>
      </c>
    </row>
    <row r="42" spans="1:42" ht="14.25">
      <c r="B42" s="565"/>
      <c r="C42" s="235" t="s">
        <v>47</v>
      </c>
      <c r="D42" s="239" t="s">
        <v>48</v>
      </c>
      <c r="E42" s="240"/>
      <c r="F42" s="349" t="s">
        <v>46</v>
      </c>
      <c r="G42" s="388">
        <v>24.197573999999999</v>
      </c>
      <c r="H42" s="388">
        <v>21.861768000000001</v>
      </c>
      <c r="I42" s="388">
        <v>21.560027999999999</v>
      </c>
      <c r="J42" s="388">
        <v>21.117570000000001</v>
      </c>
      <c r="K42" s="388">
        <v>24.268073999999999</v>
      </c>
      <c r="L42" s="388">
        <v>24.032603999999999</v>
      </c>
      <c r="M42" s="388">
        <v>27.342155999999999</v>
      </c>
      <c r="N42" s="388">
        <v>29.108604</v>
      </c>
      <c r="O42" s="388">
        <v>25.120560000000001</v>
      </c>
      <c r="P42" s="388">
        <v>3.9843976379160013</v>
      </c>
      <c r="Q42" s="388">
        <v>12.559185673056001</v>
      </c>
      <c r="R42" s="388">
        <v>2.2048893995519996</v>
      </c>
      <c r="S42" s="388">
        <v>1.5686287381920014</v>
      </c>
      <c r="T42" s="388">
        <v>1.4707744231980007</v>
      </c>
      <c r="U42" s="388">
        <v>2.706117317681997</v>
      </c>
      <c r="V42" s="388">
        <v>1.6755413943000017</v>
      </c>
      <c r="W42" s="388">
        <v>2.9608943673120005</v>
      </c>
      <c r="X42" s="388">
        <v>0.87390695462400081</v>
      </c>
      <c r="Y42" s="388">
        <v>2.4498230037119986</v>
      </c>
      <c r="Z42" s="388">
        <v>3.4922289260760011</v>
      </c>
      <c r="AA42" s="388">
        <v>1.6648456602300008</v>
      </c>
      <c r="AB42" s="388">
        <v>1.0525698628080007</v>
      </c>
      <c r="AC42" s="388">
        <v>0.50567128919999993</v>
      </c>
      <c r="AD42" s="388">
        <v>0.76773815501400211</v>
      </c>
      <c r="AE42" s="388">
        <v>0.4786424053080014</v>
      </c>
      <c r="AF42" s="388">
        <v>0.37857819026400136</v>
      </c>
      <c r="AG42" s="388">
        <v>0.48966407582400145</v>
      </c>
      <c r="AH42" s="388">
        <v>0.3030068286000015</v>
      </c>
      <c r="AI42" s="388">
        <v>0.19694087072400157</v>
      </c>
      <c r="AJ42" s="388">
        <v>0.31493402959800071</v>
      </c>
      <c r="AK42" s="388">
        <v>1.1431088775600018</v>
      </c>
      <c r="AL42" s="388">
        <v>0.16251303551999924</v>
      </c>
      <c r="AM42" s="388">
        <v>7.1512049496001345E-2</v>
      </c>
      <c r="AN42" s="388">
        <v>0.28308597043800066</v>
      </c>
    </row>
    <row r="43" spans="1:42" ht="14.25">
      <c r="B43" s="565"/>
      <c r="C43" s="566" t="s">
        <v>49</v>
      </c>
      <c r="D43" s="570" t="s">
        <v>50</v>
      </c>
      <c r="E43" s="85" t="s">
        <v>51</v>
      </c>
      <c r="F43" s="349" t="s">
        <v>46</v>
      </c>
      <c r="G43" s="388">
        <v>4.6642696772308998</v>
      </c>
      <c r="H43" s="388">
        <v>4.8521251895828588</v>
      </c>
      <c r="I43" s="388">
        <v>4.8946709404116513</v>
      </c>
      <c r="J43" s="388">
        <v>4.5649821137225093</v>
      </c>
      <c r="K43" s="388">
        <v>4.80975808460511</v>
      </c>
      <c r="L43" s="388">
        <v>4.9268630873835386</v>
      </c>
      <c r="M43" s="388">
        <v>4.9811565087014298</v>
      </c>
      <c r="N43" s="388">
        <v>4.9846400668548689</v>
      </c>
      <c r="O43" s="388">
        <v>4.7437989001020355</v>
      </c>
      <c r="P43" s="388">
        <v>5.4044629721066242</v>
      </c>
      <c r="Q43" s="388">
        <v>5.19516801871226</v>
      </c>
      <c r="R43" s="388">
        <v>4.5757467008278665</v>
      </c>
      <c r="S43" s="388">
        <v>4.814678200114642</v>
      </c>
      <c r="T43" s="388">
        <v>4.8601390358458314</v>
      </c>
      <c r="U43" s="388">
        <v>3.8039184703205935</v>
      </c>
      <c r="V43" s="388">
        <v>3.3574454676061793</v>
      </c>
      <c r="W43" s="388">
        <v>2.9689862732567849</v>
      </c>
      <c r="X43" s="388">
        <v>2.9183719565986808</v>
      </c>
      <c r="Y43" s="388">
        <v>2.4698218092961972</v>
      </c>
      <c r="Z43" s="388">
        <v>2.5167852916295557</v>
      </c>
      <c r="AA43" s="388">
        <v>2.557971837783664</v>
      </c>
      <c r="AB43" s="388">
        <v>2.4825332051056934</v>
      </c>
      <c r="AC43" s="388">
        <v>2.3016960470659127</v>
      </c>
      <c r="AD43" s="388">
        <v>1.9170376315490809</v>
      </c>
      <c r="AE43" s="388">
        <v>1.2579637788537172</v>
      </c>
      <c r="AF43" s="388">
        <v>0.89967225047575161</v>
      </c>
      <c r="AG43" s="388">
        <v>0.49911071144790292</v>
      </c>
      <c r="AH43" s="388">
        <v>0.54686720433191072</v>
      </c>
      <c r="AI43" s="388">
        <v>0.43146573182175252</v>
      </c>
      <c r="AJ43" s="388">
        <v>0.51284871369342599</v>
      </c>
      <c r="AK43" s="388">
        <v>0.40019291840430904</v>
      </c>
      <c r="AL43" s="388">
        <v>0.4733134081788683</v>
      </c>
      <c r="AM43" s="388">
        <v>0.36556794456484498</v>
      </c>
      <c r="AN43" s="388">
        <v>0.32062638048819658</v>
      </c>
    </row>
    <row r="44" spans="1:42" ht="14.25">
      <c r="B44" s="565"/>
      <c r="C44" s="586"/>
      <c r="D44" s="579"/>
      <c r="E44" s="167" t="s">
        <v>52</v>
      </c>
      <c r="F44" s="349" t="s">
        <v>46</v>
      </c>
      <c r="G44" s="388" t="s">
        <v>531</v>
      </c>
      <c r="H44" s="388" t="s">
        <v>531</v>
      </c>
      <c r="I44" s="388" t="s">
        <v>531</v>
      </c>
      <c r="J44" s="388" t="s">
        <v>531</v>
      </c>
      <c r="K44" s="388" t="s">
        <v>531</v>
      </c>
      <c r="L44" s="388" t="s">
        <v>531</v>
      </c>
      <c r="M44" s="388" t="s">
        <v>531</v>
      </c>
      <c r="N44" s="388" t="s">
        <v>531</v>
      </c>
      <c r="O44" s="388" t="s">
        <v>531</v>
      </c>
      <c r="P44" s="388" t="s">
        <v>531</v>
      </c>
      <c r="Q44" s="388" t="s">
        <v>531</v>
      </c>
      <c r="R44" s="388" t="s">
        <v>531</v>
      </c>
      <c r="S44" s="388" t="s">
        <v>531</v>
      </c>
      <c r="T44" s="388" t="s">
        <v>531</v>
      </c>
      <c r="U44" s="388" t="s">
        <v>531</v>
      </c>
      <c r="V44" s="388" t="s">
        <v>531</v>
      </c>
      <c r="W44" s="388" t="s">
        <v>531</v>
      </c>
      <c r="X44" s="388" t="s">
        <v>531</v>
      </c>
      <c r="Y44" s="388" t="s">
        <v>531</v>
      </c>
      <c r="Z44" s="388" t="s">
        <v>531</v>
      </c>
      <c r="AA44" s="388" t="s">
        <v>531</v>
      </c>
      <c r="AB44" s="388" t="s">
        <v>531</v>
      </c>
      <c r="AC44" s="388" t="s">
        <v>531</v>
      </c>
      <c r="AD44" s="388" t="s">
        <v>531</v>
      </c>
      <c r="AE44" s="388" t="s">
        <v>531</v>
      </c>
      <c r="AF44" s="388" t="s">
        <v>531</v>
      </c>
      <c r="AG44" s="388" t="s">
        <v>531</v>
      </c>
      <c r="AH44" s="388" t="s">
        <v>531</v>
      </c>
      <c r="AI44" s="388" t="s">
        <v>531</v>
      </c>
      <c r="AJ44" s="388" t="s">
        <v>531</v>
      </c>
      <c r="AK44" s="388" t="s">
        <v>531</v>
      </c>
      <c r="AL44" s="388" t="s">
        <v>531</v>
      </c>
      <c r="AM44" s="388" t="s">
        <v>531</v>
      </c>
      <c r="AN44" s="388" t="s">
        <v>531</v>
      </c>
    </row>
    <row r="45" spans="1:42" ht="15" thickBot="1">
      <c r="B45" s="565"/>
      <c r="C45" s="567"/>
      <c r="D45" s="571"/>
      <c r="E45" s="241" t="s">
        <v>53</v>
      </c>
      <c r="F45" s="20" t="s">
        <v>46</v>
      </c>
      <c r="G45" s="388" t="s">
        <v>531</v>
      </c>
      <c r="H45" s="388" t="s">
        <v>531</v>
      </c>
      <c r="I45" s="388" t="s">
        <v>531</v>
      </c>
      <c r="J45" s="388" t="s">
        <v>531</v>
      </c>
      <c r="K45" s="388" t="s">
        <v>531</v>
      </c>
      <c r="L45" s="388" t="s">
        <v>531</v>
      </c>
      <c r="M45" s="388" t="s">
        <v>531</v>
      </c>
      <c r="N45" s="388" t="s">
        <v>531</v>
      </c>
      <c r="O45" s="388" t="s">
        <v>531</v>
      </c>
      <c r="P45" s="388" t="s">
        <v>531</v>
      </c>
      <c r="Q45" s="388" t="s">
        <v>531</v>
      </c>
      <c r="R45" s="388" t="s">
        <v>531</v>
      </c>
      <c r="S45" s="388" t="s">
        <v>531</v>
      </c>
      <c r="T45" s="388" t="s">
        <v>531</v>
      </c>
      <c r="U45" s="388" t="s">
        <v>531</v>
      </c>
      <c r="V45" s="388" t="s">
        <v>531</v>
      </c>
      <c r="W45" s="388" t="s">
        <v>531</v>
      </c>
      <c r="X45" s="388" t="s">
        <v>531</v>
      </c>
      <c r="Y45" s="388" t="s">
        <v>531</v>
      </c>
      <c r="Z45" s="388" t="s">
        <v>531</v>
      </c>
      <c r="AA45" s="388" t="s">
        <v>531</v>
      </c>
      <c r="AB45" s="388" t="s">
        <v>531</v>
      </c>
      <c r="AC45" s="388" t="s">
        <v>531</v>
      </c>
      <c r="AD45" s="388" t="s">
        <v>531</v>
      </c>
      <c r="AE45" s="388" t="s">
        <v>531</v>
      </c>
      <c r="AF45" s="388" t="s">
        <v>531</v>
      </c>
      <c r="AG45" s="388" t="s">
        <v>531</v>
      </c>
      <c r="AH45" s="388" t="s">
        <v>531</v>
      </c>
      <c r="AI45" s="388" t="s">
        <v>531</v>
      </c>
      <c r="AJ45" s="388" t="s">
        <v>531</v>
      </c>
      <c r="AK45" s="388" t="s">
        <v>531</v>
      </c>
      <c r="AL45" s="388" t="s">
        <v>531</v>
      </c>
      <c r="AM45" s="388" t="s">
        <v>531</v>
      </c>
      <c r="AN45" s="388" t="s">
        <v>531</v>
      </c>
    </row>
    <row r="46" spans="1:42" ht="15" thickTop="1">
      <c r="B46" s="565"/>
      <c r="C46" s="35" t="s">
        <v>16</v>
      </c>
      <c r="D46" s="36"/>
      <c r="E46" s="37"/>
      <c r="F46" s="23" t="s">
        <v>46</v>
      </c>
      <c r="G46" s="109">
        <v>32.281213677230895</v>
      </c>
      <c r="H46" s="109">
        <v>30.443677189582861</v>
      </c>
      <c r="I46" s="109">
        <v>30.144484940411651</v>
      </c>
      <c r="J46" s="109">
        <v>29.24143211372251</v>
      </c>
      <c r="K46" s="109">
        <v>32.764192084605106</v>
      </c>
      <c r="L46" s="109">
        <v>32.433212087383538</v>
      </c>
      <c r="M46" s="109">
        <v>35.843611508701429</v>
      </c>
      <c r="N46" s="109">
        <v>37.91025906685487</v>
      </c>
      <c r="O46" s="109">
        <v>33.66067690010204</v>
      </c>
      <c r="P46" s="109">
        <v>12.861880610022626</v>
      </c>
      <c r="Q46" s="109">
        <v>21.303546091768261</v>
      </c>
      <c r="R46" s="109">
        <v>10.015582730379865</v>
      </c>
      <c r="S46" s="109">
        <v>9.5501885183066442</v>
      </c>
      <c r="T46" s="109">
        <v>9.6901556590438318</v>
      </c>
      <c r="U46" s="109">
        <v>10.268077608002589</v>
      </c>
      <c r="V46" s="109">
        <v>8.5845355019061813</v>
      </c>
      <c r="W46" s="109">
        <v>9.2195738405687848</v>
      </c>
      <c r="X46" s="109">
        <v>6.7341219512226811</v>
      </c>
      <c r="Y46" s="109">
        <v>7.531534313008196</v>
      </c>
      <c r="Z46" s="109">
        <v>7.9181532177055569</v>
      </c>
      <c r="AA46" s="109">
        <v>6.0841506780136649</v>
      </c>
      <c r="AB46" s="109">
        <v>5.0568200779136943</v>
      </c>
      <c r="AC46" s="109">
        <v>4.3382301762659123</v>
      </c>
      <c r="AD46" s="109">
        <v>4.2247125365630831</v>
      </c>
      <c r="AE46" s="109">
        <v>3.2844393241617187</v>
      </c>
      <c r="AF46" s="109">
        <v>2.6765192407397529</v>
      </c>
      <c r="AG46" s="109">
        <v>2.268207707271904</v>
      </c>
      <c r="AH46" s="109">
        <v>2.0107828929319123</v>
      </c>
      <c r="AI46" s="109">
        <v>1.6971356625457539</v>
      </c>
      <c r="AJ46" s="109">
        <v>1.8479349032914265</v>
      </c>
      <c r="AK46" s="109">
        <v>2.2234527959643109</v>
      </c>
      <c r="AL46" s="109">
        <v>1.4962414323988675</v>
      </c>
      <c r="AM46" s="109">
        <v>1.1375116240608463</v>
      </c>
      <c r="AN46" s="109">
        <v>1.1946314509261973</v>
      </c>
    </row>
    <row r="47" spans="1:42" ht="15" thickBot="1">
      <c r="B47" s="565"/>
      <c r="C47" s="241" t="s">
        <v>16</v>
      </c>
      <c r="D47" s="242"/>
      <c r="E47" s="243"/>
      <c r="F47" s="349" t="s">
        <v>42</v>
      </c>
      <c r="G47" s="420">
        <v>8554.5216244661879</v>
      </c>
      <c r="H47" s="244">
        <v>8067.5744552394581</v>
      </c>
      <c r="I47" s="244">
        <v>7988.2885092090874</v>
      </c>
      <c r="J47" s="244">
        <v>7748.9795101364653</v>
      </c>
      <c r="K47" s="244">
        <v>8682.5109024203539</v>
      </c>
      <c r="L47" s="244">
        <v>8594.8012031566377</v>
      </c>
      <c r="M47" s="244">
        <v>9498.5570498058787</v>
      </c>
      <c r="N47" s="244">
        <v>10046.218652716541</v>
      </c>
      <c r="O47" s="244">
        <v>8920.0793785270398</v>
      </c>
      <c r="P47" s="244">
        <v>3408.3983616559958</v>
      </c>
      <c r="Q47" s="244">
        <v>5645.4397143185888</v>
      </c>
      <c r="R47" s="244">
        <v>2654.1294235506643</v>
      </c>
      <c r="S47" s="244">
        <v>2530.7999573512607</v>
      </c>
      <c r="T47" s="244">
        <v>2567.8912496466155</v>
      </c>
      <c r="U47" s="244">
        <v>2721.040566120686</v>
      </c>
      <c r="V47" s="244">
        <v>2274.901908005138</v>
      </c>
      <c r="W47" s="244">
        <v>2443.1870677507281</v>
      </c>
      <c r="X47" s="244">
        <v>1784.5423170740105</v>
      </c>
      <c r="Y47" s="244">
        <v>1995.856592947172</v>
      </c>
      <c r="Z47" s="244">
        <v>2098.3106026919727</v>
      </c>
      <c r="AA47" s="244">
        <v>1612.2999296736211</v>
      </c>
      <c r="AB47" s="244">
        <v>1340.057320647129</v>
      </c>
      <c r="AC47" s="244">
        <v>1149.6309967104667</v>
      </c>
      <c r="AD47" s="244">
        <v>1119.5488221892169</v>
      </c>
      <c r="AE47" s="244">
        <v>870.37642090285544</v>
      </c>
      <c r="AF47" s="244">
        <v>709.27759879603457</v>
      </c>
      <c r="AG47" s="244">
        <v>601.07504242705454</v>
      </c>
      <c r="AH47" s="244">
        <v>532.85746662695669</v>
      </c>
      <c r="AI47" s="244">
        <v>449.74095057462478</v>
      </c>
      <c r="AJ47" s="244">
        <v>489.70274937222803</v>
      </c>
      <c r="AK47" s="244">
        <v>589.2149909305424</v>
      </c>
      <c r="AL47" s="244">
        <v>396.50397958569988</v>
      </c>
      <c r="AM47" s="244">
        <v>301.44058037612427</v>
      </c>
      <c r="AN47" s="244">
        <v>316.5773344954423</v>
      </c>
      <c r="AP47" s="160"/>
    </row>
    <row r="48" spans="1:42" ht="15" thickTop="1">
      <c r="A48" s="391"/>
      <c r="B48" s="39" t="s">
        <v>54</v>
      </c>
      <c r="C48" s="35"/>
      <c r="D48" s="40"/>
      <c r="E48" s="41"/>
      <c r="F48" s="23" t="s">
        <v>55</v>
      </c>
      <c r="G48" s="25">
        <f t="shared" ref="G48:AE48" si="2">G31+G40+G47</f>
        <v>14643.039613428249</v>
      </c>
      <c r="H48" s="25">
        <f t="shared" si="2"/>
        <v>14159.109305547128</v>
      </c>
      <c r="I48" s="25">
        <f t="shared" si="2"/>
        <v>13881.497593788485</v>
      </c>
      <c r="J48" s="25">
        <f t="shared" si="2"/>
        <v>13209.929740312911</v>
      </c>
      <c r="K48" s="25">
        <f t="shared" si="2"/>
        <v>14562.236870318564</v>
      </c>
      <c r="L48" s="25">
        <f t="shared" si="2"/>
        <v>14655.294434670741</v>
      </c>
      <c r="M48" s="25">
        <f t="shared" si="2"/>
        <v>15561.575714133134</v>
      </c>
      <c r="N48" s="25">
        <f t="shared" si="2"/>
        <v>16191.447491208415</v>
      </c>
      <c r="O48" s="25">
        <f t="shared" si="2"/>
        <v>14455.502837178568</v>
      </c>
      <c r="P48" s="25">
        <f t="shared" si="2"/>
        <v>9508.3023848686225</v>
      </c>
      <c r="Q48" s="25">
        <f t="shared" si="2"/>
        <v>11607.947732154618</v>
      </c>
      <c r="R48" s="25">
        <f t="shared" si="2"/>
        <v>8252.4152733218907</v>
      </c>
      <c r="S48" s="25">
        <f t="shared" si="2"/>
        <v>8113.1521373394989</v>
      </c>
      <c r="T48" s="25">
        <f t="shared" si="2"/>
        <v>8014.7271428866843</v>
      </c>
      <c r="U48" s="25">
        <f t="shared" si="2"/>
        <v>8254.7846122285919</v>
      </c>
      <c r="V48" s="25">
        <f t="shared" si="2"/>
        <v>7483.0359631377305</v>
      </c>
      <c r="W48" s="25">
        <f t="shared" si="2"/>
        <v>7732.2914435029161</v>
      </c>
      <c r="X48" s="25">
        <f t="shared" si="2"/>
        <v>7154.6863018938648</v>
      </c>
      <c r="Y48" s="25">
        <f t="shared" si="2"/>
        <v>6504.5808058426737</v>
      </c>
      <c r="Z48" s="25">
        <f t="shared" si="2"/>
        <v>6474.8929442684694</v>
      </c>
      <c r="AA48" s="25">
        <f t="shared" si="2"/>
        <v>6471.9510586844808</v>
      </c>
      <c r="AB48" s="25">
        <f t="shared" si="2"/>
        <v>5870.3037528686109</v>
      </c>
      <c r="AC48" s="25">
        <f t="shared" si="2"/>
        <v>5252.1548102070265</v>
      </c>
      <c r="AD48" s="25">
        <f t="shared" si="2"/>
        <v>5328.2648864232997</v>
      </c>
      <c r="AE48" s="25">
        <f t="shared" si="2"/>
        <v>4976.3986627556606</v>
      </c>
      <c r="AF48" s="25">
        <f t="shared" ref="AF48" si="3">AF31+AF40+AF47</f>
        <v>4712.2700141898913</v>
      </c>
      <c r="AG48" s="25">
        <f t="shared" ref="AG48:AH48" si="4">AG31+AG40+AG47</f>
        <v>4249.2476212211441</v>
      </c>
      <c r="AH48" s="25">
        <f t="shared" si="4"/>
        <v>4370.0293216270147</v>
      </c>
      <c r="AI48" s="25">
        <f t="shared" ref="AI48:AJ48" si="5">AI31+AI40+AI47</f>
        <v>4030.6932394911264</v>
      </c>
      <c r="AJ48" s="25">
        <f t="shared" si="5"/>
        <v>4227.4539677697558</v>
      </c>
      <c r="AK48" s="25">
        <f t="shared" ref="AK48:AL48" si="6">AK31+AK40+AK47</f>
        <v>3691.3871069218831</v>
      </c>
      <c r="AL48" s="25">
        <f t="shared" si="6"/>
        <v>4179.4270454997595</v>
      </c>
      <c r="AM48" s="25">
        <f>AM31+AM40+AM47</f>
        <v>3748.3056431666746</v>
      </c>
      <c r="AN48" s="25">
        <f>AN31+AN40+AN47</f>
        <v>3518.7645194970064</v>
      </c>
    </row>
    <row r="49" spans="1:46" ht="12.75">
      <c r="A49" s="391"/>
      <c r="B49" s="166" t="s">
        <v>1</v>
      </c>
      <c r="C49" s="556"/>
      <c r="D49" s="556"/>
      <c r="E49" s="557"/>
      <c r="F49" s="415" t="s">
        <v>2</v>
      </c>
      <c r="G49" s="417">
        <v>1990</v>
      </c>
      <c r="H49" s="120">
        <f t="shared" ref="H49" si="7">G49+1</f>
        <v>1991</v>
      </c>
      <c r="I49" s="120">
        <f t="shared" ref="I49" si="8">H49+1</f>
        <v>1992</v>
      </c>
      <c r="J49" s="120">
        <f t="shared" ref="J49" si="9">I49+1</f>
        <v>1993</v>
      </c>
      <c r="K49" s="120">
        <f t="shared" ref="K49" si="10">J49+1</f>
        <v>1994</v>
      </c>
      <c r="L49" s="120">
        <f t="shared" ref="L49" si="11">K49+1</f>
        <v>1995</v>
      </c>
      <c r="M49" s="120">
        <f t="shared" ref="M49" si="12">L49+1</f>
        <v>1996</v>
      </c>
      <c r="N49" s="120">
        <f t="shared" ref="N49" si="13">M49+1</f>
        <v>1997</v>
      </c>
      <c r="O49" s="120">
        <f t="shared" ref="O49" si="14">N49+1</f>
        <v>1998</v>
      </c>
      <c r="P49" s="120">
        <f t="shared" ref="P49" si="15">O49+1</f>
        <v>1999</v>
      </c>
      <c r="Q49" s="120">
        <f t="shared" ref="Q49" si="16">P49+1</f>
        <v>2000</v>
      </c>
      <c r="R49" s="120">
        <f t="shared" ref="R49" si="17">Q49+1</f>
        <v>2001</v>
      </c>
      <c r="S49" s="120">
        <f t="shared" ref="S49" si="18">R49+1</f>
        <v>2002</v>
      </c>
      <c r="T49" s="120">
        <f t="shared" ref="T49" si="19">S49+1</f>
        <v>2003</v>
      </c>
      <c r="U49" s="120">
        <f t="shared" ref="U49" si="20">T49+1</f>
        <v>2004</v>
      </c>
      <c r="V49" s="120">
        <f t="shared" ref="V49" si="21">U49+1</f>
        <v>2005</v>
      </c>
      <c r="W49" s="120">
        <f t="shared" ref="W49" si="22">V49+1</f>
        <v>2006</v>
      </c>
      <c r="X49" s="120">
        <f t="shared" ref="X49" si="23">W49+1</f>
        <v>2007</v>
      </c>
      <c r="Y49" s="120">
        <f t="shared" ref="Y49" si="24">X49+1</f>
        <v>2008</v>
      </c>
      <c r="Z49" s="120">
        <f t="shared" ref="Z49" si="25">Y49+1</f>
        <v>2009</v>
      </c>
      <c r="AA49" s="120">
        <f t="shared" ref="AA49" si="26">Z49+1</f>
        <v>2010</v>
      </c>
      <c r="AB49" s="120">
        <f t="shared" ref="AB49" si="27">AA49+1</f>
        <v>2011</v>
      </c>
      <c r="AC49" s="120">
        <f t="shared" ref="AC49:AN49" si="28">AB49+1</f>
        <v>2012</v>
      </c>
      <c r="AD49" s="120">
        <f t="shared" si="28"/>
        <v>2013</v>
      </c>
      <c r="AE49" s="120">
        <f t="shared" si="28"/>
        <v>2014</v>
      </c>
      <c r="AF49" s="120">
        <f t="shared" si="28"/>
        <v>2015</v>
      </c>
      <c r="AG49" s="120">
        <f t="shared" si="28"/>
        <v>2016</v>
      </c>
      <c r="AH49" s="120">
        <f t="shared" si="28"/>
        <v>2017</v>
      </c>
      <c r="AI49" s="120">
        <f t="shared" si="28"/>
        <v>2018</v>
      </c>
      <c r="AJ49" s="120">
        <f t="shared" si="28"/>
        <v>2019</v>
      </c>
      <c r="AK49" s="120">
        <f t="shared" si="28"/>
        <v>2020</v>
      </c>
      <c r="AL49" s="120">
        <f t="shared" si="28"/>
        <v>2021</v>
      </c>
      <c r="AM49" s="120">
        <f t="shared" si="28"/>
        <v>2022</v>
      </c>
      <c r="AN49" s="120">
        <f t="shared" si="28"/>
        <v>2023</v>
      </c>
    </row>
    <row r="50" spans="1:46" ht="14.25">
      <c r="B50" s="564" t="s">
        <v>56</v>
      </c>
      <c r="C50" s="596" t="s">
        <v>57</v>
      </c>
      <c r="D50" s="578" t="s">
        <v>58</v>
      </c>
      <c r="E50" s="152" t="s">
        <v>59</v>
      </c>
      <c r="F50" s="321" t="s">
        <v>42</v>
      </c>
      <c r="G50" s="378">
        <v>13345.688519774107</v>
      </c>
      <c r="H50" s="87">
        <v>14536.162197047537</v>
      </c>
      <c r="I50" s="87">
        <v>14729.278350179851</v>
      </c>
      <c r="J50" s="87">
        <v>14069.576637581382</v>
      </c>
      <c r="K50" s="87">
        <v>15430.338909675735</v>
      </c>
      <c r="L50" s="87">
        <v>17980</v>
      </c>
      <c r="M50" s="87">
        <v>16529.2</v>
      </c>
      <c r="N50" s="87">
        <v>15574.400000000003</v>
      </c>
      <c r="O50" s="87">
        <v>14607.2</v>
      </c>
      <c r="P50" s="87">
        <v>14942</v>
      </c>
      <c r="Q50" s="87">
        <v>13144</v>
      </c>
      <c r="R50" s="87">
        <v>9895.2000000000007</v>
      </c>
      <c r="S50" s="87">
        <v>6460.4</v>
      </c>
      <c r="T50" s="87">
        <v>5323.32</v>
      </c>
      <c r="U50" s="87">
        <v>1078.8</v>
      </c>
      <c r="V50" s="87">
        <v>491.04</v>
      </c>
      <c r="W50" s="87">
        <v>696.26</v>
      </c>
      <c r="X50" s="87">
        <v>230.64000000000004</v>
      </c>
      <c r="Y50" s="87">
        <v>497.24</v>
      </c>
      <c r="Z50" s="87">
        <v>42.159999999999989</v>
      </c>
      <c r="AA50" s="87">
        <v>44.64</v>
      </c>
      <c r="AB50" s="87">
        <v>13.640000000000002</v>
      </c>
      <c r="AC50" s="87">
        <v>14.88</v>
      </c>
      <c r="AD50" s="87">
        <v>13.640000000000002</v>
      </c>
      <c r="AE50" s="87">
        <v>19.84</v>
      </c>
      <c r="AF50" s="87">
        <v>24.8</v>
      </c>
      <c r="AG50" s="87">
        <v>19.840000000000003</v>
      </c>
      <c r="AH50" s="87">
        <v>32.24</v>
      </c>
      <c r="AI50" s="87">
        <v>9.92</v>
      </c>
      <c r="AJ50" s="87">
        <v>11.159999999999998</v>
      </c>
      <c r="AK50" s="87">
        <v>117.8</v>
      </c>
      <c r="AL50" s="87">
        <v>110.36</v>
      </c>
      <c r="AM50" s="87">
        <v>3.72</v>
      </c>
      <c r="AN50" s="87">
        <v>2.48</v>
      </c>
    </row>
    <row r="51" spans="1:46" ht="15" thickBot="1">
      <c r="B51" s="600"/>
      <c r="C51" s="591"/>
      <c r="D51" s="597"/>
      <c r="E51" s="206" t="s">
        <v>60</v>
      </c>
      <c r="F51" s="349" t="s">
        <v>55</v>
      </c>
      <c r="G51" s="110">
        <v>1.3593956488929699</v>
      </c>
      <c r="H51" s="110" t="s">
        <v>532</v>
      </c>
      <c r="I51" s="110">
        <v>40.781869466789097</v>
      </c>
      <c r="J51" s="110">
        <v>265.08215153412914</v>
      </c>
      <c r="K51" s="110">
        <v>455.39754237914491</v>
      </c>
      <c r="L51" s="110">
        <v>502.97639009039887</v>
      </c>
      <c r="M51" s="110">
        <v>478.53948814993754</v>
      </c>
      <c r="N51" s="110">
        <v>385.79738770868869</v>
      </c>
      <c r="O51" s="110">
        <v>275.98274804362427</v>
      </c>
      <c r="P51" s="110">
        <v>166.4939614513878</v>
      </c>
      <c r="Q51" s="110">
        <v>264.3951553057322</v>
      </c>
      <c r="R51" s="110">
        <v>394.50216145138785</v>
      </c>
      <c r="S51" s="110">
        <v>377.39726145138781</v>
      </c>
      <c r="T51" s="110">
        <v>476.17240893678616</v>
      </c>
      <c r="U51" s="110">
        <v>516.60676089316178</v>
      </c>
      <c r="V51" s="110">
        <v>407.18126871349563</v>
      </c>
      <c r="W51" s="110">
        <v>330.43508882514095</v>
      </c>
      <c r="X51" s="110">
        <v>325.03626927172172</v>
      </c>
      <c r="Y51" s="110">
        <v>278.15951508244171</v>
      </c>
      <c r="Z51" s="110">
        <v>211.62891508244175</v>
      </c>
      <c r="AA51" s="110">
        <v>115.1560150824417</v>
      </c>
      <c r="AB51" s="110">
        <v>137.62911508244173</v>
      </c>
      <c r="AC51" s="110">
        <v>108.66686878244171</v>
      </c>
      <c r="AD51" s="110">
        <v>118.5417150824417</v>
      </c>
      <c r="AE51" s="110">
        <v>90.765615082441741</v>
      </c>
      <c r="AF51" s="110">
        <v>75.025815082441724</v>
      </c>
      <c r="AG51" s="110">
        <v>136.29678608244174</v>
      </c>
      <c r="AH51" s="110">
        <v>86.144615082441732</v>
      </c>
      <c r="AI51" s="110">
        <v>80.525615082441718</v>
      </c>
      <c r="AJ51" s="110">
        <v>108.23741508244174</v>
      </c>
      <c r="AK51" s="110">
        <v>69.333255082441724</v>
      </c>
      <c r="AL51" s="110">
        <v>109.14179508244172</v>
      </c>
      <c r="AM51" s="110">
        <v>62.518125082441721</v>
      </c>
      <c r="AN51" s="110">
        <v>85.146460282441709</v>
      </c>
    </row>
    <row r="52" spans="1:46" ht="15" thickTop="1">
      <c r="B52" s="593"/>
      <c r="C52" s="38" t="s">
        <v>16</v>
      </c>
      <c r="D52" s="40"/>
      <c r="E52" s="38"/>
      <c r="F52" s="23" t="s">
        <v>55</v>
      </c>
      <c r="G52" s="111">
        <f>SUM(G50:G51)</f>
        <v>13347.047915423</v>
      </c>
      <c r="H52" s="111">
        <f>SUM(H50:H51)</f>
        <v>14536.162197047537</v>
      </c>
      <c r="I52" s="111">
        <f t="shared" ref="I52:AC52" si="29">SUM(I50:I51)</f>
        <v>14770.060219646641</v>
      </c>
      <c r="J52" s="111">
        <f t="shared" si="29"/>
        <v>14334.65878911551</v>
      </c>
      <c r="K52" s="111">
        <f t="shared" si="29"/>
        <v>15885.73645205488</v>
      </c>
      <c r="L52" s="111">
        <f t="shared" si="29"/>
        <v>18482.9763900904</v>
      </c>
      <c r="M52" s="111">
        <f t="shared" si="29"/>
        <v>17007.739488149939</v>
      </c>
      <c r="N52" s="111">
        <f t="shared" si="29"/>
        <v>15960.197387708691</v>
      </c>
      <c r="O52" s="111">
        <f t="shared" si="29"/>
        <v>14883.182748043626</v>
      </c>
      <c r="P52" s="111">
        <f t="shared" si="29"/>
        <v>15108.493961451388</v>
      </c>
      <c r="Q52" s="111">
        <f t="shared" si="29"/>
        <v>13408.395155305732</v>
      </c>
      <c r="R52" s="111">
        <f t="shared" si="29"/>
        <v>10289.702161451389</v>
      </c>
      <c r="S52" s="111">
        <f t="shared" si="29"/>
        <v>6837.7972614513874</v>
      </c>
      <c r="T52" s="111">
        <f t="shared" si="29"/>
        <v>5799.492408936786</v>
      </c>
      <c r="U52" s="111">
        <f t="shared" si="29"/>
        <v>1595.4067608931618</v>
      </c>
      <c r="V52" s="111">
        <f t="shared" si="29"/>
        <v>898.22126871349565</v>
      </c>
      <c r="W52" s="111">
        <f t="shared" si="29"/>
        <v>1026.6950888251408</v>
      </c>
      <c r="X52" s="111">
        <f t="shared" si="29"/>
        <v>555.67626927172182</v>
      </c>
      <c r="Y52" s="111">
        <f t="shared" si="29"/>
        <v>775.39951508244167</v>
      </c>
      <c r="Z52" s="111">
        <f t="shared" si="29"/>
        <v>253.78891508244175</v>
      </c>
      <c r="AA52" s="111">
        <f t="shared" si="29"/>
        <v>159.7960150824417</v>
      </c>
      <c r="AB52" s="111">
        <f t="shared" si="29"/>
        <v>151.26911508244174</v>
      </c>
      <c r="AC52" s="111">
        <f t="shared" si="29"/>
        <v>123.54686878244171</v>
      </c>
      <c r="AD52" s="111">
        <f t="shared" ref="AD52:AE52" si="30">SUM(AD50:AD51)</f>
        <v>132.18171508244171</v>
      </c>
      <c r="AE52" s="111">
        <f t="shared" si="30"/>
        <v>110.60561508244174</v>
      </c>
      <c r="AF52" s="111">
        <f t="shared" ref="AF52" si="31">SUM(AF50:AF51)</f>
        <v>99.825815082441721</v>
      </c>
      <c r="AG52" s="111">
        <f t="shared" ref="AG52:AH52" si="32">SUM(AG50:AG51)</f>
        <v>156.13678608244174</v>
      </c>
      <c r="AH52" s="111">
        <f t="shared" si="32"/>
        <v>118.38461508244174</v>
      </c>
      <c r="AI52" s="111">
        <f t="shared" ref="AI52:AJ52" si="33">SUM(AI50:AI51)</f>
        <v>90.445615082441719</v>
      </c>
      <c r="AJ52" s="111">
        <f t="shared" si="33"/>
        <v>119.39741508244174</v>
      </c>
      <c r="AK52" s="111">
        <f t="shared" ref="AK52:AL52" si="34">SUM(AK50:AK51)</f>
        <v>187.13325508244174</v>
      </c>
      <c r="AL52" s="111">
        <f t="shared" si="34"/>
        <v>219.50179508244173</v>
      </c>
      <c r="AM52" s="111">
        <f t="shared" ref="AM52:AN52" si="35">SUM(AM50:AM51)</f>
        <v>66.238125082441726</v>
      </c>
      <c r="AN52" s="111">
        <f t="shared" si="35"/>
        <v>87.626460282441712</v>
      </c>
    </row>
    <row r="53" spans="1:46" ht="14.25">
      <c r="B53" s="150" t="s">
        <v>61</v>
      </c>
      <c r="C53" s="596" t="s">
        <v>57</v>
      </c>
      <c r="D53" s="578" t="s">
        <v>58</v>
      </c>
      <c r="E53" s="206" t="s">
        <v>60</v>
      </c>
      <c r="F53" s="321" t="s">
        <v>55</v>
      </c>
      <c r="G53" s="378">
        <v>303.84076190476196</v>
      </c>
      <c r="H53" s="87">
        <v>351.81561904761912</v>
      </c>
      <c r="I53" s="87">
        <v>359.81142857142862</v>
      </c>
      <c r="J53" s="87">
        <v>519.7276190476191</v>
      </c>
      <c r="K53" s="87">
        <v>639.66476190476214</v>
      </c>
      <c r="L53" s="87">
        <v>839.56000000000017</v>
      </c>
      <c r="M53" s="87">
        <v>1098.1199999999999</v>
      </c>
      <c r="N53" s="87">
        <v>1530.55</v>
      </c>
      <c r="O53" s="87">
        <v>1492.9599999999996</v>
      </c>
      <c r="P53" s="87">
        <v>1425.3429999999998</v>
      </c>
      <c r="Q53" s="87">
        <v>1498.6399999999999</v>
      </c>
      <c r="R53" s="87">
        <v>1207.2079999999999</v>
      </c>
      <c r="S53" s="87">
        <v>1146.5730000000001</v>
      </c>
      <c r="T53" s="87">
        <v>1109.422</v>
      </c>
      <c r="U53" s="87">
        <v>998.19800000000009</v>
      </c>
      <c r="V53" s="87">
        <v>954.60559999999998</v>
      </c>
      <c r="W53" s="87">
        <v>995.71595999999988</v>
      </c>
      <c r="X53" s="87">
        <v>888.53287</v>
      </c>
      <c r="Y53" s="87">
        <v>592.13199999999995</v>
      </c>
      <c r="Z53" s="87">
        <v>418.18129999999996</v>
      </c>
      <c r="AA53" s="87">
        <v>227.12069999999997</v>
      </c>
      <c r="AB53" s="87">
        <v>186.75630000000001</v>
      </c>
      <c r="AC53" s="87">
        <v>134.03400000000002</v>
      </c>
      <c r="AD53" s="87">
        <v>100.47459999999998</v>
      </c>
      <c r="AE53" s="87">
        <v>96.986999999999995</v>
      </c>
      <c r="AF53" s="87">
        <v>103.7188</v>
      </c>
      <c r="AG53" s="87">
        <v>87.935001187771562</v>
      </c>
      <c r="AH53" s="87">
        <v>73.430100652945043</v>
      </c>
      <c r="AI53" s="87">
        <v>79.289699184373035</v>
      </c>
      <c r="AJ53" s="87">
        <v>58.25629995502532</v>
      </c>
      <c r="AK53" s="87">
        <v>67.131899803802369</v>
      </c>
      <c r="AL53" s="87">
        <v>71.852699999999999</v>
      </c>
      <c r="AM53" s="87">
        <v>66.666315187291744</v>
      </c>
      <c r="AN53" s="87">
        <v>36.71122260204082</v>
      </c>
    </row>
    <row r="54" spans="1:46" ht="12.75">
      <c r="B54" s="605" t="s">
        <v>62</v>
      </c>
      <c r="C54" s="586"/>
      <c r="D54" s="579"/>
      <c r="E54" s="609" t="s">
        <v>60</v>
      </c>
      <c r="F54" s="208" t="s">
        <v>63</v>
      </c>
      <c r="G54" s="421">
        <v>152.22727272727272</v>
      </c>
      <c r="H54" s="245">
        <v>170.13636363636368</v>
      </c>
      <c r="I54" s="245">
        <v>188.04545454545459</v>
      </c>
      <c r="J54" s="245">
        <v>188.04545454545459</v>
      </c>
      <c r="K54" s="245">
        <v>179.09090909090907</v>
      </c>
      <c r="L54" s="245">
        <v>197</v>
      </c>
      <c r="M54" s="245">
        <v>175</v>
      </c>
      <c r="N54" s="245">
        <v>108</v>
      </c>
      <c r="O54" s="245">
        <v>88</v>
      </c>
      <c r="P54" s="245">
        <v>64</v>
      </c>
      <c r="Q54" s="245">
        <v>36</v>
      </c>
      <c r="R54" s="245">
        <v>33</v>
      </c>
      <c r="S54" s="245">
        <v>36</v>
      </c>
      <c r="T54" s="245">
        <v>34</v>
      </c>
      <c r="U54" s="245">
        <v>32</v>
      </c>
      <c r="V54" s="245">
        <v>40.799999999999997</v>
      </c>
      <c r="W54" s="245">
        <v>57.17</v>
      </c>
      <c r="X54" s="245">
        <v>50.159999999999989</v>
      </c>
      <c r="Y54" s="245">
        <v>53.900000000000006</v>
      </c>
      <c r="Z54" s="245">
        <v>10.199999999999999</v>
      </c>
      <c r="AA54" s="245">
        <v>8.3000000000000025</v>
      </c>
      <c r="AB54" s="245">
        <v>5.8000000000000007</v>
      </c>
      <c r="AC54" s="245">
        <v>5.4000000000000012</v>
      </c>
      <c r="AD54" s="245">
        <v>4.0699999999999994</v>
      </c>
      <c r="AE54" s="245">
        <v>2.7000000000000006</v>
      </c>
      <c r="AF54" s="245">
        <v>2.2999999999999994</v>
      </c>
      <c r="AG54" s="245">
        <v>2.2000000000000006</v>
      </c>
      <c r="AH54" s="245">
        <v>1.7849999666213989</v>
      </c>
      <c r="AI54" s="245">
        <v>1.9979999959468844</v>
      </c>
      <c r="AJ54" s="245">
        <v>1.761000007390976</v>
      </c>
      <c r="AK54" s="245">
        <v>2.2820000052452087</v>
      </c>
      <c r="AL54" s="245">
        <v>2.0009999999999999</v>
      </c>
      <c r="AM54" s="245">
        <v>1.4355999999999998</v>
      </c>
      <c r="AN54" s="245">
        <v>1</v>
      </c>
    </row>
    <row r="55" spans="1:46" ht="14.25">
      <c r="B55" s="618"/>
      <c r="C55" s="586"/>
      <c r="D55" s="579"/>
      <c r="E55" s="610"/>
      <c r="F55" s="349" t="s">
        <v>55</v>
      </c>
      <c r="G55" s="420">
        <v>3577.3409090909086</v>
      </c>
      <c r="H55" s="244">
        <v>3998.204545454546</v>
      </c>
      <c r="I55" s="244">
        <v>4419.0681818181829</v>
      </c>
      <c r="J55" s="244">
        <v>4419.0681818181829</v>
      </c>
      <c r="K55" s="244">
        <v>4208.6363636363631</v>
      </c>
      <c r="L55" s="244">
        <v>4629.5</v>
      </c>
      <c r="M55" s="244">
        <v>4112.5</v>
      </c>
      <c r="N55" s="244">
        <v>2538</v>
      </c>
      <c r="O55" s="244">
        <v>2068</v>
      </c>
      <c r="P55" s="244">
        <v>1504</v>
      </c>
      <c r="Q55" s="244">
        <v>846</v>
      </c>
      <c r="R55" s="244">
        <v>775.5</v>
      </c>
      <c r="S55" s="244">
        <v>846</v>
      </c>
      <c r="T55" s="244">
        <v>799</v>
      </c>
      <c r="U55" s="244">
        <v>752</v>
      </c>
      <c r="V55" s="244">
        <v>958.79999999999984</v>
      </c>
      <c r="W55" s="244">
        <v>1343.4949999999999</v>
      </c>
      <c r="X55" s="244">
        <v>1178.7599999999998</v>
      </c>
      <c r="Y55" s="244">
        <v>1266.6500000000001</v>
      </c>
      <c r="Z55" s="244">
        <v>239.69999999999996</v>
      </c>
      <c r="AA55" s="244">
        <v>195.05000000000004</v>
      </c>
      <c r="AB55" s="244">
        <v>136.30000000000001</v>
      </c>
      <c r="AC55" s="244">
        <v>126.90000000000002</v>
      </c>
      <c r="AD55" s="244">
        <v>95.644999999999996</v>
      </c>
      <c r="AE55" s="244">
        <v>63.45000000000001</v>
      </c>
      <c r="AF55" s="244">
        <v>54.04999999999999</v>
      </c>
      <c r="AG55" s="244">
        <v>51.70000000000001</v>
      </c>
      <c r="AH55" s="244">
        <v>41.947499215602875</v>
      </c>
      <c r="AI55" s="244">
        <v>46.952999904751778</v>
      </c>
      <c r="AJ55" s="244">
        <v>41.383500173687935</v>
      </c>
      <c r="AK55" s="244">
        <v>53.627000123262405</v>
      </c>
      <c r="AL55" s="244">
        <v>47.023499999999999</v>
      </c>
      <c r="AM55" s="244">
        <v>33.736599999999996</v>
      </c>
      <c r="AN55" s="244">
        <v>23.5</v>
      </c>
    </row>
    <row r="56" spans="1:46" ht="12.75">
      <c r="B56" s="605" t="s">
        <v>64</v>
      </c>
      <c r="C56" s="586"/>
      <c r="D56" s="579"/>
      <c r="E56" s="609" t="s">
        <v>60</v>
      </c>
      <c r="F56" s="349" t="s">
        <v>63</v>
      </c>
      <c r="G56" s="388">
        <v>0.16216216216216214</v>
      </c>
      <c r="H56" s="144">
        <v>0.16216216216216214</v>
      </c>
      <c r="I56" s="144">
        <v>0.16216216216216214</v>
      </c>
      <c r="J56" s="144">
        <v>0.2162162162162162</v>
      </c>
      <c r="K56" s="144">
        <v>0.3783783783783784</v>
      </c>
      <c r="L56" s="144">
        <v>1</v>
      </c>
      <c r="M56" s="144">
        <v>1</v>
      </c>
      <c r="N56" s="144">
        <v>1</v>
      </c>
      <c r="O56" s="144">
        <v>2</v>
      </c>
      <c r="P56" s="144">
        <v>2.9999999999999996</v>
      </c>
      <c r="Q56" s="144">
        <v>7</v>
      </c>
      <c r="R56" s="144">
        <v>7</v>
      </c>
      <c r="S56" s="144">
        <v>9.0000000000000018</v>
      </c>
      <c r="T56" s="144">
        <v>8</v>
      </c>
      <c r="U56" s="144">
        <v>8.1</v>
      </c>
      <c r="V56" s="144">
        <v>72.099999999999994</v>
      </c>
      <c r="W56" s="144">
        <v>65.300000000000011</v>
      </c>
      <c r="X56" s="144">
        <v>71.399999999999977</v>
      </c>
      <c r="Y56" s="144">
        <v>71.099999999999994</v>
      </c>
      <c r="Z56" s="144">
        <v>66.800000000000011</v>
      </c>
      <c r="AA56" s="144">
        <v>76.899999999999977</v>
      </c>
      <c r="AB56" s="144">
        <v>93.100000000000009</v>
      </c>
      <c r="AC56" s="144">
        <v>76.399999999999977</v>
      </c>
      <c r="AD56" s="144">
        <v>86.399999999999977</v>
      </c>
      <c r="AE56" s="144">
        <v>56.085399999999993</v>
      </c>
      <c r="AF56" s="144">
        <v>23.5</v>
      </c>
      <c r="AG56" s="144">
        <v>25.100000381469727</v>
      </c>
      <c r="AH56" s="144">
        <v>13.610000252723694</v>
      </c>
      <c r="AI56" s="144">
        <v>3.3699999749660492</v>
      </c>
      <c r="AJ56" s="144">
        <v>1.119999974966049</v>
      </c>
      <c r="AK56" s="144">
        <v>0.87846998870372772</v>
      </c>
      <c r="AL56" s="144">
        <v>1.3885999999999998</v>
      </c>
      <c r="AM56" s="144">
        <v>1.19</v>
      </c>
      <c r="AN56" s="144">
        <v>0.84000000000000019</v>
      </c>
    </row>
    <row r="57" spans="1:46" ht="15" thickBot="1">
      <c r="B57" s="606"/>
      <c r="C57" s="591"/>
      <c r="D57" s="597"/>
      <c r="E57" s="610"/>
      <c r="F57" s="20" t="s">
        <v>55</v>
      </c>
      <c r="G57" s="107">
        <v>2.6108108108108108</v>
      </c>
      <c r="H57" s="107">
        <v>2.6108108108108108</v>
      </c>
      <c r="I57" s="107">
        <v>2.6108108108108108</v>
      </c>
      <c r="J57" s="107">
        <v>3.4810810810810811</v>
      </c>
      <c r="K57" s="107">
        <v>6.0918918918918923</v>
      </c>
      <c r="L57" s="107">
        <v>16.100000000000001</v>
      </c>
      <c r="M57" s="107">
        <v>16.100000000000001</v>
      </c>
      <c r="N57" s="107">
        <v>16.100000000000001</v>
      </c>
      <c r="O57" s="107">
        <v>32.200000000000003</v>
      </c>
      <c r="P57" s="107">
        <v>48.3</v>
      </c>
      <c r="Q57" s="107">
        <v>112.7</v>
      </c>
      <c r="R57" s="107">
        <v>112.7</v>
      </c>
      <c r="S57" s="107">
        <v>144.9</v>
      </c>
      <c r="T57" s="107">
        <v>128.80000000000001</v>
      </c>
      <c r="U57" s="107">
        <v>130.41</v>
      </c>
      <c r="V57" s="107">
        <v>1160.81</v>
      </c>
      <c r="W57" s="107">
        <v>1051.3300000000002</v>
      </c>
      <c r="X57" s="107">
        <v>1149.5399999999997</v>
      </c>
      <c r="Y57" s="107">
        <v>1144.71</v>
      </c>
      <c r="Z57" s="107">
        <v>1075.4800000000002</v>
      </c>
      <c r="AA57" s="107">
        <v>1238.0899999999997</v>
      </c>
      <c r="AB57" s="107">
        <v>1498.91</v>
      </c>
      <c r="AC57" s="107">
        <v>1230.0399999999997</v>
      </c>
      <c r="AD57" s="107">
        <v>1391.0399999999997</v>
      </c>
      <c r="AE57" s="107">
        <v>902.97493999999995</v>
      </c>
      <c r="AF57" s="107">
        <v>378.35</v>
      </c>
      <c r="AG57" s="107">
        <v>404.11000614166261</v>
      </c>
      <c r="AH57" s="107">
        <v>219.12100406885145</v>
      </c>
      <c r="AI57" s="107">
        <v>54.256999596953392</v>
      </c>
      <c r="AJ57" s="107">
        <v>18.031999596953391</v>
      </c>
      <c r="AK57" s="107">
        <v>14.143366818130016</v>
      </c>
      <c r="AL57" s="107">
        <v>22.356459999999998</v>
      </c>
      <c r="AM57" s="107">
        <v>19.158999999999999</v>
      </c>
      <c r="AN57" s="107">
        <v>13.524000000000003</v>
      </c>
    </row>
    <row r="58" spans="1:46" ht="15" thickTop="1">
      <c r="B58" s="39" t="s">
        <v>65</v>
      </c>
      <c r="C58" s="38"/>
      <c r="D58" s="40"/>
      <c r="E58" s="43"/>
      <c r="F58" s="23" t="s">
        <v>55</v>
      </c>
      <c r="G58" s="108">
        <f>SUM(G52,G53,G55,G57)</f>
        <v>17230.84039722948</v>
      </c>
      <c r="H58" s="108">
        <f t="shared" ref="H58:AE58" si="36">SUM(H52,H53,H55,H57)</f>
        <v>18888.793172360511</v>
      </c>
      <c r="I58" s="108">
        <f t="shared" si="36"/>
        <v>19551.550640847061</v>
      </c>
      <c r="J58" s="108">
        <f t="shared" si="36"/>
        <v>19276.935671062394</v>
      </c>
      <c r="K58" s="108">
        <f t="shared" si="36"/>
        <v>20740.129469487896</v>
      </c>
      <c r="L58" s="108">
        <f t="shared" si="36"/>
        <v>23968.1363900904</v>
      </c>
      <c r="M58" s="108">
        <f t="shared" si="36"/>
        <v>22234.459488149936</v>
      </c>
      <c r="N58" s="108">
        <f t="shared" si="36"/>
        <v>20044.847387708691</v>
      </c>
      <c r="O58" s="108">
        <f t="shared" si="36"/>
        <v>18476.342748043626</v>
      </c>
      <c r="P58" s="108">
        <f t="shared" si="36"/>
        <v>18086.136961451386</v>
      </c>
      <c r="Q58" s="108">
        <f t="shared" si="36"/>
        <v>15865.735155305732</v>
      </c>
      <c r="R58" s="108">
        <f t="shared" si="36"/>
        <v>12385.11016145139</v>
      </c>
      <c r="S58" s="108">
        <f t="shared" si="36"/>
        <v>8975.2702614513873</v>
      </c>
      <c r="T58" s="108">
        <f t="shared" si="36"/>
        <v>7836.7144089367857</v>
      </c>
      <c r="U58" s="108">
        <f t="shared" si="36"/>
        <v>3476.014760893162</v>
      </c>
      <c r="V58" s="108">
        <f t="shared" si="36"/>
        <v>3972.4368687134952</v>
      </c>
      <c r="W58" s="108">
        <f t="shared" si="36"/>
        <v>4417.2360488251406</v>
      </c>
      <c r="X58" s="108">
        <f t="shared" si="36"/>
        <v>3772.5091392717213</v>
      </c>
      <c r="Y58" s="108">
        <f t="shared" si="36"/>
        <v>3778.8915150824419</v>
      </c>
      <c r="Z58" s="108">
        <f t="shared" si="36"/>
        <v>1987.1502150824417</v>
      </c>
      <c r="AA58" s="108">
        <f t="shared" si="36"/>
        <v>1820.0567150824413</v>
      </c>
      <c r="AB58" s="108">
        <f t="shared" si="36"/>
        <v>1973.2354150824419</v>
      </c>
      <c r="AC58" s="108">
        <f t="shared" si="36"/>
        <v>1614.5208687824415</v>
      </c>
      <c r="AD58" s="108">
        <f t="shared" si="36"/>
        <v>1719.3413150824415</v>
      </c>
      <c r="AE58" s="108">
        <f t="shared" si="36"/>
        <v>1174.0175550824417</v>
      </c>
      <c r="AF58" s="108">
        <f t="shared" ref="AF58" si="37">SUM(AF52,AF53,AF55,AF57)</f>
        <v>635.94461508244171</v>
      </c>
      <c r="AG58" s="108">
        <f t="shared" ref="AG58:AH58" si="38">SUM(AG52,AG53,AG55,AG57)</f>
        <v>699.88179341187583</v>
      </c>
      <c r="AH58" s="108">
        <f t="shared" si="38"/>
        <v>452.88321901984114</v>
      </c>
      <c r="AI58" s="108">
        <f t="shared" ref="AI58:AJ58" si="39">SUM(AI52,AI53,AI55,AI57)</f>
        <v>270.9453137685199</v>
      </c>
      <c r="AJ58" s="108">
        <f t="shared" si="39"/>
        <v>237.0692148081084</v>
      </c>
      <c r="AK58" s="108">
        <f t="shared" ref="AK58:AL58" si="40">SUM(AK52,AK53,AK55,AK57)</f>
        <v>322.0355218276365</v>
      </c>
      <c r="AL58" s="108">
        <f t="shared" si="40"/>
        <v>360.73445508244174</v>
      </c>
      <c r="AM58" s="108">
        <f t="shared" ref="AM58:AN58" si="41">SUM(AM52,AM53,AM55,AM57)</f>
        <v>185.80004026973347</v>
      </c>
      <c r="AN58" s="108">
        <f t="shared" si="41"/>
        <v>161.36168288448255</v>
      </c>
    </row>
    <row r="59" spans="1:46" ht="12.75">
      <c r="B59" s="185"/>
      <c r="C59" s="185"/>
      <c r="D59" s="223"/>
      <c r="E59" s="316"/>
      <c r="F59" s="414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42"/>
      <c r="AE59" s="42"/>
      <c r="AF59" s="42"/>
      <c r="AG59" s="42"/>
      <c r="AH59" s="42"/>
      <c r="AJ59" s="42"/>
      <c r="AK59" s="42"/>
      <c r="AL59" s="42"/>
      <c r="AM59" s="318"/>
      <c r="AN59" s="318"/>
      <c r="AP59" s="42"/>
      <c r="AQ59" s="42"/>
      <c r="AR59" s="42"/>
      <c r="AS59" s="42"/>
      <c r="AT59" s="42"/>
    </row>
    <row r="60" spans="1:46" ht="12.75">
      <c r="B60" s="18"/>
      <c r="C60" s="28"/>
      <c r="D60" s="1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44"/>
      <c r="AE60" s="44"/>
      <c r="AF60" s="44"/>
      <c r="AG60" s="44"/>
      <c r="AH60" s="44"/>
      <c r="AI60" s="124"/>
      <c r="AJ60" s="124"/>
      <c r="AK60" s="124"/>
      <c r="AL60" s="124"/>
      <c r="AM60" s="124"/>
      <c r="AN60" s="124"/>
      <c r="AP60" s="124"/>
      <c r="AQ60" s="124"/>
      <c r="AR60" s="124"/>
      <c r="AS60" s="124"/>
      <c r="AT60" s="124"/>
    </row>
    <row r="61" spans="1:46" ht="12.75">
      <c r="B61" s="18"/>
      <c r="C61" s="28"/>
      <c r="D61" s="1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P61" s="42"/>
      <c r="AQ61" s="42"/>
      <c r="AR61" s="42"/>
      <c r="AS61" s="42"/>
      <c r="AT61" s="42"/>
    </row>
    <row r="62" spans="1:46" ht="12.75">
      <c r="B62" s="18"/>
      <c r="C62" s="28"/>
      <c r="D62" s="1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42"/>
      <c r="AE62" s="42"/>
      <c r="AF62" s="42"/>
      <c r="AG62" s="42"/>
      <c r="AH62" s="42"/>
      <c r="AI62" s="11"/>
      <c r="AJ62" s="124"/>
      <c r="AK62" s="124"/>
      <c r="AL62" s="124"/>
      <c r="AM62" s="124"/>
      <c r="AN62" s="124"/>
      <c r="AP62" s="124"/>
      <c r="AQ62" s="124"/>
      <c r="AR62" s="124"/>
      <c r="AS62" s="124"/>
      <c r="AT62" s="124"/>
    </row>
    <row r="63" spans="1:46" ht="12.75">
      <c r="B63" s="18"/>
      <c r="C63" s="28"/>
      <c r="D63" s="1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42"/>
      <c r="AE63" s="42"/>
      <c r="AF63" s="42"/>
      <c r="AG63" s="42"/>
      <c r="AH63" s="42"/>
      <c r="AI63" s="11"/>
      <c r="AJ63" s="124"/>
      <c r="AK63" s="124"/>
      <c r="AL63" s="124"/>
      <c r="AM63" s="124"/>
      <c r="AN63" s="124"/>
      <c r="AP63" s="124"/>
      <c r="AQ63" s="124"/>
      <c r="AR63" s="124"/>
      <c r="AS63" s="124"/>
      <c r="AT63" s="124"/>
    </row>
    <row r="64" spans="1:46" ht="12.75">
      <c r="B64" s="218" t="s">
        <v>409</v>
      </c>
      <c r="C64" s="28"/>
      <c r="D64" s="1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Q64" s="14"/>
    </row>
    <row r="65" spans="1:42" ht="12.75">
      <c r="B65" s="166" t="s">
        <v>1</v>
      </c>
      <c r="C65" s="556"/>
      <c r="D65" s="556"/>
      <c r="E65" s="557"/>
      <c r="F65" s="415" t="s">
        <v>2</v>
      </c>
      <c r="G65" s="417">
        <v>1990</v>
      </c>
      <c r="H65" s="120">
        <f t="shared" ref="H65:AN65" si="42">G65+1</f>
        <v>1991</v>
      </c>
      <c r="I65" s="120">
        <f t="shared" si="42"/>
        <v>1992</v>
      </c>
      <c r="J65" s="120">
        <f t="shared" si="42"/>
        <v>1993</v>
      </c>
      <c r="K65" s="120">
        <f t="shared" si="42"/>
        <v>1994</v>
      </c>
      <c r="L65" s="120">
        <f t="shared" si="42"/>
        <v>1995</v>
      </c>
      <c r="M65" s="120">
        <f t="shared" si="42"/>
        <v>1996</v>
      </c>
      <c r="N65" s="120">
        <f t="shared" si="42"/>
        <v>1997</v>
      </c>
      <c r="O65" s="120">
        <f t="shared" si="42"/>
        <v>1998</v>
      </c>
      <c r="P65" s="120">
        <f t="shared" si="42"/>
        <v>1999</v>
      </c>
      <c r="Q65" s="120">
        <f t="shared" si="42"/>
        <v>2000</v>
      </c>
      <c r="R65" s="120">
        <f t="shared" si="42"/>
        <v>2001</v>
      </c>
      <c r="S65" s="120">
        <f t="shared" si="42"/>
        <v>2002</v>
      </c>
      <c r="T65" s="120">
        <f t="shared" si="42"/>
        <v>2003</v>
      </c>
      <c r="U65" s="120">
        <f t="shared" si="42"/>
        <v>2004</v>
      </c>
      <c r="V65" s="120">
        <f t="shared" si="42"/>
        <v>2005</v>
      </c>
      <c r="W65" s="120">
        <f t="shared" si="42"/>
        <v>2006</v>
      </c>
      <c r="X65" s="120">
        <f t="shared" si="42"/>
        <v>2007</v>
      </c>
      <c r="Y65" s="120">
        <f t="shared" si="42"/>
        <v>2008</v>
      </c>
      <c r="Z65" s="120">
        <f t="shared" si="42"/>
        <v>2009</v>
      </c>
      <c r="AA65" s="120">
        <f t="shared" si="42"/>
        <v>2010</v>
      </c>
      <c r="AB65" s="120">
        <f t="shared" si="42"/>
        <v>2011</v>
      </c>
      <c r="AC65" s="120">
        <f t="shared" si="42"/>
        <v>2012</v>
      </c>
      <c r="AD65" s="120">
        <f t="shared" si="42"/>
        <v>2013</v>
      </c>
      <c r="AE65" s="120">
        <f t="shared" si="42"/>
        <v>2014</v>
      </c>
      <c r="AF65" s="120">
        <f t="shared" si="42"/>
        <v>2015</v>
      </c>
      <c r="AG65" s="120">
        <f t="shared" si="42"/>
        <v>2016</v>
      </c>
      <c r="AH65" s="120">
        <f t="shared" si="42"/>
        <v>2017</v>
      </c>
      <c r="AI65" s="120">
        <f t="shared" si="42"/>
        <v>2018</v>
      </c>
      <c r="AJ65" s="120">
        <f t="shared" si="42"/>
        <v>2019</v>
      </c>
      <c r="AK65" s="120">
        <f t="shared" si="42"/>
        <v>2020</v>
      </c>
      <c r="AL65" s="120">
        <f t="shared" si="42"/>
        <v>2021</v>
      </c>
      <c r="AM65" s="120">
        <f t="shared" si="42"/>
        <v>2022</v>
      </c>
      <c r="AN65" s="120">
        <f t="shared" si="42"/>
        <v>2023</v>
      </c>
    </row>
    <row r="66" spans="1:42" ht="14.25">
      <c r="B66" s="564" t="s">
        <v>3</v>
      </c>
      <c r="C66" s="613" t="s">
        <v>66</v>
      </c>
      <c r="D66" s="615" t="s">
        <v>67</v>
      </c>
      <c r="E66" s="206" t="s">
        <v>68</v>
      </c>
      <c r="F66" s="349" t="s">
        <v>6</v>
      </c>
      <c r="G66" s="347">
        <v>298.11799813345272</v>
      </c>
      <c r="H66" s="168">
        <v>274.39323086462639</v>
      </c>
      <c r="I66" s="168">
        <v>292.43726928823384</v>
      </c>
      <c r="J66" s="168">
        <v>300.72238086496651</v>
      </c>
      <c r="K66" s="168">
        <v>315.79209827112919</v>
      </c>
      <c r="L66" s="168">
        <v>327.74714746569873</v>
      </c>
      <c r="M66" s="168">
        <v>350.74959246312847</v>
      </c>
      <c r="N66" s="168">
        <v>356.07490413748343</v>
      </c>
      <c r="O66" s="168">
        <v>255.98374325408707</v>
      </c>
      <c r="P66" s="168">
        <v>189.67850852192137</v>
      </c>
      <c r="Q66" s="168">
        <v>190.07617145061027</v>
      </c>
      <c r="R66" s="168">
        <v>148.03646423803229</v>
      </c>
      <c r="S66" s="168">
        <v>151.39620190075809</v>
      </c>
      <c r="T66" s="168">
        <v>175.16196761413673</v>
      </c>
      <c r="U66" s="168">
        <v>205.8684764349415</v>
      </c>
      <c r="V66" s="168">
        <v>230.89609086303184</v>
      </c>
      <c r="W66" s="168">
        <v>166.3317064217735</v>
      </c>
      <c r="X66" s="168">
        <v>200.77951842123457</v>
      </c>
      <c r="Y66" s="168">
        <v>144.55216668809052</v>
      </c>
      <c r="Z66" s="168">
        <v>103.60863689949694</v>
      </c>
      <c r="AA66" s="168">
        <v>151.91901724999713</v>
      </c>
      <c r="AB66" s="168">
        <v>153.76138269945301</v>
      </c>
      <c r="AC66" s="168">
        <v>167.27616565664158</v>
      </c>
      <c r="AD66" s="168">
        <v>140.449154222234</v>
      </c>
      <c r="AE66" s="168">
        <v>160.003208876478</v>
      </c>
      <c r="AF66" s="168">
        <v>131.57716965261403</v>
      </c>
      <c r="AG66" s="168">
        <v>143.00348208796237</v>
      </c>
      <c r="AH66" s="168">
        <v>170.34501137298315</v>
      </c>
      <c r="AI66" s="168">
        <v>174.75867158821507</v>
      </c>
      <c r="AJ66" s="168">
        <v>139.08401937058142</v>
      </c>
      <c r="AK66" s="168">
        <v>90.658012489686087</v>
      </c>
      <c r="AL66" s="168">
        <v>189.40142327269709</v>
      </c>
      <c r="AM66" s="168">
        <v>194.05277602602249</v>
      </c>
      <c r="AN66" s="168">
        <v>149.98348593462256</v>
      </c>
    </row>
    <row r="67" spans="1:42" ht="14.25">
      <c r="B67" s="600"/>
      <c r="C67" s="614"/>
      <c r="D67" s="616"/>
      <c r="E67" s="219" t="s">
        <v>69</v>
      </c>
      <c r="F67" s="349" t="s">
        <v>6</v>
      </c>
      <c r="G67" s="350">
        <v>6884.4599707208226</v>
      </c>
      <c r="H67" s="161">
        <v>6765.4508296715321</v>
      </c>
      <c r="I67" s="161">
        <v>6469.0664979763842</v>
      </c>
      <c r="J67" s="161">
        <v>6321.0054215609407</v>
      </c>
      <c r="K67" s="161">
        <v>6309.8818297687158</v>
      </c>
      <c r="L67" s="161">
        <v>6491.5286442956231</v>
      </c>
      <c r="M67" s="161">
        <v>6487.7740931146373</v>
      </c>
      <c r="N67" s="161">
        <v>6448.3441414585341</v>
      </c>
      <c r="O67" s="161">
        <v>6264.1037520805057</v>
      </c>
      <c r="P67" s="161">
        <v>6257.5222425825632</v>
      </c>
      <c r="Q67" s="161">
        <v>6537.4117953323321</v>
      </c>
      <c r="R67" s="161">
        <v>6604.1072459013467</v>
      </c>
      <c r="S67" s="161">
        <v>6445.0635543568951</v>
      </c>
      <c r="T67" s="161">
        <v>6178.7880771911296</v>
      </c>
      <c r="U67" s="161">
        <v>6234.8188448776255</v>
      </c>
      <c r="V67" s="161">
        <v>6221.6631945073186</v>
      </c>
      <c r="W67" s="161">
        <v>6322.078116294686</v>
      </c>
      <c r="X67" s="161">
        <v>6369.8241802221692</v>
      </c>
      <c r="Y67" s="161">
        <v>6019.168875146308</v>
      </c>
      <c r="Z67" s="161">
        <v>5401.0368595632217</v>
      </c>
      <c r="AA67" s="161">
        <v>5919.1219583865459</v>
      </c>
      <c r="AB67" s="161">
        <v>5758.6449045799809</v>
      </c>
      <c r="AC67" s="161">
        <v>5843.5188476191606</v>
      </c>
      <c r="AD67" s="161">
        <v>5950.2779649541044</v>
      </c>
      <c r="AE67" s="161">
        <v>5860.6299758990035</v>
      </c>
      <c r="AF67" s="161">
        <v>5700.8640770491911</v>
      </c>
      <c r="AG67" s="161">
        <v>5618.99934805056</v>
      </c>
      <c r="AH67" s="161">
        <v>5528.1783863132405</v>
      </c>
      <c r="AI67" s="161">
        <v>5409.5195782213814</v>
      </c>
      <c r="AJ67" s="161">
        <v>5134.0938590054539</v>
      </c>
      <c r="AK67" s="161">
        <v>4790.8503633825912</v>
      </c>
      <c r="AL67" s="161">
        <v>5044.3731571435947</v>
      </c>
      <c r="AM67" s="161">
        <v>4801.879720918183</v>
      </c>
      <c r="AN67" s="161">
        <v>4709.6515505770567</v>
      </c>
    </row>
    <row r="68" spans="1:42" ht="14.25">
      <c r="A68" s="164"/>
      <c r="B68" s="600"/>
      <c r="C68" s="614"/>
      <c r="D68" s="616"/>
      <c r="E68" s="220" t="s">
        <v>70</v>
      </c>
      <c r="F68" s="349" t="s">
        <v>6</v>
      </c>
      <c r="G68" s="350">
        <v>25.128472758615885</v>
      </c>
      <c r="H68" s="161">
        <v>30.575937425131642</v>
      </c>
      <c r="I68" s="161">
        <v>34.771883417402712</v>
      </c>
      <c r="J68" s="161">
        <v>41.073962959930867</v>
      </c>
      <c r="K68" s="161">
        <v>49.82405782400614</v>
      </c>
      <c r="L68" s="161">
        <v>56.335564249349204</v>
      </c>
      <c r="M68" s="161">
        <v>63.685233078854786</v>
      </c>
      <c r="N68" s="161">
        <v>71.040516600245226</v>
      </c>
      <c r="O68" s="161">
        <v>72.116748079992831</v>
      </c>
      <c r="P68" s="161">
        <v>87.765301660647168</v>
      </c>
      <c r="Q68" s="161">
        <v>102.32819824088972</v>
      </c>
      <c r="R68" s="161">
        <v>114.48463201458924</v>
      </c>
      <c r="S68" s="161">
        <v>135.71850487336005</v>
      </c>
      <c r="T68" s="161">
        <v>148.65417942304123</v>
      </c>
      <c r="U68" s="161">
        <v>168.16391693711881</v>
      </c>
      <c r="V68" s="161">
        <v>173.8546726292814</v>
      </c>
      <c r="W68" s="161">
        <v>200.27202943028615</v>
      </c>
      <c r="X68" s="161">
        <v>218.1514353954924</v>
      </c>
      <c r="Y68" s="161">
        <v>209.36604069123158</v>
      </c>
      <c r="Z68" s="161">
        <v>211.59037717724516</v>
      </c>
      <c r="AA68" s="161">
        <v>243.07271043718168</v>
      </c>
      <c r="AB68" s="161">
        <v>210.84555418533273</v>
      </c>
      <c r="AC68" s="161">
        <v>212.41920417078046</v>
      </c>
      <c r="AD68" s="161">
        <v>255.63001807321268</v>
      </c>
      <c r="AE68" s="161">
        <v>245.08922315184645</v>
      </c>
      <c r="AF68" s="161">
        <v>222.81304804840775</v>
      </c>
      <c r="AG68" s="161">
        <v>213.41402676174349</v>
      </c>
      <c r="AH68" s="161">
        <v>191.64898958784644</v>
      </c>
      <c r="AI68" s="161">
        <v>180.7211556294279</v>
      </c>
      <c r="AJ68" s="161">
        <v>167.62113410939969</v>
      </c>
      <c r="AK68" s="161">
        <v>132.988758545281</v>
      </c>
      <c r="AL68" s="161">
        <v>149.0412064071073</v>
      </c>
      <c r="AM68" s="161">
        <v>136.25360843505388</v>
      </c>
      <c r="AN68" s="161">
        <v>122.85469512837112</v>
      </c>
    </row>
    <row r="69" spans="1:42" ht="14.25">
      <c r="A69" s="164"/>
      <c r="B69" s="600"/>
      <c r="C69" s="595"/>
      <c r="D69" s="617"/>
      <c r="E69" s="346" t="s">
        <v>404</v>
      </c>
      <c r="F69" s="349" t="s">
        <v>6</v>
      </c>
      <c r="G69" s="350">
        <v>26.238949159723195</v>
      </c>
      <c r="H69" s="350">
        <v>27.197795591745944</v>
      </c>
      <c r="I69" s="350">
        <v>28.147529921290428</v>
      </c>
      <c r="J69" s="350">
        <v>28.706378160813671</v>
      </c>
      <c r="K69" s="350">
        <v>29.251664063561812</v>
      </c>
      <c r="L69" s="350">
        <v>29.783387629534865</v>
      </c>
      <c r="M69" s="350">
        <v>30.301548858732822</v>
      </c>
      <c r="N69" s="350">
        <v>29.190194491705721</v>
      </c>
      <c r="O69" s="350">
        <v>27.898418659946188</v>
      </c>
      <c r="P69" s="350">
        <v>27.751947172956491</v>
      </c>
      <c r="Q69" s="350">
        <v>27.921840607072319</v>
      </c>
      <c r="R69" s="350">
        <v>27.478343365884108</v>
      </c>
      <c r="S69" s="350">
        <v>26.714236134543917</v>
      </c>
      <c r="T69" s="350">
        <v>27.670116633909984</v>
      </c>
      <c r="U69" s="350">
        <v>28.252029622562166</v>
      </c>
      <c r="V69" s="350">
        <v>42.471943464225703</v>
      </c>
      <c r="W69" s="350">
        <v>38.188419433140297</v>
      </c>
      <c r="X69" s="350">
        <v>42.392226930738019</v>
      </c>
      <c r="Y69" s="350">
        <v>34.458136188894898</v>
      </c>
      <c r="Z69" s="350">
        <v>35.310870540943398</v>
      </c>
      <c r="AA69" s="350">
        <v>46.042490000000001</v>
      </c>
      <c r="AB69" s="350">
        <v>41.425944000000001</v>
      </c>
      <c r="AC69" s="350">
        <v>37.668371999999998</v>
      </c>
      <c r="AD69" s="350">
        <v>45.193664000000005</v>
      </c>
      <c r="AE69" s="350">
        <v>45.556050000000006</v>
      </c>
      <c r="AF69" s="350">
        <v>43.328184</v>
      </c>
      <c r="AG69" s="350">
        <v>46.007968999999996</v>
      </c>
      <c r="AH69" s="350">
        <v>44.13</v>
      </c>
      <c r="AI69" s="350">
        <v>45.262</v>
      </c>
      <c r="AJ69" s="350">
        <v>48.122</v>
      </c>
      <c r="AK69" s="350">
        <v>36.746000000000002</v>
      </c>
      <c r="AL69" s="350">
        <v>42.03</v>
      </c>
      <c r="AM69" s="350">
        <v>41.311999999999998</v>
      </c>
      <c r="AN69" s="350">
        <v>45.619</v>
      </c>
    </row>
    <row r="70" spans="1:42" ht="15" thickBot="1">
      <c r="A70" s="164"/>
      <c r="B70" s="611"/>
      <c r="C70" s="227" t="s">
        <v>71</v>
      </c>
      <c r="D70" s="607" t="s">
        <v>72</v>
      </c>
      <c r="E70" s="608"/>
      <c r="F70" s="321" t="s">
        <v>6</v>
      </c>
      <c r="G70" s="350">
        <v>57.97</v>
      </c>
      <c r="H70" s="161">
        <v>48.650599999999997</v>
      </c>
      <c r="I70" s="161">
        <v>32.609400000000001</v>
      </c>
      <c r="J70" s="161">
        <v>30.035599999999999</v>
      </c>
      <c r="K70" s="161">
        <v>29.965899999999998</v>
      </c>
      <c r="L70" s="161">
        <v>29.474599999999999</v>
      </c>
      <c r="M70" s="161">
        <v>29.236599999999999</v>
      </c>
      <c r="N70" s="161">
        <v>28.4053</v>
      </c>
      <c r="O70" s="161">
        <v>25.576499999999999</v>
      </c>
      <c r="P70" s="161">
        <v>16.449200000000001</v>
      </c>
      <c r="Q70" s="161">
        <v>11.05</v>
      </c>
      <c r="R70" s="161">
        <v>11.3475</v>
      </c>
      <c r="S70" s="161">
        <v>10.71</v>
      </c>
      <c r="T70" s="161">
        <v>10.992199999999999</v>
      </c>
      <c r="U70" s="161">
        <v>10.9344</v>
      </c>
      <c r="V70" s="161">
        <v>11.032999999999999</v>
      </c>
      <c r="W70" s="161">
        <v>11.22</v>
      </c>
      <c r="X70" s="161">
        <v>11.237</v>
      </c>
      <c r="Y70" s="161">
        <v>11.22</v>
      </c>
      <c r="Z70" s="161">
        <v>8.3810000000000002</v>
      </c>
      <c r="AA70" s="161">
        <v>7.9390000000000001</v>
      </c>
      <c r="AB70" s="161">
        <v>7.9390000000000001</v>
      </c>
      <c r="AC70" s="161">
        <v>6.9275000000000002</v>
      </c>
      <c r="AD70" s="161">
        <v>5.0149999999999997</v>
      </c>
      <c r="AE70" s="161">
        <v>0.99960000000000004</v>
      </c>
      <c r="AF70" s="161" t="s">
        <v>532</v>
      </c>
      <c r="AG70" s="161" t="s">
        <v>532</v>
      </c>
      <c r="AH70" s="161" t="s">
        <v>532</v>
      </c>
      <c r="AI70" s="161" t="s">
        <v>532</v>
      </c>
      <c r="AJ70" s="161" t="s">
        <v>532</v>
      </c>
      <c r="AK70" s="161" t="s">
        <v>532</v>
      </c>
      <c r="AL70" s="161" t="s">
        <v>532</v>
      </c>
      <c r="AM70" s="161" t="s">
        <v>532</v>
      </c>
      <c r="AN70" s="161" t="s">
        <v>532</v>
      </c>
    </row>
    <row r="71" spans="1:42" ht="15" thickTop="1">
      <c r="B71" s="612"/>
      <c r="C71" s="24" t="s">
        <v>16</v>
      </c>
      <c r="D71" s="24"/>
      <c r="E71" s="22"/>
      <c r="F71" s="23" t="s">
        <v>6</v>
      </c>
      <c r="G71" s="163">
        <v>7291.915390772615</v>
      </c>
      <c r="H71" s="163">
        <v>7146.2683935530358</v>
      </c>
      <c r="I71" s="163">
        <v>6857.0325806033115</v>
      </c>
      <c r="J71" s="163">
        <v>6721.5437435466529</v>
      </c>
      <c r="K71" s="163">
        <v>6734.715549927414</v>
      </c>
      <c r="L71" s="163">
        <v>6934.8693436402045</v>
      </c>
      <c r="M71" s="163">
        <v>6961.7470675153536</v>
      </c>
      <c r="N71" s="163">
        <v>6933.0550566879692</v>
      </c>
      <c r="O71" s="163">
        <v>6645.6791620745325</v>
      </c>
      <c r="P71" s="163">
        <v>6579.1671999380887</v>
      </c>
      <c r="Q71" s="163">
        <v>6868.788005630905</v>
      </c>
      <c r="R71" s="163">
        <v>6905.4541855198513</v>
      </c>
      <c r="S71" s="163">
        <v>6769.6024972655568</v>
      </c>
      <c r="T71" s="163">
        <v>6541.266540862217</v>
      </c>
      <c r="U71" s="163">
        <v>6648.0376678722487</v>
      </c>
      <c r="V71" s="163">
        <v>6679.9189014638569</v>
      </c>
      <c r="W71" s="163">
        <v>6738.0902715798866</v>
      </c>
      <c r="X71" s="163">
        <v>6842.3843609696351</v>
      </c>
      <c r="Y71" s="163">
        <v>6418.765218714525</v>
      </c>
      <c r="Z71" s="163">
        <v>5759.9277441809072</v>
      </c>
      <c r="AA71" s="163">
        <v>6368.0951760737253</v>
      </c>
      <c r="AB71" s="163">
        <v>6172.6167854647665</v>
      </c>
      <c r="AC71" s="163">
        <v>6267.8100894465824</v>
      </c>
      <c r="AD71" s="163">
        <v>6396.5658012495514</v>
      </c>
      <c r="AE71" s="163">
        <v>6312.2780579273285</v>
      </c>
      <c r="AF71" s="163">
        <v>6098.5824787502133</v>
      </c>
      <c r="AG71" s="163">
        <v>6021.4248259002661</v>
      </c>
      <c r="AH71" s="163">
        <v>5934.3023872740705</v>
      </c>
      <c r="AI71" s="163">
        <v>5810.2614054390242</v>
      </c>
      <c r="AJ71" s="163">
        <v>5488.9210124854344</v>
      </c>
      <c r="AK71" s="163">
        <v>5051.2431344175584</v>
      </c>
      <c r="AL71" s="163">
        <v>5424.8457868233982</v>
      </c>
      <c r="AM71" s="163">
        <v>5173.4981053792599</v>
      </c>
      <c r="AN71" s="163">
        <v>5028.1087316400508</v>
      </c>
      <c r="AP71" s="160"/>
    </row>
    <row r="72" spans="1:42" ht="14.25">
      <c r="B72" s="564" t="s">
        <v>35</v>
      </c>
      <c r="C72" s="85" t="s">
        <v>66</v>
      </c>
      <c r="D72" s="117" t="s">
        <v>67</v>
      </c>
      <c r="E72" s="152" t="s">
        <v>68</v>
      </c>
      <c r="F72" s="321" t="s">
        <v>37</v>
      </c>
      <c r="G72" s="162">
        <v>0.73681869311999992</v>
      </c>
      <c r="H72" s="162">
        <v>0.69606028800000008</v>
      </c>
      <c r="I72" s="162">
        <v>0.69810342912000001</v>
      </c>
      <c r="J72" s="162">
        <v>0.67303107072000012</v>
      </c>
      <c r="K72" s="162">
        <v>0.70833563136</v>
      </c>
      <c r="L72" s="162">
        <v>0.71661726720000007</v>
      </c>
      <c r="M72" s="162">
        <v>0.73306169856000003</v>
      </c>
      <c r="N72" s="162">
        <v>0.7308205056</v>
      </c>
      <c r="O72" s="162">
        <v>0.64502544384000005</v>
      </c>
      <c r="P72" s="162">
        <v>0.64253776896000003</v>
      </c>
      <c r="Q72" s="162">
        <v>0.67144425984</v>
      </c>
      <c r="R72" s="162">
        <v>0.63113075712000011</v>
      </c>
      <c r="S72" s="162">
        <v>0.66558555648000006</v>
      </c>
      <c r="T72" s="162">
        <v>0.66439190016000005</v>
      </c>
      <c r="U72" s="162">
        <v>0.68420242944000009</v>
      </c>
      <c r="V72" s="162">
        <v>0.67516240896000002</v>
      </c>
      <c r="W72" s="162">
        <v>0.70465425408000015</v>
      </c>
      <c r="X72" s="162">
        <v>0.71278935552000011</v>
      </c>
      <c r="Y72" s="162">
        <v>0.60565077504000009</v>
      </c>
      <c r="Z72" s="162">
        <v>0.50883674111999999</v>
      </c>
      <c r="AA72" s="162">
        <v>0.58615123968000005</v>
      </c>
      <c r="AB72" s="162">
        <v>0.6039709286399999</v>
      </c>
      <c r="AC72" s="162">
        <v>0.59130192384000002</v>
      </c>
      <c r="AD72" s="162">
        <v>0.59885650944000002</v>
      </c>
      <c r="AE72" s="162">
        <v>0.59079218688000001</v>
      </c>
      <c r="AF72" s="162">
        <v>0.54936055295999997</v>
      </c>
      <c r="AG72" s="162">
        <v>0.55097726975999994</v>
      </c>
      <c r="AH72" s="162">
        <v>0.59019683328000005</v>
      </c>
      <c r="AI72" s="162">
        <v>0.59772768768000006</v>
      </c>
      <c r="AJ72" s="162">
        <v>0.5373233971200001</v>
      </c>
      <c r="AK72" s="162">
        <v>0.48845210112000004</v>
      </c>
      <c r="AL72" s="162">
        <v>0.56125822464000008</v>
      </c>
      <c r="AM72" s="162">
        <v>0.53779714560000003</v>
      </c>
      <c r="AN72" s="162">
        <v>0.51953891328000013</v>
      </c>
    </row>
    <row r="73" spans="1:42" ht="15" thickBot="1">
      <c r="B73" s="600"/>
      <c r="C73" s="240" t="s">
        <v>73</v>
      </c>
      <c r="D73" s="619" t="s">
        <v>74</v>
      </c>
      <c r="E73" s="620"/>
      <c r="F73" s="349" t="s">
        <v>37</v>
      </c>
      <c r="G73" s="422">
        <v>0.18503424000000002</v>
      </c>
      <c r="H73" s="422">
        <v>0.17724524544</v>
      </c>
      <c r="I73" s="422">
        <v>0.14778828288000001</v>
      </c>
      <c r="J73" s="422">
        <v>0.12226208256000001</v>
      </c>
      <c r="K73" s="422">
        <v>0.12271813632</v>
      </c>
      <c r="L73" s="422">
        <v>0.13695206400000001</v>
      </c>
      <c r="M73" s="422">
        <v>0.13445600256000001</v>
      </c>
      <c r="N73" s="422">
        <v>0.14184050687999999</v>
      </c>
      <c r="O73" s="422">
        <v>0.12387331584000001</v>
      </c>
      <c r="P73" s="422">
        <v>0.12336740352</v>
      </c>
      <c r="Q73" s="422">
        <v>0.13032069120000003</v>
      </c>
      <c r="R73" s="422">
        <v>0.12331726848000001</v>
      </c>
      <c r="S73" s="422">
        <v>0.1267540992</v>
      </c>
      <c r="T73" s="422">
        <v>0.12142858752000001</v>
      </c>
      <c r="U73" s="422">
        <v>0.12567555072</v>
      </c>
      <c r="V73" s="422">
        <v>0.1289193984</v>
      </c>
      <c r="W73" s="422">
        <v>0.11242165248000001</v>
      </c>
      <c r="X73" s="422">
        <v>0.11105155584</v>
      </c>
      <c r="Y73" s="422">
        <v>0.10979403264000002</v>
      </c>
      <c r="Z73" s="422">
        <v>0.10826519040000002</v>
      </c>
      <c r="AA73" s="422">
        <v>0.12173313024</v>
      </c>
      <c r="AB73" s="422">
        <v>0.11440829951999999</v>
      </c>
      <c r="AC73" s="422">
        <v>0.12848103936000002</v>
      </c>
      <c r="AD73" s="422">
        <v>0.12743645183999999</v>
      </c>
      <c r="AE73" s="422">
        <v>0.11650931712000005</v>
      </c>
      <c r="AF73" s="422">
        <v>0.11811451392</v>
      </c>
      <c r="AG73" s="422">
        <v>0.10889362944</v>
      </c>
      <c r="AH73" s="422">
        <v>0.10703144448000002</v>
      </c>
      <c r="AI73" s="422">
        <v>0.11384064000000002</v>
      </c>
      <c r="AJ73" s="422">
        <v>0.11220383232</v>
      </c>
      <c r="AK73" s="422">
        <v>8.1973048320000005E-2</v>
      </c>
      <c r="AL73" s="422">
        <v>0.10261541376000001</v>
      </c>
      <c r="AM73" s="422">
        <v>7.5639997439999995E-2</v>
      </c>
      <c r="AN73" s="422">
        <v>5.7875466240000006E-2</v>
      </c>
    </row>
    <row r="74" spans="1:42" ht="15" thickTop="1">
      <c r="B74" s="565"/>
      <c r="C74" s="38" t="s">
        <v>16</v>
      </c>
      <c r="D74" s="40"/>
      <c r="E74" s="38"/>
      <c r="F74" s="23" t="s">
        <v>37</v>
      </c>
      <c r="G74" s="34">
        <v>0.92185293311999994</v>
      </c>
      <c r="H74" s="34">
        <v>0.87330553344000006</v>
      </c>
      <c r="I74" s="34">
        <v>0.84589171200000002</v>
      </c>
      <c r="J74" s="34">
        <v>0.79529315328000016</v>
      </c>
      <c r="K74" s="34">
        <v>0.83105376768000006</v>
      </c>
      <c r="L74" s="34">
        <v>0.85356933120000011</v>
      </c>
      <c r="M74" s="34">
        <v>0.86751770112000004</v>
      </c>
      <c r="N74" s="34">
        <v>0.87266101248000005</v>
      </c>
      <c r="O74" s="34">
        <v>0.7688987596800001</v>
      </c>
      <c r="P74" s="34">
        <v>0.76590517248000001</v>
      </c>
      <c r="Q74" s="34">
        <v>0.80176495104000001</v>
      </c>
      <c r="R74" s="34">
        <v>0.75444802560000013</v>
      </c>
      <c r="S74" s="34">
        <v>0.79233965568000009</v>
      </c>
      <c r="T74" s="34">
        <v>0.78582048768000001</v>
      </c>
      <c r="U74" s="34">
        <v>0.80987798016000012</v>
      </c>
      <c r="V74" s="34">
        <v>0.80408180736000001</v>
      </c>
      <c r="W74" s="34">
        <v>0.81707590656000018</v>
      </c>
      <c r="X74" s="34">
        <v>0.82384091136000015</v>
      </c>
      <c r="Y74" s="34">
        <v>0.71544480768000007</v>
      </c>
      <c r="Z74" s="34">
        <v>0.61710193152000004</v>
      </c>
      <c r="AA74" s="34">
        <v>0.70788436992000003</v>
      </c>
      <c r="AB74" s="34">
        <v>0.71837922815999988</v>
      </c>
      <c r="AC74" s="34">
        <v>0.71978296320000001</v>
      </c>
      <c r="AD74" s="34">
        <v>0.72629296127999998</v>
      </c>
      <c r="AE74" s="34">
        <v>0.70730150400000003</v>
      </c>
      <c r="AF74" s="34">
        <v>0.66747506688000002</v>
      </c>
      <c r="AG74" s="34">
        <v>0.65987089919999997</v>
      </c>
      <c r="AH74" s="34">
        <v>0.69722827776000007</v>
      </c>
      <c r="AI74" s="34">
        <v>0.71156832768000011</v>
      </c>
      <c r="AJ74" s="34">
        <v>0.64952722944000008</v>
      </c>
      <c r="AK74" s="34">
        <v>0.57042514944</v>
      </c>
      <c r="AL74" s="34">
        <v>0.66387363840000013</v>
      </c>
      <c r="AM74" s="34">
        <v>0.61343714304000008</v>
      </c>
      <c r="AN74" s="34">
        <v>0.57741437952000019</v>
      </c>
    </row>
    <row r="75" spans="1:42" ht="15" thickBot="1">
      <c r="B75" s="565"/>
      <c r="C75" s="241" t="s">
        <v>16</v>
      </c>
      <c r="D75" s="242"/>
      <c r="E75" s="241"/>
      <c r="F75" s="349" t="s">
        <v>42</v>
      </c>
      <c r="G75" s="350">
        <v>25.811882127359997</v>
      </c>
      <c r="H75" s="161">
        <v>24.452554936320002</v>
      </c>
      <c r="I75" s="161">
        <v>23.684967936</v>
      </c>
      <c r="J75" s="161">
        <v>22.268208291840004</v>
      </c>
      <c r="K75" s="161">
        <v>23.269505495040001</v>
      </c>
      <c r="L75" s="161">
        <v>23.899941273600003</v>
      </c>
      <c r="M75" s="161">
        <v>24.290495631360002</v>
      </c>
      <c r="N75" s="161">
        <v>24.434508349440001</v>
      </c>
      <c r="O75" s="161">
        <v>21.529165271040004</v>
      </c>
      <c r="P75" s="161">
        <v>21.44534482944</v>
      </c>
      <c r="Q75" s="161">
        <v>22.44941862912</v>
      </c>
      <c r="R75" s="161">
        <v>21.124544716800003</v>
      </c>
      <c r="S75" s="161">
        <v>22.185510359040002</v>
      </c>
      <c r="T75" s="161">
        <v>22.002973655040002</v>
      </c>
      <c r="U75" s="161">
        <v>22.676583444480002</v>
      </c>
      <c r="V75" s="161">
        <v>22.514290606079999</v>
      </c>
      <c r="W75" s="161">
        <v>22.878125383680004</v>
      </c>
      <c r="X75" s="161">
        <v>23.067545518080003</v>
      </c>
      <c r="Y75" s="161">
        <v>20.032454615040002</v>
      </c>
      <c r="Z75" s="161">
        <v>17.278854082560002</v>
      </c>
      <c r="AA75" s="161">
        <v>19.82076235776</v>
      </c>
      <c r="AB75" s="161">
        <v>20.114618388479997</v>
      </c>
      <c r="AC75" s="161">
        <v>20.1539229696</v>
      </c>
      <c r="AD75" s="161">
        <v>20.336202915839998</v>
      </c>
      <c r="AE75" s="161">
        <v>19.804442112</v>
      </c>
      <c r="AF75" s="161">
        <v>18.689301872640002</v>
      </c>
      <c r="AG75" s="161">
        <v>18.476385177600001</v>
      </c>
      <c r="AH75" s="161">
        <v>19.522391777280003</v>
      </c>
      <c r="AI75" s="161">
        <v>19.923913175040003</v>
      </c>
      <c r="AJ75" s="161">
        <v>18.186762424320001</v>
      </c>
      <c r="AK75" s="161">
        <v>15.97190418432</v>
      </c>
      <c r="AL75" s="161">
        <v>18.588461875200004</v>
      </c>
      <c r="AM75" s="161">
        <v>17.17624000512</v>
      </c>
      <c r="AN75" s="161">
        <v>16.167602626560004</v>
      </c>
    </row>
    <row r="76" spans="1:42" ht="15" thickTop="1">
      <c r="A76" s="391"/>
      <c r="B76" s="39" t="s">
        <v>75</v>
      </c>
      <c r="C76" s="45"/>
      <c r="D76" s="46"/>
      <c r="E76" s="47"/>
      <c r="F76" s="23" t="s">
        <v>42</v>
      </c>
      <c r="G76" s="165">
        <f>G71+G75</f>
        <v>7317.7272728999751</v>
      </c>
      <c r="H76" s="108">
        <f t="shared" ref="H76:AI76" si="43">H71+H75</f>
        <v>7170.7209484893556</v>
      </c>
      <c r="I76" s="108">
        <f t="shared" si="43"/>
        <v>6880.7175485393118</v>
      </c>
      <c r="J76" s="108">
        <f t="shared" si="43"/>
        <v>6743.8119518384929</v>
      </c>
      <c r="K76" s="108">
        <f t="shared" si="43"/>
        <v>6757.985055422454</v>
      </c>
      <c r="L76" s="108">
        <f t="shared" si="43"/>
        <v>6958.7692849138048</v>
      </c>
      <c r="M76" s="108">
        <f t="shared" si="43"/>
        <v>6986.0375631467132</v>
      </c>
      <c r="N76" s="108">
        <f t="shared" si="43"/>
        <v>6957.4895650374092</v>
      </c>
      <c r="O76" s="108">
        <f t="shared" si="43"/>
        <v>6667.2083273455728</v>
      </c>
      <c r="P76" s="108">
        <f t="shared" si="43"/>
        <v>6600.6125447675286</v>
      </c>
      <c r="Q76" s="108">
        <f t="shared" si="43"/>
        <v>6891.2374242600254</v>
      </c>
      <c r="R76" s="108">
        <f t="shared" si="43"/>
        <v>6926.5787302366516</v>
      </c>
      <c r="S76" s="108">
        <f t="shared" si="43"/>
        <v>6791.7880076245965</v>
      </c>
      <c r="T76" s="108">
        <f t="shared" si="43"/>
        <v>6563.2695145172565</v>
      </c>
      <c r="U76" s="108">
        <f t="shared" si="43"/>
        <v>6670.7142513167291</v>
      </c>
      <c r="V76" s="108">
        <f t="shared" si="43"/>
        <v>6702.4331920699369</v>
      </c>
      <c r="W76" s="108">
        <f t="shared" si="43"/>
        <v>6760.9683969635662</v>
      </c>
      <c r="X76" s="108">
        <f t="shared" si="43"/>
        <v>6865.451906487715</v>
      </c>
      <c r="Y76" s="108">
        <f t="shared" si="43"/>
        <v>6438.7976733295645</v>
      </c>
      <c r="Z76" s="108">
        <f t="shared" si="43"/>
        <v>5777.2065982634676</v>
      </c>
      <c r="AA76" s="108">
        <f t="shared" si="43"/>
        <v>6387.9159384314853</v>
      </c>
      <c r="AB76" s="108">
        <f t="shared" si="43"/>
        <v>6192.7314038532468</v>
      </c>
      <c r="AC76" s="108">
        <f>AC71+AC75</f>
        <v>6287.9640124161824</v>
      </c>
      <c r="AD76" s="108">
        <f t="shared" si="43"/>
        <v>6416.9020041653912</v>
      </c>
      <c r="AE76" s="108">
        <f t="shared" si="43"/>
        <v>6332.0825000393288</v>
      </c>
      <c r="AF76" s="108">
        <f t="shared" si="43"/>
        <v>6117.2717806228529</v>
      </c>
      <c r="AG76" s="108">
        <f t="shared" si="43"/>
        <v>6039.9012110778658</v>
      </c>
      <c r="AH76" s="108">
        <f t="shared" si="43"/>
        <v>5953.8247790513506</v>
      </c>
      <c r="AI76" s="108">
        <f t="shared" si="43"/>
        <v>5830.1853186140643</v>
      </c>
      <c r="AJ76" s="108">
        <f t="shared" ref="AJ76:AK76" si="44">AJ71+AJ75</f>
        <v>5507.107774909754</v>
      </c>
      <c r="AK76" s="108">
        <f t="shared" si="44"/>
        <v>5067.2150386018784</v>
      </c>
      <c r="AL76" s="108">
        <f t="shared" ref="AL76:AM76" si="45">AL71+AL75</f>
        <v>5443.4342486985979</v>
      </c>
      <c r="AM76" s="108">
        <f t="shared" si="45"/>
        <v>5190.6743453843801</v>
      </c>
      <c r="AN76" s="108">
        <f t="shared" ref="AN76" si="46">AN71+AN75</f>
        <v>5044.2763342666112</v>
      </c>
    </row>
    <row r="77" spans="1:42" ht="12.75">
      <c r="A77" s="391"/>
      <c r="B77" s="166" t="s">
        <v>1</v>
      </c>
      <c r="C77" s="556"/>
      <c r="D77" s="556"/>
      <c r="E77" s="557"/>
      <c r="F77" s="415" t="s">
        <v>2</v>
      </c>
      <c r="G77" s="417">
        <v>1990</v>
      </c>
      <c r="H77" s="120">
        <f t="shared" ref="H77:AN77" si="47">G77+1</f>
        <v>1991</v>
      </c>
      <c r="I77" s="120">
        <f t="shared" si="47"/>
        <v>1992</v>
      </c>
      <c r="J77" s="120">
        <f t="shared" si="47"/>
        <v>1993</v>
      </c>
      <c r="K77" s="120">
        <f t="shared" si="47"/>
        <v>1994</v>
      </c>
      <c r="L77" s="120">
        <f t="shared" si="47"/>
        <v>1995</v>
      </c>
      <c r="M77" s="120">
        <f t="shared" si="47"/>
        <v>1996</v>
      </c>
      <c r="N77" s="120">
        <f t="shared" si="47"/>
        <v>1997</v>
      </c>
      <c r="O77" s="120">
        <f t="shared" si="47"/>
        <v>1998</v>
      </c>
      <c r="P77" s="120">
        <f t="shared" si="47"/>
        <v>1999</v>
      </c>
      <c r="Q77" s="120">
        <f t="shared" si="47"/>
        <v>2000</v>
      </c>
      <c r="R77" s="120">
        <f t="shared" si="47"/>
        <v>2001</v>
      </c>
      <c r="S77" s="120">
        <f t="shared" si="47"/>
        <v>2002</v>
      </c>
      <c r="T77" s="120">
        <f t="shared" si="47"/>
        <v>2003</v>
      </c>
      <c r="U77" s="120">
        <f t="shared" si="47"/>
        <v>2004</v>
      </c>
      <c r="V77" s="120">
        <f t="shared" si="47"/>
        <v>2005</v>
      </c>
      <c r="W77" s="120">
        <f t="shared" si="47"/>
        <v>2006</v>
      </c>
      <c r="X77" s="120">
        <f t="shared" si="47"/>
        <v>2007</v>
      </c>
      <c r="Y77" s="120">
        <f t="shared" si="47"/>
        <v>2008</v>
      </c>
      <c r="Z77" s="120">
        <f t="shared" si="47"/>
        <v>2009</v>
      </c>
      <c r="AA77" s="120">
        <f t="shared" si="47"/>
        <v>2010</v>
      </c>
      <c r="AB77" s="120">
        <f t="shared" si="47"/>
        <v>2011</v>
      </c>
      <c r="AC77" s="120">
        <f t="shared" si="47"/>
        <v>2012</v>
      </c>
      <c r="AD77" s="120">
        <f t="shared" si="47"/>
        <v>2013</v>
      </c>
      <c r="AE77" s="120">
        <f t="shared" si="47"/>
        <v>2014</v>
      </c>
      <c r="AF77" s="120">
        <f t="shared" si="47"/>
        <v>2015</v>
      </c>
      <c r="AG77" s="120">
        <f t="shared" si="47"/>
        <v>2016</v>
      </c>
      <c r="AH77" s="120">
        <f t="shared" si="47"/>
        <v>2017</v>
      </c>
      <c r="AI77" s="120">
        <f t="shared" si="47"/>
        <v>2018</v>
      </c>
      <c r="AJ77" s="120">
        <f t="shared" si="47"/>
        <v>2019</v>
      </c>
      <c r="AK77" s="120">
        <f t="shared" si="47"/>
        <v>2020</v>
      </c>
      <c r="AL77" s="120">
        <f t="shared" si="47"/>
        <v>2021</v>
      </c>
      <c r="AM77" s="120">
        <f t="shared" si="47"/>
        <v>2022</v>
      </c>
      <c r="AN77" s="120">
        <f t="shared" si="47"/>
        <v>2023</v>
      </c>
    </row>
    <row r="78" spans="1:42" ht="14.25">
      <c r="B78" s="224" t="s">
        <v>56</v>
      </c>
      <c r="C78" s="227" t="s">
        <v>76</v>
      </c>
      <c r="D78" s="607" t="s">
        <v>77</v>
      </c>
      <c r="E78" s="623"/>
      <c r="F78" s="321" t="s">
        <v>42</v>
      </c>
      <c r="G78" s="423" t="s">
        <v>532</v>
      </c>
      <c r="H78" s="247" t="s">
        <v>532</v>
      </c>
      <c r="I78" s="247" t="s">
        <v>532</v>
      </c>
      <c r="J78" s="247" t="s">
        <v>532</v>
      </c>
      <c r="K78" s="247" t="s">
        <v>532</v>
      </c>
      <c r="L78" s="247" t="s">
        <v>532</v>
      </c>
      <c r="M78" s="247" t="s">
        <v>532</v>
      </c>
      <c r="N78" s="247" t="s">
        <v>532</v>
      </c>
      <c r="O78" s="247" t="s">
        <v>532</v>
      </c>
      <c r="P78" s="247" t="s">
        <v>532</v>
      </c>
      <c r="Q78" s="247" t="s">
        <v>532</v>
      </c>
      <c r="R78" s="247" t="s">
        <v>532</v>
      </c>
      <c r="S78" s="247" t="s">
        <v>532</v>
      </c>
      <c r="T78" s="247" t="s">
        <v>532</v>
      </c>
      <c r="U78" s="247" t="s">
        <v>532</v>
      </c>
      <c r="V78" s="247" t="s">
        <v>532</v>
      </c>
      <c r="W78" s="247" t="s">
        <v>532</v>
      </c>
      <c r="X78" s="247" t="s">
        <v>532</v>
      </c>
      <c r="Y78" s="247" t="s">
        <v>532</v>
      </c>
      <c r="Z78" s="247" t="s">
        <v>532</v>
      </c>
      <c r="AA78" s="247" t="s">
        <v>532</v>
      </c>
      <c r="AB78" s="247">
        <v>0.85930000000000006</v>
      </c>
      <c r="AC78" s="247">
        <v>1.1322999999999999</v>
      </c>
      <c r="AD78" s="247">
        <v>1.131</v>
      </c>
      <c r="AE78" s="247">
        <v>1.1439999999999999</v>
      </c>
      <c r="AF78" s="247">
        <v>1.131</v>
      </c>
      <c r="AG78" s="247">
        <v>1.0777000000000001</v>
      </c>
      <c r="AH78" s="247">
        <v>1.2141999999999999</v>
      </c>
      <c r="AI78" s="247">
        <v>1.5158</v>
      </c>
      <c r="AJ78" s="247">
        <v>1.2427999999999999</v>
      </c>
      <c r="AK78" s="247">
        <v>1.1492</v>
      </c>
      <c r="AL78" s="247">
        <v>1.651</v>
      </c>
      <c r="AM78" s="247">
        <v>1.1180000000000001</v>
      </c>
      <c r="AN78" s="247">
        <v>1.7290000000000001</v>
      </c>
    </row>
    <row r="79" spans="1:42" ht="14.25">
      <c r="B79" s="224" t="s">
        <v>61</v>
      </c>
      <c r="C79" s="227" t="s">
        <v>71</v>
      </c>
      <c r="D79" s="607" t="s">
        <v>72</v>
      </c>
      <c r="E79" s="623"/>
      <c r="F79" s="321" t="s">
        <v>42</v>
      </c>
      <c r="G79" s="423">
        <v>301.48035424699503</v>
      </c>
      <c r="H79" s="247">
        <v>253.01362984869513</v>
      </c>
      <c r="I79" s="247">
        <v>169.58933006351495</v>
      </c>
      <c r="J79" s="247">
        <v>156.20395597759261</v>
      </c>
      <c r="K79" s="247">
        <v>155.84147226720765</v>
      </c>
      <c r="L79" s="247">
        <v>153.28640416229911</v>
      </c>
      <c r="M79" s="247">
        <v>144.808242768882</v>
      </c>
      <c r="N79" s="247">
        <v>130.64148684036451</v>
      </c>
      <c r="O79" s="247">
        <v>108.58272618699002</v>
      </c>
      <c r="P79" s="247">
        <v>64.014130078866003</v>
      </c>
      <c r="Q79" s="247">
        <v>39.093149452500008</v>
      </c>
      <c r="R79" s="247">
        <v>33.877329226290009</v>
      </c>
      <c r="S79" s="247">
        <v>32.317999760970011</v>
      </c>
      <c r="T79" s="247">
        <v>32.791047740431203</v>
      </c>
      <c r="U79" s="247">
        <v>32.175383802249605</v>
      </c>
      <c r="V79" s="247">
        <v>32.208241313407498</v>
      </c>
      <c r="W79" s="247">
        <v>32.291991176940009</v>
      </c>
      <c r="X79" s="247">
        <v>32.006227726044003</v>
      </c>
      <c r="Y79" s="247">
        <v>31.957806806640001</v>
      </c>
      <c r="Z79" s="247">
        <v>24.012764823959998</v>
      </c>
      <c r="AA79" s="247">
        <v>22.612569361667997</v>
      </c>
      <c r="AB79" s="247">
        <v>22.566338399618644</v>
      </c>
      <c r="AC79" s="247">
        <v>19.640284975933874</v>
      </c>
      <c r="AD79" s="247">
        <v>14.199649500959998</v>
      </c>
      <c r="AE79" s="247">
        <v>2.8303030191744001</v>
      </c>
      <c r="AF79" s="248" t="s">
        <v>532</v>
      </c>
      <c r="AG79" s="248" t="s">
        <v>532</v>
      </c>
      <c r="AH79" s="248" t="s">
        <v>532</v>
      </c>
      <c r="AI79" s="248" t="s">
        <v>532</v>
      </c>
      <c r="AJ79" s="248" t="s">
        <v>532</v>
      </c>
      <c r="AK79" s="248" t="s">
        <v>532</v>
      </c>
      <c r="AL79" s="248" t="s">
        <v>532</v>
      </c>
      <c r="AM79" s="248" t="s">
        <v>532</v>
      </c>
      <c r="AN79" s="248" t="s">
        <v>532</v>
      </c>
    </row>
    <row r="80" spans="1:42" ht="12.75">
      <c r="B80" s="564" t="s">
        <v>62</v>
      </c>
      <c r="C80" s="596" t="s">
        <v>78</v>
      </c>
      <c r="D80" s="629" t="s">
        <v>79</v>
      </c>
      <c r="E80" s="609"/>
      <c r="F80" s="208" t="s">
        <v>63</v>
      </c>
      <c r="G80" s="424">
        <v>6.4273116654069042</v>
      </c>
      <c r="H80" s="249">
        <v>5.5454774502393551</v>
      </c>
      <c r="I80" s="249">
        <v>4.6938775510204085</v>
      </c>
      <c r="J80" s="249">
        <v>4.9294532627865957</v>
      </c>
      <c r="K80" s="249">
        <v>4.7883597883597879</v>
      </c>
      <c r="L80" s="249">
        <v>5</v>
      </c>
      <c r="M80" s="249">
        <v>6</v>
      </c>
      <c r="N80" s="249">
        <v>8</v>
      </c>
      <c r="O80" s="249">
        <v>17</v>
      </c>
      <c r="P80" s="249">
        <v>27</v>
      </c>
      <c r="Q80" s="249">
        <v>42.927</v>
      </c>
      <c r="R80" s="249">
        <v>47.981999999999999</v>
      </c>
      <c r="S80" s="249">
        <v>47.539000000000001</v>
      </c>
      <c r="T80" s="249">
        <v>47.043188284518827</v>
      </c>
      <c r="U80" s="249">
        <v>46.959234309623433</v>
      </c>
      <c r="V80" s="249">
        <v>48.422054393305444</v>
      </c>
      <c r="W80" s="249">
        <v>43.958050209205027</v>
      </c>
      <c r="X80" s="249">
        <v>45.419163179916318</v>
      </c>
      <c r="Y80" s="249">
        <v>26.957000000000001</v>
      </c>
      <c r="Z80" s="249">
        <v>8.6709999999999976</v>
      </c>
      <c r="AA80" s="249">
        <v>12.883000000000001</v>
      </c>
      <c r="AB80" s="249">
        <v>7.75</v>
      </c>
      <c r="AC80" s="249">
        <v>8.1100000000000012</v>
      </c>
      <c r="AD80" s="249">
        <v>6.8560000000000008</v>
      </c>
      <c r="AE80" s="249">
        <v>8.08</v>
      </c>
      <c r="AF80" s="249">
        <v>10.314</v>
      </c>
      <c r="AG80" s="249">
        <v>13.817</v>
      </c>
      <c r="AH80" s="249">
        <v>10.819000000000001</v>
      </c>
      <c r="AI80" s="249">
        <v>11.962999999999999</v>
      </c>
      <c r="AJ80" s="249">
        <v>11.101000000000001</v>
      </c>
      <c r="AK80" s="249">
        <v>12.809000000000001</v>
      </c>
      <c r="AL80" s="249">
        <v>13.805999999999999</v>
      </c>
      <c r="AM80" s="249">
        <v>12.382</v>
      </c>
      <c r="AN80" s="249">
        <v>9.2230000000000008</v>
      </c>
    </row>
    <row r="81" spans="2:48" ht="15" thickBot="1">
      <c r="B81" s="602"/>
      <c r="C81" s="591"/>
      <c r="D81" s="630"/>
      <c r="E81" s="631"/>
      <c r="F81" s="20" t="s">
        <v>42</v>
      </c>
      <c r="G81" s="425">
        <v>151.04182413706224</v>
      </c>
      <c r="H81" s="250">
        <v>130.31872008062484</v>
      </c>
      <c r="I81" s="250">
        <v>110.30612244897961</v>
      </c>
      <c r="J81" s="250">
        <v>115.842151675485</v>
      </c>
      <c r="K81" s="250">
        <v>112.52645502645503</v>
      </c>
      <c r="L81" s="250">
        <v>117.5</v>
      </c>
      <c r="M81" s="250">
        <v>141</v>
      </c>
      <c r="N81" s="250">
        <v>188</v>
      </c>
      <c r="O81" s="250">
        <v>399.5</v>
      </c>
      <c r="P81" s="250">
        <v>634.5</v>
      </c>
      <c r="Q81" s="250">
        <v>1008.7845</v>
      </c>
      <c r="R81" s="250">
        <v>1127.577</v>
      </c>
      <c r="S81" s="250">
        <v>1117.1665</v>
      </c>
      <c r="T81" s="250">
        <v>1105.5149246861924</v>
      </c>
      <c r="U81" s="250">
        <v>1103.5420062761507</v>
      </c>
      <c r="V81" s="250">
        <v>1137.9182782426778</v>
      </c>
      <c r="W81" s="250">
        <v>1033.0141799163182</v>
      </c>
      <c r="X81" s="250">
        <v>1067.3503347280334</v>
      </c>
      <c r="Y81" s="250">
        <v>633.48950000000002</v>
      </c>
      <c r="Z81" s="250">
        <v>203.76849999999996</v>
      </c>
      <c r="AA81" s="250">
        <v>302.75049999999999</v>
      </c>
      <c r="AB81" s="250">
        <v>182.125</v>
      </c>
      <c r="AC81" s="250">
        <v>190.58500000000001</v>
      </c>
      <c r="AD81" s="250">
        <v>161.11600000000001</v>
      </c>
      <c r="AE81" s="250">
        <v>189.88</v>
      </c>
      <c r="AF81" s="250">
        <v>242.37899999999999</v>
      </c>
      <c r="AG81" s="250">
        <v>324.6995</v>
      </c>
      <c r="AH81" s="250">
        <v>254.24650000000003</v>
      </c>
      <c r="AI81" s="250">
        <v>281.13049999999998</v>
      </c>
      <c r="AJ81" s="250">
        <v>260.87350000000004</v>
      </c>
      <c r="AK81" s="250">
        <v>301.01150000000001</v>
      </c>
      <c r="AL81" s="250">
        <v>324.44099999999997</v>
      </c>
      <c r="AM81" s="250">
        <v>290.97699999999998</v>
      </c>
      <c r="AN81" s="250">
        <v>216.74050000000003</v>
      </c>
    </row>
    <row r="82" spans="2:48" ht="15" thickTop="1">
      <c r="B82" s="39" t="s">
        <v>65</v>
      </c>
      <c r="C82" s="38"/>
      <c r="D82" s="40"/>
      <c r="E82" s="43"/>
      <c r="F82" s="23" t="s">
        <v>42</v>
      </c>
      <c r="G82" s="106">
        <f>SUM(G78,G79,G81)</f>
        <v>452.52217838405727</v>
      </c>
      <c r="H82" s="106">
        <f t="shared" ref="H82:Z82" si="48">SUM(H78,H79,H81)</f>
        <v>383.33234992932</v>
      </c>
      <c r="I82" s="106">
        <f t="shared" si="48"/>
        <v>279.89545251249456</v>
      </c>
      <c r="J82" s="106">
        <f t="shared" si="48"/>
        <v>272.04610765307763</v>
      </c>
      <c r="K82" s="106">
        <f t="shared" si="48"/>
        <v>268.36792729366266</v>
      </c>
      <c r="L82" s="106">
        <f t="shared" si="48"/>
        <v>270.78640416229911</v>
      </c>
      <c r="M82" s="106">
        <f t="shared" si="48"/>
        <v>285.808242768882</v>
      </c>
      <c r="N82" s="106">
        <f t="shared" si="48"/>
        <v>318.64148684036451</v>
      </c>
      <c r="O82" s="106">
        <f t="shared" si="48"/>
        <v>508.08272618699004</v>
      </c>
      <c r="P82" s="106">
        <f t="shared" si="48"/>
        <v>698.51413007886595</v>
      </c>
      <c r="Q82" s="106">
        <f t="shared" si="48"/>
        <v>1047.8776494525</v>
      </c>
      <c r="R82" s="106">
        <f t="shared" si="48"/>
        <v>1161.4543292262899</v>
      </c>
      <c r="S82" s="106">
        <f t="shared" si="48"/>
        <v>1149.48449976097</v>
      </c>
      <c r="T82" s="106">
        <f t="shared" si="48"/>
        <v>1138.3059724266236</v>
      </c>
      <c r="U82" s="106">
        <f t="shared" si="48"/>
        <v>1135.7173900784003</v>
      </c>
      <c r="V82" s="106">
        <f t="shared" si="48"/>
        <v>1170.1265195560854</v>
      </c>
      <c r="W82" s="106">
        <f t="shared" si="48"/>
        <v>1065.3061710932582</v>
      </c>
      <c r="X82" s="106">
        <f t="shared" si="48"/>
        <v>1099.3565624540774</v>
      </c>
      <c r="Y82" s="106">
        <f t="shared" si="48"/>
        <v>665.44730680663997</v>
      </c>
      <c r="Z82" s="106">
        <f t="shared" si="48"/>
        <v>227.78126482395996</v>
      </c>
      <c r="AA82" s="106">
        <f>SUM(AA78,AA79,AA81)</f>
        <v>325.36306936166801</v>
      </c>
      <c r="AB82" s="106">
        <f t="shared" ref="AB82:AG82" si="49">SUM(AB78,AB79,AB81)</f>
        <v>205.55063839961863</v>
      </c>
      <c r="AC82" s="106">
        <f t="shared" si="49"/>
        <v>211.35758497593389</v>
      </c>
      <c r="AD82" s="106">
        <f t="shared" si="49"/>
        <v>176.44664950096001</v>
      </c>
      <c r="AE82" s="106">
        <f t="shared" si="49"/>
        <v>193.85430301917438</v>
      </c>
      <c r="AF82" s="106">
        <f>SUM(AF78,AF79,AF81)</f>
        <v>243.51</v>
      </c>
      <c r="AG82" s="106">
        <f t="shared" si="49"/>
        <v>325.77719999999999</v>
      </c>
      <c r="AH82" s="106">
        <f t="shared" ref="AH82:AI82" si="50">SUM(AH78,AH79,AH81)</f>
        <v>255.46070000000003</v>
      </c>
      <c r="AI82" s="106">
        <f t="shared" si="50"/>
        <v>282.6463</v>
      </c>
      <c r="AJ82" s="106">
        <f t="shared" ref="AJ82:AK82" si="51">SUM(AJ78,AJ79,AJ81)</f>
        <v>262.11630000000002</v>
      </c>
      <c r="AK82" s="106">
        <f t="shared" si="51"/>
        <v>302.16070000000002</v>
      </c>
      <c r="AL82" s="106">
        <f t="shared" ref="AL82" si="52">SUM(AL78,AL79,AL81)</f>
        <v>326.09199999999998</v>
      </c>
      <c r="AM82" s="106">
        <f>SUM(AM78,AM79,AM81)</f>
        <v>292.09499999999997</v>
      </c>
      <c r="AN82" s="106">
        <f>SUM(AN78,AN79,AN81)</f>
        <v>218.46950000000004</v>
      </c>
    </row>
    <row r="83" spans="2:48" ht="12.75">
      <c r="B83" s="185"/>
      <c r="C83" s="185"/>
      <c r="D83" s="185"/>
      <c r="E83" s="48"/>
      <c r="F83" s="413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9"/>
      <c r="AC83" s="50"/>
      <c r="AD83" s="42"/>
      <c r="AE83" s="42"/>
      <c r="AF83" s="42"/>
      <c r="AG83" s="42"/>
      <c r="AH83" s="42"/>
      <c r="AJ83" s="42"/>
      <c r="AK83" s="42"/>
      <c r="AL83" s="42"/>
      <c r="AM83" s="318"/>
      <c r="AN83" s="318"/>
      <c r="AO83" s="42"/>
      <c r="AP83" s="42"/>
      <c r="AQ83" s="42"/>
      <c r="AR83" s="42"/>
      <c r="AS83" s="42"/>
    </row>
    <row r="84" spans="2:48" ht="12.75">
      <c r="B84" s="18"/>
      <c r="C84" s="16"/>
      <c r="D84" s="17"/>
      <c r="E84" s="18"/>
      <c r="F84" s="1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9"/>
      <c r="AC84" s="50"/>
      <c r="AD84" s="51"/>
      <c r="AE84" s="116"/>
      <c r="AF84" s="116"/>
      <c r="AG84" s="116"/>
      <c r="AH84" s="116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</row>
    <row r="85" spans="2:48" ht="12.75">
      <c r="B85" s="18"/>
      <c r="C85" s="16"/>
      <c r="D85" s="17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49"/>
      <c r="AA85" s="49"/>
      <c r="AB85" s="49"/>
      <c r="AC85" s="50"/>
      <c r="AD85" s="42"/>
      <c r="AE85" s="42"/>
      <c r="AF85" s="42"/>
      <c r="AG85" s="42"/>
      <c r="AH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</row>
    <row r="86" spans="2:48" ht="12.75">
      <c r="B86" s="18"/>
      <c r="C86" s="16"/>
      <c r="D86" s="17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49"/>
      <c r="AA86" s="49"/>
      <c r="AB86" s="49"/>
      <c r="AC86" s="50"/>
      <c r="AD86" s="42"/>
      <c r="AE86" s="42"/>
      <c r="AF86" s="42"/>
      <c r="AG86" s="42"/>
      <c r="AH86" s="42"/>
      <c r="AI86" s="11"/>
      <c r="AJ86" s="42"/>
      <c r="AK86" s="42"/>
      <c r="AL86" s="42"/>
      <c r="AM86" s="42"/>
      <c r="AN86" s="42"/>
      <c r="AO86" s="42"/>
      <c r="AP86" s="42"/>
      <c r="AQ86" s="42"/>
      <c r="AR86" s="42"/>
      <c r="AS86" s="42"/>
    </row>
    <row r="87" spans="2:48" ht="16.5">
      <c r="B87" s="218" t="s">
        <v>410</v>
      </c>
      <c r="C87" s="16"/>
      <c r="D87" s="17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49"/>
      <c r="AA87" s="49"/>
      <c r="AB87" s="49"/>
      <c r="AC87" s="50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</row>
    <row r="88" spans="2:48" ht="12.75">
      <c r="B88" s="166" t="s">
        <v>1</v>
      </c>
      <c r="C88" s="556"/>
      <c r="D88" s="556"/>
      <c r="E88" s="557"/>
      <c r="F88" s="415" t="s">
        <v>2</v>
      </c>
      <c r="G88" s="417">
        <v>1990</v>
      </c>
      <c r="H88" s="120">
        <f t="shared" ref="H88" si="53">G88+1</f>
        <v>1991</v>
      </c>
      <c r="I88" s="120">
        <f t="shared" ref="I88" si="54">H88+1</f>
        <v>1992</v>
      </c>
      <c r="J88" s="120">
        <f t="shared" ref="J88" si="55">I88+1</f>
        <v>1993</v>
      </c>
      <c r="K88" s="120">
        <f t="shared" ref="K88" si="56">J88+1</f>
        <v>1994</v>
      </c>
      <c r="L88" s="120">
        <f t="shared" ref="L88" si="57">K88+1</f>
        <v>1995</v>
      </c>
      <c r="M88" s="120">
        <f t="shared" ref="M88" si="58">L88+1</f>
        <v>1996</v>
      </c>
      <c r="N88" s="120">
        <f t="shared" ref="N88" si="59">M88+1</f>
        <v>1997</v>
      </c>
      <c r="O88" s="120">
        <f t="shared" ref="O88" si="60">N88+1</f>
        <v>1998</v>
      </c>
      <c r="P88" s="120">
        <f t="shared" ref="P88" si="61">O88+1</f>
        <v>1999</v>
      </c>
      <c r="Q88" s="120">
        <f t="shared" ref="Q88" si="62">P88+1</f>
        <v>2000</v>
      </c>
      <c r="R88" s="120">
        <f t="shared" ref="R88" si="63">Q88+1</f>
        <v>2001</v>
      </c>
      <c r="S88" s="120">
        <f t="shared" ref="S88" si="64">R88+1</f>
        <v>2002</v>
      </c>
      <c r="T88" s="120">
        <f t="shared" ref="T88" si="65">S88+1</f>
        <v>2003</v>
      </c>
      <c r="U88" s="120">
        <f t="shared" ref="U88" si="66">T88+1</f>
        <v>2004</v>
      </c>
      <c r="V88" s="120">
        <f t="shared" ref="V88" si="67">U88+1</f>
        <v>2005</v>
      </c>
      <c r="W88" s="120">
        <f t="shared" ref="W88" si="68">V88+1</f>
        <v>2006</v>
      </c>
      <c r="X88" s="120">
        <f t="shared" ref="X88" si="69">W88+1</f>
        <v>2007</v>
      </c>
      <c r="Y88" s="120">
        <f t="shared" ref="Y88" si="70">X88+1</f>
        <v>2008</v>
      </c>
      <c r="Z88" s="120">
        <f t="shared" ref="Z88" si="71">Y88+1</f>
        <v>2009</v>
      </c>
      <c r="AA88" s="120">
        <f t="shared" ref="AA88" si="72">Z88+1</f>
        <v>2010</v>
      </c>
      <c r="AB88" s="120">
        <f t="shared" ref="AB88" si="73">AA88+1</f>
        <v>2011</v>
      </c>
      <c r="AC88" s="120">
        <f t="shared" ref="AC88:AN88" si="74">AB88+1</f>
        <v>2012</v>
      </c>
      <c r="AD88" s="120">
        <f t="shared" si="74"/>
        <v>2013</v>
      </c>
      <c r="AE88" s="120">
        <f t="shared" si="74"/>
        <v>2014</v>
      </c>
      <c r="AF88" s="120">
        <f t="shared" si="74"/>
        <v>2015</v>
      </c>
      <c r="AG88" s="120">
        <f t="shared" si="74"/>
        <v>2016</v>
      </c>
      <c r="AH88" s="120">
        <f t="shared" si="74"/>
        <v>2017</v>
      </c>
      <c r="AI88" s="120">
        <f t="shared" si="74"/>
        <v>2018</v>
      </c>
      <c r="AJ88" s="120">
        <f t="shared" si="74"/>
        <v>2019</v>
      </c>
      <c r="AK88" s="120">
        <f t="shared" si="74"/>
        <v>2020</v>
      </c>
      <c r="AL88" s="120">
        <f t="shared" si="74"/>
        <v>2021</v>
      </c>
      <c r="AM88" s="120">
        <f t="shared" si="74"/>
        <v>2022</v>
      </c>
      <c r="AN88" s="120">
        <f t="shared" si="74"/>
        <v>2023</v>
      </c>
    </row>
    <row r="89" spans="2:48" ht="14.25">
      <c r="B89" s="625" t="s">
        <v>3</v>
      </c>
      <c r="C89" s="207" t="s">
        <v>80</v>
      </c>
      <c r="D89" s="212" t="s">
        <v>81</v>
      </c>
      <c r="E89" s="167"/>
      <c r="F89" s="321" t="s">
        <v>6</v>
      </c>
      <c r="G89" s="347">
        <v>509.94393360312966</v>
      </c>
      <c r="H89" s="168">
        <v>514.97069186453427</v>
      </c>
      <c r="I89" s="168">
        <v>525.09102916301845</v>
      </c>
      <c r="J89" s="168">
        <v>515.25208919024726</v>
      </c>
      <c r="K89" s="168">
        <v>546.32803921415007</v>
      </c>
      <c r="L89" s="168">
        <v>527.19357031781635</v>
      </c>
      <c r="M89" s="168">
        <v>563.460987767093</v>
      </c>
      <c r="N89" s="168">
        <v>560.23146813855737</v>
      </c>
      <c r="O89" s="168">
        <v>552.83507688770715</v>
      </c>
      <c r="P89" s="168">
        <v>535.82436769044887</v>
      </c>
      <c r="Q89" s="168">
        <v>531.58512418167959</v>
      </c>
      <c r="R89" s="168">
        <v>516.74343423553091</v>
      </c>
      <c r="S89" s="168">
        <v>511.29940347623932</v>
      </c>
      <c r="T89" s="168">
        <v>504.60301400601969</v>
      </c>
      <c r="U89" s="168">
        <v>490.11893126392852</v>
      </c>
      <c r="V89" s="168">
        <v>490.51161972347563</v>
      </c>
      <c r="W89" s="168">
        <v>499.37430664913609</v>
      </c>
      <c r="X89" s="168">
        <v>477.57216212605738</v>
      </c>
      <c r="Y89" s="168">
        <v>447.3974588040013</v>
      </c>
      <c r="Z89" s="168">
        <v>451.99200559707958</v>
      </c>
      <c r="AA89" s="168">
        <v>450.51976007305097</v>
      </c>
      <c r="AB89" s="168">
        <v>421.05772606166363</v>
      </c>
      <c r="AC89" s="168">
        <v>383.92804742840235</v>
      </c>
      <c r="AD89" s="168">
        <v>396.92856013189464</v>
      </c>
      <c r="AE89" s="168">
        <v>387.42204674498038</v>
      </c>
      <c r="AF89" s="168">
        <v>357.7166328563809</v>
      </c>
      <c r="AG89" s="168">
        <v>338.44064428992272</v>
      </c>
      <c r="AH89" s="168">
        <v>341.88600048714181</v>
      </c>
      <c r="AI89" s="168">
        <v>372.8114054971681</v>
      </c>
      <c r="AJ89" s="168">
        <v>370.96478224997782</v>
      </c>
      <c r="AK89" s="168">
        <v>357.6853424213017</v>
      </c>
      <c r="AL89" s="168">
        <v>350.87088667134736</v>
      </c>
      <c r="AM89" s="168">
        <v>327.16650468142558</v>
      </c>
      <c r="AN89" s="168">
        <v>310.06183344453171</v>
      </c>
    </row>
    <row r="90" spans="2:48" ht="14.25">
      <c r="B90" s="626"/>
      <c r="C90" s="207" t="s">
        <v>82</v>
      </c>
      <c r="D90" s="212" t="s">
        <v>83</v>
      </c>
      <c r="E90" s="167"/>
      <c r="F90" s="321" t="s">
        <v>6</v>
      </c>
      <c r="G90" s="347">
        <v>49.703087801933862</v>
      </c>
      <c r="H90" s="168">
        <v>46.657252884812522</v>
      </c>
      <c r="I90" s="168">
        <v>45.527275690249297</v>
      </c>
      <c r="J90" s="168">
        <v>44.465341114595695</v>
      </c>
      <c r="K90" s="168">
        <v>42.101668430376222</v>
      </c>
      <c r="L90" s="168">
        <v>37.038356626964749</v>
      </c>
      <c r="M90" s="168">
        <v>33.568732643871478</v>
      </c>
      <c r="N90" s="168">
        <v>40.059592533374492</v>
      </c>
      <c r="O90" s="168">
        <v>33.514217868735933</v>
      </c>
      <c r="P90" s="168">
        <v>41.453141321024496</v>
      </c>
      <c r="Q90" s="168">
        <v>35.9120252290952</v>
      </c>
      <c r="R90" s="168">
        <v>33.50718233081281</v>
      </c>
      <c r="S90" s="168">
        <v>38.130800699906708</v>
      </c>
      <c r="T90" s="168">
        <v>36.242885875512563</v>
      </c>
      <c r="U90" s="168">
        <v>38.149203904602068</v>
      </c>
      <c r="V90" s="168">
        <v>36.432836278682778</v>
      </c>
      <c r="W90" s="168">
        <v>35.667699844047277</v>
      </c>
      <c r="X90" s="168">
        <v>38.26720751400179</v>
      </c>
      <c r="Y90" s="168">
        <v>30.611475180978676</v>
      </c>
      <c r="Z90" s="168">
        <v>30.334202723309257</v>
      </c>
      <c r="AA90" s="168">
        <v>35.226532084350396</v>
      </c>
      <c r="AB90" s="168">
        <v>29.916655756326993</v>
      </c>
      <c r="AC90" s="168">
        <v>27.42185066246908</v>
      </c>
      <c r="AD90" s="168">
        <v>27.661595403846103</v>
      </c>
      <c r="AE90" s="168">
        <v>25.54479018520588</v>
      </c>
      <c r="AF90" s="168">
        <v>25.378328226901228</v>
      </c>
      <c r="AG90" s="168">
        <v>23.900170548355344</v>
      </c>
      <c r="AH90" s="168">
        <v>23.925201378100713</v>
      </c>
      <c r="AI90" s="168">
        <v>26.003494849007907</v>
      </c>
      <c r="AJ90" s="168">
        <v>27.56462720695794</v>
      </c>
      <c r="AK90" s="168">
        <v>23.236951176505585</v>
      </c>
      <c r="AL90" s="168">
        <v>28.523220261835153</v>
      </c>
      <c r="AM90" s="168">
        <v>23.785417347064239</v>
      </c>
      <c r="AN90" s="168">
        <v>22.550156659398443</v>
      </c>
    </row>
    <row r="91" spans="2:48" ht="14.25">
      <c r="B91" s="627"/>
      <c r="C91" s="578" t="s">
        <v>84</v>
      </c>
      <c r="D91" s="578" t="s">
        <v>15</v>
      </c>
      <c r="E91" s="167" t="s">
        <v>85</v>
      </c>
      <c r="F91" s="321" t="s">
        <v>6</v>
      </c>
      <c r="G91" s="347" t="s">
        <v>532</v>
      </c>
      <c r="H91" s="168" t="s">
        <v>532</v>
      </c>
      <c r="I91" s="168" t="s">
        <v>532</v>
      </c>
      <c r="J91" s="168" t="s">
        <v>532</v>
      </c>
      <c r="K91" s="168" t="s">
        <v>532</v>
      </c>
      <c r="L91" s="168" t="s">
        <v>532</v>
      </c>
      <c r="M91" s="168" t="s">
        <v>532</v>
      </c>
      <c r="N91" s="168" t="s">
        <v>532</v>
      </c>
      <c r="O91" s="168" t="s">
        <v>532</v>
      </c>
      <c r="P91" s="168" t="s">
        <v>532</v>
      </c>
      <c r="Q91" s="168" t="s">
        <v>532</v>
      </c>
      <c r="R91" s="168" t="s">
        <v>532</v>
      </c>
      <c r="S91" s="168" t="s">
        <v>532</v>
      </c>
      <c r="T91" s="168" t="s">
        <v>532</v>
      </c>
      <c r="U91" s="170">
        <v>1.7574322139932153E-2</v>
      </c>
      <c r="V91" s="174">
        <v>0.2576661035366884</v>
      </c>
      <c r="W91" s="168">
        <v>0.59367153716184395</v>
      </c>
      <c r="X91" s="168">
        <v>1.0516199761040812</v>
      </c>
      <c r="Y91" s="168">
        <v>1.5325385943847321</v>
      </c>
      <c r="Z91" s="168">
        <v>1.7843731658329058</v>
      </c>
      <c r="AA91" s="168">
        <v>2.5303787063776522</v>
      </c>
      <c r="AB91" s="168">
        <v>4.0883348747910162</v>
      </c>
      <c r="AC91" s="168">
        <v>5.7634177074451109</v>
      </c>
      <c r="AD91" s="168">
        <v>7.7993830057692515</v>
      </c>
      <c r="AE91" s="168">
        <v>10.009486323011563</v>
      </c>
      <c r="AF91" s="168">
        <v>12.245944618622712</v>
      </c>
      <c r="AG91" s="168">
        <v>14.519140945653147</v>
      </c>
      <c r="AH91" s="168">
        <v>17.211534555113694</v>
      </c>
      <c r="AI91" s="168">
        <v>20.154739491086691</v>
      </c>
      <c r="AJ91" s="168">
        <v>23.601470503699787</v>
      </c>
      <c r="AK91" s="168">
        <v>25.048826363069221</v>
      </c>
      <c r="AL91" s="168">
        <v>29.226202767851319</v>
      </c>
      <c r="AM91" s="168">
        <v>31.830135441587252</v>
      </c>
      <c r="AN91" s="168">
        <v>35.58923007081745</v>
      </c>
    </row>
    <row r="92" spans="2:48" ht="15" thickBot="1">
      <c r="B92" s="627"/>
      <c r="C92" s="624"/>
      <c r="D92" s="624"/>
      <c r="E92" s="167" t="s">
        <v>86</v>
      </c>
      <c r="F92" s="20" t="s">
        <v>6</v>
      </c>
      <c r="G92" s="347">
        <v>1686.03438927514</v>
      </c>
      <c r="H92" s="168">
        <v>1783.1110752066838</v>
      </c>
      <c r="I92" s="168">
        <v>1752.0120958665846</v>
      </c>
      <c r="J92" s="168">
        <v>1744.0061925990462</v>
      </c>
      <c r="K92" s="168">
        <v>1953.1577010843357</v>
      </c>
      <c r="L92" s="168">
        <v>2021.8659994365037</v>
      </c>
      <c r="M92" s="168">
        <v>2158.7932525532574</v>
      </c>
      <c r="N92" s="168">
        <v>2239.8405044849455</v>
      </c>
      <c r="O92" s="168">
        <v>2107.4781707344737</v>
      </c>
      <c r="P92" s="168">
        <v>2269.2092825798259</v>
      </c>
      <c r="Q92" s="168">
        <v>2330.0870303150778</v>
      </c>
      <c r="R92" s="168">
        <v>2412.2394393945169</v>
      </c>
      <c r="S92" s="168">
        <v>2548.2633842012342</v>
      </c>
      <c r="T92" s="168">
        <v>2507.1910136583169</v>
      </c>
      <c r="U92" s="168">
        <v>2597.5618408461755</v>
      </c>
      <c r="V92" s="168">
        <v>2603.2993335389765</v>
      </c>
      <c r="W92" s="168">
        <v>2761.148253689682</v>
      </c>
      <c r="X92" s="168">
        <v>2744.6119420514779</v>
      </c>
      <c r="Y92" s="168">
        <v>2501.0945297480989</v>
      </c>
      <c r="Z92" s="168">
        <v>2607.8774306518858</v>
      </c>
      <c r="AA92" s="168">
        <v>2543.4096174480715</v>
      </c>
      <c r="AB92" s="168">
        <v>2495.7158271440776</v>
      </c>
      <c r="AC92" s="168">
        <v>2420.4872285181636</v>
      </c>
      <c r="AD92" s="168">
        <v>2530.8366889810618</v>
      </c>
      <c r="AE92" s="168">
        <v>2411.4376381369443</v>
      </c>
      <c r="AF92" s="168">
        <v>2564.828234086996</v>
      </c>
      <c r="AG92" s="168">
        <v>2690.8774347551803</v>
      </c>
      <c r="AH92" s="168">
        <v>2805.8516891722234</v>
      </c>
      <c r="AI92" s="168">
        <v>2812.5857544367132</v>
      </c>
      <c r="AJ92" s="168">
        <v>2705.0915644360925</v>
      </c>
      <c r="AK92" s="168">
        <v>2425.5228098379011</v>
      </c>
      <c r="AL92" s="168">
        <v>2426.1146082626437</v>
      </c>
      <c r="AM92" s="168">
        <v>2271.37006922712</v>
      </c>
      <c r="AN92" s="168">
        <v>2223.8590998576055</v>
      </c>
    </row>
    <row r="93" spans="2:48" ht="15" thickTop="1">
      <c r="B93" s="628"/>
      <c r="C93" s="189" t="s">
        <v>16</v>
      </c>
      <c r="D93" s="40"/>
      <c r="E93" s="43"/>
      <c r="F93" s="23" t="s">
        <v>6</v>
      </c>
      <c r="G93" s="52">
        <v>2245.6814106802035</v>
      </c>
      <c r="H93" s="52">
        <v>2344.7390199560305</v>
      </c>
      <c r="I93" s="52">
        <v>2322.6304007198523</v>
      </c>
      <c r="J93" s="52">
        <v>2303.723622903889</v>
      </c>
      <c r="K93" s="52">
        <v>2541.5874087288621</v>
      </c>
      <c r="L93" s="52">
        <v>2586.0979263812847</v>
      </c>
      <c r="M93" s="52">
        <v>2755.8229729642217</v>
      </c>
      <c r="N93" s="52">
        <v>2840.1315651568775</v>
      </c>
      <c r="O93" s="52">
        <v>2693.8274654909169</v>
      </c>
      <c r="P93" s="52">
        <v>2846.4867915912992</v>
      </c>
      <c r="Q93" s="52">
        <v>2897.5841797258527</v>
      </c>
      <c r="R93" s="52">
        <v>2962.4900559608604</v>
      </c>
      <c r="S93" s="52">
        <v>3097.6935883773804</v>
      </c>
      <c r="T93" s="52">
        <v>3048.0369135398491</v>
      </c>
      <c r="U93" s="52">
        <v>3125.8475503368459</v>
      </c>
      <c r="V93" s="52">
        <v>3130.5014556446718</v>
      </c>
      <c r="W93" s="52">
        <v>3296.7839317200273</v>
      </c>
      <c r="X93" s="52">
        <v>3261.502931667641</v>
      </c>
      <c r="Y93" s="52">
        <v>2980.6360023274638</v>
      </c>
      <c r="Z93" s="52">
        <v>3091.9880121381075</v>
      </c>
      <c r="AA93" s="52">
        <v>3031.6862883118506</v>
      </c>
      <c r="AB93" s="52">
        <v>2950.7785438368592</v>
      </c>
      <c r="AC93" s="52">
        <v>2837.6005443164804</v>
      </c>
      <c r="AD93" s="52">
        <v>2963.2262275225717</v>
      </c>
      <c r="AE93" s="52">
        <v>2834.413961390142</v>
      </c>
      <c r="AF93" s="52">
        <v>2960.1691397889008</v>
      </c>
      <c r="AG93" s="52">
        <v>3067.7373905391114</v>
      </c>
      <c r="AH93" s="52">
        <v>3188.8744255925794</v>
      </c>
      <c r="AI93" s="52">
        <v>3231.5553942739757</v>
      </c>
      <c r="AJ93" s="52">
        <v>3127.222444396728</v>
      </c>
      <c r="AK93" s="52">
        <v>2831.4939297987776</v>
      </c>
      <c r="AL93" s="52">
        <v>2834.7349179636776</v>
      </c>
      <c r="AM93" s="52">
        <v>2654.1521266971972</v>
      </c>
      <c r="AN93" s="52">
        <v>2592.060320032353</v>
      </c>
    </row>
    <row r="94" spans="2:48" ht="12.75">
      <c r="B94" s="185"/>
      <c r="C94" s="185"/>
      <c r="D94" s="314"/>
      <c r="E94" s="190"/>
      <c r="F94" s="314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18"/>
      <c r="X94" s="18"/>
      <c r="Y94" s="18"/>
      <c r="Z94" s="49"/>
      <c r="AA94" s="49"/>
      <c r="AB94" s="49"/>
      <c r="AC94" s="50"/>
      <c r="AD94" s="42"/>
      <c r="AE94" s="42"/>
      <c r="AF94" s="42"/>
      <c r="AG94" s="42"/>
      <c r="AH94" s="42"/>
      <c r="AJ94" s="42"/>
      <c r="AK94" s="42"/>
      <c r="AL94" s="42"/>
      <c r="AM94" s="187"/>
      <c r="AN94" s="187"/>
      <c r="AO94" s="42"/>
      <c r="AP94" s="42"/>
      <c r="AQ94" s="42"/>
      <c r="AR94" s="42"/>
      <c r="AS94" s="42"/>
      <c r="AT94" s="42"/>
      <c r="AU94" s="42"/>
      <c r="AV94" s="42"/>
    </row>
    <row r="95" spans="2:48" ht="12.75">
      <c r="B95" s="18"/>
      <c r="C95" s="16"/>
      <c r="D95" s="17"/>
      <c r="E95" s="18"/>
      <c r="F95" s="1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18"/>
      <c r="X95" s="18"/>
      <c r="Y95" s="18"/>
      <c r="Z95" s="49"/>
      <c r="AA95" s="49"/>
      <c r="AB95" s="49"/>
      <c r="AC95" s="50"/>
      <c r="AD95" s="42"/>
      <c r="AE95" s="42"/>
      <c r="AF95" s="42"/>
      <c r="AG95" s="42"/>
      <c r="AH95" s="42"/>
      <c r="AI95" s="11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</row>
    <row r="96" spans="2:48" ht="12.75">
      <c r="B96" s="218" t="s">
        <v>411</v>
      </c>
      <c r="C96" s="16"/>
      <c r="D96" s="17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49"/>
      <c r="AA96" s="49"/>
      <c r="AB96" s="49"/>
      <c r="AC96" s="50"/>
      <c r="AD96" s="50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</row>
    <row r="97" spans="1:40" ht="12.75">
      <c r="A97" s="154"/>
      <c r="B97" s="334" t="s">
        <v>1</v>
      </c>
      <c r="C97" s="556"/>
      <c r="D97" s="556"/>
      <c r="E97" s="557"/>
      <c r="F97" s="416" t="s">
        <v>2</v>
      </c>
      <c r="G97" s="417">
        <v>1990</v>
      </c>
      <c r="H97" s="120">
        <f t="shared" ref="H97" si="75">G97+1</f>
        <v>1991</v>
      </c>
      <c r="I97" s="120">
        <f t="shared" ref="I97" si="76">H97+1</f>
        <v>1992</v>
      </c>
      <c r="J97" s="120">
        <f t="shared" ref="J97" si="77">I97+1</f>
        <v>1993</v>
      </c>
      <c r="K97" s="120">
        <f t="shared" ref="K97" si="78">J97+1</f>
        <v>1994</v>
      </c>
      <c r="L97" s="120">
        <f t="shared" ref="L97" si="79">K97+1</f>
        <v>1995</v>
      </c>
      <c r="M97" s="120">
        <f t="shared" ref="M97" si="80">L97+1</f>
        <v>1996</v>
      </c>
      <c r="N97" s="120">
        <f t="shared" ref="N97" si="81">M97+1</f>
        <v>1997</v>
      </c>
      <c r="O97" s="120">
        <f t="shared" ref="O97" si="82">N97+1</f>
        <v>1998</v>
      </c>
      <c r="P97" s="120">
        <f t="shared" ref="P97" si="83">O97+1</f>
        <v>1999</v>
      </c>
      <c r="Q97" s="120">
        <f t="shared" ref="Q97" si="84">P97+1</f>
        <v>2000</v>
      </c>
      <c r="R97" s="120">
        <f t="shared" ref="R97" si="85">Q97+1</f>
        <v>2001</v>
      </c>
      <c r="S97" s="120">
        <f t="shared" ref="S97" si="86">R97+1</f>
        <v>2002</v>
      </c>
      <c r="T97" s="120">
        <f t="shared" ref="T97" si="87">S97+1</f>
        <v>2003</v>
      </c>
      <c r="U97" s="120">
        <f t="shared" ref="U97" si="88">T97+1</f>
        <v>2004</v>
      </c>
      <c r="V97" s="120">
        <f t="shared" ref="V97" si="89">U97+1</f>
        <v>2005</v>
      </c>
      <c r="W97" s="120">
        <f t="shared" ref="W97" si="90">V97+1</f>
        <v>2006</v>
      </c>
      <c r="X97" s="120">
        <f t="shared" ref="X97" si="91">W97+1</f>
        <v>2007</v>
      </c>
      <c r="Y97" s="120">
        <f t="shared" ref="Y97" si="92">X97+1</f>
        <v>2008</v>
      </c>
      <c r="Z97" s="120">
        <f t="shared" ref="Z97" si="93">Y97+1</f>
        <v>2009</v>
      </c>
      <c r="AA97" s="120">
        <f t="shared" ref="AA97" si="94">Z97+1</f>
        <v>2010</v>
      </c>
      <c r="AB97" s="120">
        <f t="shared" ref="AB97" si="95">AA97+1</f>
        <v>2011</v>
      </c>
      <c r="AC97" s="120">
        <f t="shared" ref="AC97:AN97" si="96">AB97+1</f>
        <v>2012</v>
      </c>
      <c r="AD97" s="120">
        <f t="shared" si="96"/>
        <v>2013</v>
      </c>
      <c r="AE97" s="120">
        <f t="shared" si="96"/>
        <v>2014</v>
      </c>
      <c r="AF97" s="120">
        <f t="shared" si="96"/>
        <v>2015</v>
      </c>
      <c r="AG97" s="120">
        <f t="shared" si="96"/>
        <v>2016</v>
      </c>
      <c r="AH97" s="120">
        <f t="shared" si="96"/>
        <v>2017</v>
      </c>
      <c r="AI97" s="120">
        <f t="shared" si="96"/>
        <v>2018</v>
      </c>
      <c r="AJ97" s="120">
        <f t="shared" si="96"/>
        <v>2019</v>
      </c>
      <c r="AK97" s="120">
        <f t="shared" si="96"/>
        <v>2020</v>
      </c>
      <c r="AL97" s="120">
        <f t="shared" si="96"/>
        <v>2021</v>
      </c>
      <c r="AM97" s="120">
        <f t="shared" si="96"/>
        <v>2022</v>
      </c>
      <c r="AN97" s="120">
        <f t="shared" si="96"/>
        <v>2023</v>
      </c>
    </row>
    <row r="98" spans="1:40" s="154" customFormat="1" ht="15" thickBot="1">
      <c r="B98" s="621" t="s">
        <v>353</v>
      </c>
      <c r="C98" s="393" t="s">
        <v>88</v>
      </c>
      <c r="D98" s="403" t="s">
        <v>405</v>
      </c>
      <c r="E98" s="54"/>
      <c r="F98" s="20" t="s">
        <v>46</v>
      </c>
      <c r="G98" s="335">
        <v>1.2800614859447263E-2</v>
      </c>
      <c r="H98" s="335">
        <v>1.5360737831336718E-2</v>
      </c>
      <c r="I98" s="335">
        <v>1.6128774722903551E-2</v>
      </c>
      <c r="J98" s="335">
        <v>1.843288539760406E-2</v>
      </c>
      <c r="K98" s="335">
        <v>2.0480983775115622E-2</v>
      </c>
      <c r="L98" s="335">
        <v>2.4321168232949796E-2</v>
      </c>
      <c r="M98" s="335">
        <v>2.6881291204839251E-2</v>
      </c>
      <c r="N98" s="335">
        <v>2.9953438771106598E-2</v>
      </c>
      <c r="O98" s="335">
        <v>2.9953438771106598E-2</v>
      </c>
      <c r="P98" s="335">
        <v>3.2001537148618156E-2</v>
      </c>
      <c r="Q98" s="335">
        <v>3.7377795389586008E-2</v>
      </c>
      <c r="R98" s="335">
        <v>3.7121783092397061E-2</v>
      </c>
      <c r="S98" s="335">
        <v>4.7362274979954877E-2</v>
      </c>
      <c r="T98" s="335">
        <v>6.144295132534687E-2</v>
      </c>
      <c r="U98" s="335">
        <v>6.6563197269125768E-2</v>
      </c>
      <c r="V98" s="335">
        <v>9.6004611445854482E-2</v>
      </c>
      <c r="W98" s="335">
        <v>0.13952670196797518</v>
      </c>
      <c r="X98" s="335">
        <v>0.15616750128525661</v>
      </c>
      <c r="Y98" s="335">
        <v>0.14848713236958824</v>
      </c>
      <c r="Z98" s="335">
        <v>0.12306511125872598</v>
      </c>
      <c r="AA98" s="335">
        <v>0.15447782012380956</v>
      </c>
      <c r="AB98" s="335">
        <v>0.15191769715192011</v>
      </c>
      <c r="AC98" s="335">
        <v>0.18932109377122502</v>
      </c>
      <c r="AD98" s="335">
        <v>0.24354449831584363</v>
      </c>
      <c r="AE98" s="335">
        <v>0.25409220496002816</v>
      </c>
      <c r="AF98" s="335">
        <v>0.28908908598575694</v>
      </c>
      <c r="AG98" s="335">
        <v>0.31220699642191874</v>
      </c>
      <c r="AH98" s="335">
        <v>0.30112166395363743</v>
      </c>
      <c r="AI98" s="335">
        <v>0.26364146364517582</v>
      </c>
      <c r="AJ98" s="335">
        <v>0.26696962350863213</v>
      </c>
      <c r="AK98" s="335">
        <v>0.29167481018736535</v>
      </c>
      <c r="AL98" s="335">
        <v>0.41627599522922498</v>
      </c>
      <c r="AM98" s="335">
        <v>0.41007224869198905</v>
      </c>
      <c r="AN98" s="335">
        <v>0.29271760497044302</v>
      </c>
    </row>
    <row r="99" spans="1:40" s="154" customFormat="1" ht="15" thickTop="1">
      <c r="A99" s="432"/>
      <c r="B99" s="622"/>
      <c r="C99" s="212" t="s">
        <v>16</v>
      </c>
      <c r="D99" s="31"/>
      <c r="E99" s="153"/>
      <c r="F99" s="321" t="s">
        <v>42</v>
      </c>
      <c r="G99" s="336">
        <v>3.392162937753525</v>
      </c>
      <c r="H99" s="336">
        <v>4.0705955253042303</v>
      </c>
      <c r="I99" s="336">
        <v>4.2741253015694411</v>
      </c>
      <c r="J99" s="336">
        <v>4.8847146303650764</v>
      </c>
      <c r="K99" s="336">
        <v>5.4274607004056401</v>
      </c>
      <c r="L99" s="336">
        <v>6.4451095817316961</v>
      </c>
      <c r="M99" s="336">
        <v>7.1235421692824019</v>
      </c>
      <c r="N99" s="336">
        <v>7.937661274343248</v>
      </c>
      <c r="O99" s="336">
        <v>7.937661274343248</v>
      </c>
      <c r="P99" s="336">
        <v>8.4804073443838117</v>
      </c>
      <c r="Q99" s="336">
        <v>9.9051157782402921</v>
      </c>
      <c r="R99" s="336">
        <v>9.8372725194852215</v>
      </c>
      <c r="S99" s="336">
        <v>12.551002869688043</v>
      </c>
      <c r="T99" s="336">
        <v>16.282382101216921</v>
      </c>
      <c r="U99" s="336">
        <v>17.639247276318329</v>
      </c>
      <c r="V99" s="336">
        <v>25.441222033151437</v>
      </c>
      <c r="W99" s="336">
        <v>36.974576021513421</v>
      </c>
      <c r="X99" s="336">
        <v>41.384387840593</v>
      </c>
      <c r="Y99" s="336">
        <v>39.349090077940886</v>
      </c>
      <c r="Z99" s="336">
        <v>32.612254483562381</v>
      </c>
      <c r="AA99" s="336">
        <v>40.936622332809534</v>
      </c>
      <c r="AB99" s="336">
        <v>40.258189745258825</v>
      </c>
      <c r="AC99" s="336">
        <v>50.170089849374634</v>
      </c>
      <c r="AD99" s="336">
        <v>64.53929205369856</v>
      </c>
      <c r="AE99" s="336">
        <v>67.33443431440746</v>
      </c>
      <c r="AF99" s="336">
        <v>76.608607786225591</v>
      </c>
      <c r="AG99" s="336">
        <v>82.734854051808469</v>
      </c>
      <c r="AH99" s="336">
        <v>79.797240947713917</v>
      </c>
      <c r="AI99" s="336">
        <v>69.864987865971599</v>
      </c>
      <c r="AJ99" s="336">
        <v>70.746950229787515</v>
      </c>
      <c r="AK99" s="336">
        <v>77.293824699651822</v>
      </c>
      <c r="AL99" s="336">
        <v>110.31313873574462</v>
      </c>
      <c r="AM99" s="336">
        <v>108.6691459033771</v>
      </c>
      <c r="AN99" s="336">
        <v>77.570165317167408</v>
      </c>
    </row>
    <row r="100" spans="1:40" ht="12.75">
      <c r="A100" s="432"/>
      <c r="B100" s="166" t="s">
        <v>1</v>
      </c>
      <c r="C100" s="556"/>
      <c r="D100" s="556"/>
      <c r="E100" s="557"/>
      <c r="F100" s="416" t="s">
        <v>2</v>
      </c>
      <c r="G100" s="417">
        <v>1990</v>
      </c>
      <c r="H100" s="120">
        <f t="shared" ref="H100" si="97">G100+1</f>
        <v>1991</v>
      </c>
      <c r="I100" s="120">
        <f t="shared" ref="I100" si="98">H100+1</f>
        <v>1992</v>
      </c>
      <c r="J100" s="120">
        <f t="shared" ref="J100" si="99">I100+1</f>
        <v>1993</v>
      </c>
      <c r="K100" s="120">
        <f t="shared" ref="K100" si="100">J100+1</f>
        <v>1994</v>
      </c>
      <c r="L100" s="120">
        <f t="shared" ref="L100" si="101">K100+1</f>
        <v>1995</v>
      </c>
      <c r="M100" s="120">
        <f t="shared" ref="M100" si="102">L100+1</f>
        <v>1996</v>
      </c>
      <c r="N100" s="120">
        <f t="shared" ref="N100" si="103">M100+1</f>
        <v>1997</v>
      </c>
      <c r="O100" s="120">
        <f t="shared" ref="O100" si="104">N100+1</f>
        <v>1998</v>
      </c>
      <c r="P100" s="120">
        <f t="shared" ref="P100" si="105">O100+1</f>
        <v>1999</v>
      </c>
      <c r="Q100" s="120">
        <f t="shared" ref="Q100" si="106">P100+1</f>
        <v>2000</v>
      </c>
      <c r="R100" s="120">
        <f t="shared" ref="R100" si="107">Q100+1</f>
        <v>2001</v>
      </c>
      <c r="S100" s="120">
        <f t="shared" ref="S100" si="108">R100+1</f>
        <v>2002</v>
      </c>
      <c r="T100" s="120">
        <f t="shared" ref="T100" si="109">S100+1</f>
        <v>2003</v>
      </c>
      <c r="U100" s="120">
        <f t="shared" ref="U100" si="110">T100+1</f>
        <v>2004</v>
      </c>
      <c r="V100" s="120">
        <f t="shared" ref="V100" si="111">U100+1</f>
        <v>2005</v>
      </c>
      <c r="W100" s="120">
        <f t="shared" ref="W100" si="112">V100+1</f>
        <v>2006</v>
      </c>
      <c r="X100" s="120">
        <f t="shared" ref="X100" si="113">W100+1</f>
        <v>2007</v>
      </c>
      <c r="Y100" s="120">
        <f t="shared" ref="Y100" si="114">X100+1</f>
        <v>2008</v>
      </c>
      <c r="Z100" s="120">
        <f t="shared" ref="Z100" si="115">Y100+1</f>
        <v>2009</v>
      </c>
      <c r="AA100" s="120">
        <f t="shared" ref="AA100" si="116">Z100+1</f>
        <v>2010</v>
      </c>
      <c r="AB100" s="120">
        <f t="shared" ref="AB100" si="117">AA100+1</f>
        <v>2011</v>
      </c>
      <c r="AC100" s="120">
        <f t="shared" ref="AC100" si="118">AB100+1</f>
        <v>2012</v>
      </c>
      <c r="AD100" s="120">
        <f t="shared" ref="AD100" si="119">AC100+1</f>
        <v>2013</v>
      </c>
      <c r="AE100" s="120">
        <f t="shared" ref="AE100" si="120">AD100+1</f>
        <v>2014</v>
      </c>
      <c r="AF100" s="120">
        <f t="shared" ref="AF100" si="121">AE100+1</f>
        <v>2015</v>
      </c>
      <c r="AG100" s="120">
        <f t="shared" ref="AG100" si="122">AF100+1</f>
        <v>2016</v>
      </c>
      <c r="AH100" s="120">
        <f t="shared" ref="AH100" si="123">AG100+1</f>
        <v>2017</v>
      </c>
      <c r="AI100" s="120">
        <f t="shared" ref="AI100" si="124">AH100+1</f>
        <v>2018</v>
      </c>
      <c r="AJ100" s="120">
        <f t="shared" ref="AJ100" si="125">AI100+1</f>
        <v>2019</v>
      </c>
      <c r="AK100" s="120">
        <f t="shared" ref="AK100" si="126">AJ100+1</f>
        <v>2020</v>
      </c>
      <c r="AL100" s="120">
        <f t="shared" ref="AL100:AN100" si="127">AK100+1</f>
        <v>2021</v>
      </c>
      <c r="AM100" s="120">
        <f t="shared" si="127"/>
        <v>2022</v>
      </c>
      <c r="AN100" s="120">
        <f t="shared" si="127"/>
        <v>2023</v>
      </c>
    </row>
    <row r="101" spans="1:40" ht="14.25">
      <c r="A101" s="154"/>
      <c r="B101" s="603" t="s">
        <v>87</v>
      </c>
      <c r="C101" s="207" t="s">
        <v>88</v>
      </c>
      <c r="D101" s="404" t="s">
        <v>405</v>
      </c>
      <c r="E101" s="333"/>
      <c r="F101" s="321" t="s">
        <v>55</v>
      </c>
      <c r="G101" s="378">
        <v>55.218353827764965</v>
      </c>
      <c r="H101" s="87">
        <v>62.959934559951492</v>
      </c>
      <c r="I101" s="87">
        <v>85.893876205984029</v>
      </c>
      <c r="J101" s="87">
        <v>231.66186190107101</v>
      </c>
      <c r="K101" s="87">
        <v>353.02778207009885</v>
      </c>
      <c r="L101" s="87">
        <v>415.41081935470197</v>
      </c>
      <c r="M101" s="87">
        <v>407.4654759058443</v>
      </c>
      <c r="N101" s="87">
        <v>431.36983548364822</v>
      </c>
      <c r="O101" s="87">
        <v>408.68065174994837</v>
      </c>
      <c r="P101" s="87">
        <v>415.83557681982779</v>
      </c>
      <c r="Q101" s="87">
        <v>432.12237692517493</v>
      </c>
      <c r="R101" s="87">
        <v>323.5228384333933</v>
      </c>
      <c r="S101" s="87">
        <v>312.01919255883934</v>
      </c>
      <c r="T101" s="87">
        <v>304.36027519559201</v>
      </c>
      <c r="U101" s="87">
        <v>339.77778508788242</v>
      </c>
      <c r="V101" s="87">
        <v>312.02190680024711</v>
      </c>
      <c r="W101" s="87">
        <v>331.11245717022388</v>
      </c>
      <c r="X101" s="87">
        <v>354.40163969219157</v>
      </c>
      <c r="Y101" s="87">
        <v>312.95300118409796</v>
      </c>
      <c r="Z101" s="87">
        <v>203.2840065633512</v>
      </c>
      <c r="AA101" s="87">
        <v>217.38836854901385</v>
      </c>
      <c r="AB101" s="87">
        <v>177.40624552439124</v>
      </c>
      <c r="AC101" s="87">
        <v>142.88553744943138</v>
      </c>
      <c r="AD101" s="87">
        <v>129.31657127392029</v>
      </c>
      <c r="AE101" s="87">
        <v>129.34190839227378</v>
      </c>
      <c r="AF101" s="87">
        <v>124.24262676678674</v>
      </c>
      <c r="AG101" s="87">
        <v>141.03231849925442</v>
      </c>
      <c r="AH101" s="87">
        <v>151.83260628279515</v>
      </c>
      <c r="AI101" s="87">
        <v>142.01751897989581</v>
      </c>
      <c r="AJ101" s="87">
        <v>131.57139074233567</v>
      </c>
      <c r="AK101" s="87">
        <v>149.81947129010297</v>
      </c>
      <c r="AL101" s="87">
        <v>110.20118705358817</v>
      </c>
      <c r="AM101" s="87">
        <v>95.991993810285663</v>
      </c>
      <c r="AN101" s="87">
        <v>97.419526446635089</v>
      </c>
    </row>
    <row r="102" spans="1:40" ht="15" thickBot="1">
      <c r="B102" s="565"/>
      <c r="C102" s="207" t="s">
        <v>89</v>
      </c>
      <c r="D102" s="405" t="s">
        <v>400</v>
      </c>
      <c r="E102" s="54"/>
      <c r="F102" s="140" t="s">
        <v>55</v>
      </c>
      <c r="G102" s="426">
        <v>6.032432432432432E-4</v>
      </c>
      <c r="H102" s="245" t="s">
        <v>532</v>
      </c>
      <c r="I102" s="245">
        <v>1.8097297297297293E-2</v>
      </c>
      <c r="J102" s="251">
        <v>0.11763243243243243</v>
      </c>
      <c r="K102" s="251">
        <v>0.20208648648648644</v>
      </c>
      <c r="L102" s="251">
        <v>0.22319999999999998</v>
      </c>
      <c r="M102" s="251">
        <v>0.220968</v>
      </c>
      <c r="N102" s="251">
        <v>0.70307999999999993</v>
      </c>
      <c r="O102" s="251">
        <v>0.66513599999999984</v>
      </c>
      <c r="P102" s="244">
        <v>3.140423999999999</v>
      </c>
      <c r="Q102" s="244">
        <v>1.5400799999999997</v>
      </c>
      <c r="R102" s="244">
        <v>0.97203599999999968</v>
      </c>
      <c r="S102" s="244">
        <v>1.59686208</v>
      </c>
      <c r="T102" s="244">
        <v>1.3853577599999995</v>
      </c>
      <c r="U102" s="244">
        <v>2.5516223999999994</v>
      </c>
      <c r="V102" s="244">
        <v>2.4952643999999995</v>
      </c>
      <c r="W102" s="244">
        <v>2.3705625599999998</v>
      </c>
      <c r="X102" s="244">
        <v>2.5653782159999992</v>
      </c>
      <c r="Y102" s="244">
        <v>2.3742346864709423</v>
      </c>
      <c r="Z102" s="244">
        <v>1.9255398993783879</v>
      </c>
      <c r="AA102" s="244">
        <v>2.5310879999999991</v>
      </c>
      <c r="AB102" s="244">
        <v>2.7453376799999996</v>
      </c>
      <c r="AC102" s="244">
        <v>2.0012781599999996</v>
      </c>
      <c r="AD102" s="244">
        <v>1.9838462399999994</v>
      </c>
      <c r="AE102" s="244">
        <v>1.8932493599999995</v>
      </c>
      <c r="AF102" s="244">
        <v>1.6187266716479995</v>
      </c>
      <c r="AG102" s="244">
        <v>1.6206462719999994</v>
      </c>
      <c r="AH102" s="244">
        <v>1.5990177455999994</v>
      </c>
      <c r="AI102" s="244">
        <v>1.8022283999999993</v>
      </c>
      <c r="AJ102" s="244">
        <v>1.4784991199999999</v>
      </c>
      <c r="AK102" s="244">
        <v>1.024331759999999</v>
      </c>
      <c r="AL102" s="244">
        <v>0.76729463999999992</v>
      </c>
      <c r="AM102" s="244">
        <v>1.4328100800602637</v>
      </c>
      <c r="AN102" s="244">
        <v>0.83600060994046499</v>
      </c>
    </row>
    <row r="103" spans="1:40" ht="15" thickTop="1">
      <c r="B103" s="593"/>
      <c r="C103" s="38" t="s">
        <v>16</v>
      </c>
      <c r="D103" s="40"/>
      <c r="E103" s="38"/>
      <c r="F103" s="23" t="s">
        <v>55</v>
      </c>
      <c r="G103" s="112">
        <f>G101+G102</f>
        <v>55.218957071008205</v>
      </c>
      <c r="H103" s="112">
        <f>SUM(H101,H102)</f>
        <v>62.959934559951492</v>
      </c>
      <c r="I103" s="112">
        <f t="shared" ref="I103:AE103" si="128">I101+I102</f>
        <v>85.911973503281331</v>
      </c>
      <c r="J103" s="112">
        <f t="shared" si="128"/>
        <v>231.77949433350344</v>
      </c>
      <c r="K103" s="112">
        <f t="shared" si="128"/>
        <v>353.22986855658536</v>
      </c>
      <c r="L103" s="112">
        <f t="shared" si="128"/>
        <v>415.63401935470199</v>
      </c>
      <c r="M103" s="112">
        <f t="shared" si="128"/>
        <v>407.68644390584433</v>
      </c>
      <c r="N103" s="112">
        <f t="shared" si="128"/>
        <v>432.07291548364822</v>
      </c>
      <c r="O103" s="112">
        <f t="shared" si="128"/>
        <v>409.34578774994839</v>
      </c>
      <c r="P103" s="112">
        <f t="shared" si="128"/>
        <v>418.97600081982779</v>
      </c>
      <c r="Q103" s="112">
        <f t="shared" si="128"/>
        <v>433.66245692517492</v>
      </c>
      <c r="R103" s="112">
        <f t="shared" si="128"/>
        <v>324.49487443339331</v>
      </c>
      <c r="S103" s="112">
        <f t="shared" si="128"/>
        <v>313.61605463883933</v>
      </c>
      <c r="T103" s="112">
        <f t="shared" si="128"/>
        <v>305.74563295559199</v>
      </c>
      <c r="U103" s="112">
        <f t="shared" si="128"/>
        <v>342.32940748788241</v>
      </c>
      <c r="V103" s="112">
        <f t="shared" si="128"/>
        <v>314.51717120024711</v>
      </c>
      <c r="W103" s="112">
        <f t="shared" si="128"/>
        <v>333.48301973022387</v>
      </c>
      <c r="X103" s="112">
        <f t="shared" si="128"/>
        <v>356.96701790819156</v>
      </c>
      <c r="Y103" s="112">
        <f t="shared" si="128"/>
        <v>315.32723587056893</v>
      </c>
      <c r="Z103" s="112">
        <f t="shared" si="128"/>
        <v>205.20954646272958</v>
      </c>
      <c r="AA103" s="112">
        <f t="shared" si="128"/>
        <v>219.91945654901386</v>
      </c>
      <c r="AB103" s="112">
        <f t="shared" si="128"/>
        <v>180.15158320439124</v>
      </c>
      <c r="AC103" s="112">
        <f t="shared" si="128"/>
        <v>144.88681560943138</v>
      </c>
      <c r="AD103" s="112">
        <f t="shared" si="128"/>
        <v>131.30041751392028</v>
      </c>
      <c r="AE103" s="112">
        <f t="shared" si="128"/>
        <v>131.23515775227378</v>
      </c>
      <c r="AF103" s="112">
        <f t="shared" ref="AF103" si="129">AF101+AF102</f>
        <v>125.86135343843475</v>
      </c>
      <c r="AG103" s="112">
        <f t="shared" ref="AG103:AH103" si="130">AG101+AG102</f>
        <v>142.6529647712544</v>
      </c>
      <c r="AH103" s="112">
        <f t="shared" si="130"/>
        <v>153.43162402839516</v>
      </c>
      <c r="AI103" s="112">
        <f t="shared" ref="AI103:AJ103" si="131">AI101+AI102</f>
        <v>143.8197473798958</v>
      </c>
      <c r="AJ103" s="112">
        <f t="shared" si="131"/>
        <v>133.04988986233568</v>
      </c>
      <c r="AK103" s="112">
        <f t="shared" ref="AK103:AL103" si="132">AK101+AK102</f>
        <v>150.84380305010296</v>
      </c>
      <c r="AL103" s="112">
        <f t="shared" si="132"/>
        <v>110.96848169358817</v>
      </c>
      <c r="AM103" s="112">
        <f t="shared" ref="AM103:AN103" si="133">AM101+AM102</f>
        <v>97.424803890345927</v>
      </c>
      <c r="AN103" s="112">
        <f t="shared" si="133"/>
        <v>98.255527056575559</v>
      </c>
    </row>
    <row r="104" spans="1:40" ht="14.25">
      <c r="B104" s="603" t="s">
        <v>90</v>
      </c>
      <c r="C104" s="207" t="s">
        <v>88</v>
      </c>
      <c r="D104" s="405" t="s">
        <v>405</v>
      </c>
      <c r="E104" s="18"/>
      <c r="F104" s="321" t="s">
        <v>55</v>
      </c>
      <c r="G104" s="378">
        <v>1286.2390092410303</v>
      </c>
      <c r="H104" s="87">
        <v>1483.7374667787644</v>
      </c>
      <c r="I104" s="87">
        <v>1531.7706613186351</v>
      </c>
      <c r="J104" s="87">
        <v>2166.3556744490893</v>
      </c>
      <c r="K104" s="87">
        <v>2640.9682924819517</v>
      </c>
      <c r="L104" s="87">
        <v>3443.3285582316448</v>
      </c>
      <c r="M104" s="87">
        <v>4020.6187551861253</v>
      </c>
      <c r="N104" s="87">
        <v>5062.9994152464606</v>
      </c>
      <c r="O104" s="87">
        <v>5137.103352931038</v>
      </c>
      <c r="P104" s="87">
        <v>5469.716365435158</v>
      </c>
      <c r="Q104" s="87">
        <v>5904.7928409858259</v>
      </c>
      <c r="R104" s="87">
        <v>4552.2667730338208</v>
      </c>
      <c r="S104" s="87">
        <v>4598.7607396428839</v>
      </c>
      <c r="T104" s="87">
        <v>4589.1181925042765</v>
      </c>
      <c r="U104" s="87">
        <v>4874.2167009618879</v>
      </c>
      <c r="V104" s="87">
        <v>4126.4179321877727</v>
      </c>
      <c r="W104" s="87">
        <v>4455.9432627957785</v>
      </c>
      <c r="X104" s="87">
        <v>3994.0884080049564</v>
      </c>
      <c r="Y104" s="87">
        <v>2982.6303472068471</v>
      </c>
      <c r="Z104" s="87">
        <v>1868.8099122333736</v>
      </c>
      <c r="AA104" s="87">
        <v>1972.9148065913591</v>
      </c>
      <c r="AB104" s="87">
        <v>1657.0109439464698</v>
      </c>
      <c r="AC104" s="87">
        <v>1451.8942655125347</v>
      </c>
      <c r="AD104" s="87">
        <v>1393.2566220576418</v>
      </c>
      <c r="AE104" s="87">
        <v>1461.3934113714904</v>
      </c>
      <c r="AF104" s="87">
        <v>1429.1105681046358</v>
      </c>
      <c r="AG104" s="87">
        <v>1550.8475619794181</v>
      </c>
      <c r="AH104" s="87">
        <v>1655.3109102700403</v>
      </c>
      <c r="AI104" s="87">
        <v>1626.7855878416322</v>
      </c>
      <c r="AJ104" s="87">
        <v>1549.0989078779917</v>
      </c>
      <c r="AK104" s="87">
        <v>1675.0393919293615</v>
      </c>
      <c r="AL104" s="87">
        <v>1412.547761604123</v>
      </c>
      <c r="AM104" s="87">
        <v>1451.5634299240517</v>
      </c>
      <c r="AN104" s="87">
        <v>1230.5563331200335</v>
      </c>
    </row>
    <row r="105" spans="1:40" ht="15" thickBot="1">
      <c r="B105" s="565"/>
      <c r="C105" s="207" t="s">
        <v>89</v>
      </c>
      <c r="D105" s="405" t="s">
        <v>400</v>
      </c>
      <c r="E105" s="54"/>
      <c r="F105" s="321" t="s">
        <v>55</v>
      </c>
      <c r="G105" s="420">
        <v>28.14389917714286</v>
      </c>
      <c r="H105" s="244">
        <v>32.587672731428576</v>
      </c>
      <c r="I105" s="244">
        <v>33.328301657142859</v>
      </c>
      <c r="J105" s="244">
        <v>48.140880171428577</v>
      </c>
      <c r="K105" s="244">
        <v>59.250314057142873</v>
      </c>
      <c r="L105" s="244">
        <v>77.7660372</v>
      </c>
      <c r="M105" s="244">
        <v>75.057992010000007</v>
      </c>
      <c r="N105" s="244">
        <v>139.62553604999999</v>
      </c>
      <c r="O105" s="244">
        <v>153.33759702000003</v>
      </c>
      <c r="P105" s="244">
        <v>191.59357653000001</v>
      </c>
      <c r="Q105" s="244">
        <v>192.46240710000001</v>
      </c>
      <c r="R105" s="244">
        <v>129.29287216500001</v>
      </c>
      <c r="S105" s="244">
        <v>163.33219483920004</v>
      </c>
      <c r="T105" s="244">
        <v>151.1150979924</v>
      </c>
      <c r="U105" s="244">
        <v>161.16709017599999</v>
      </c>
      <c r="V105" s="244">
        <v>136.88725640849998</v>
      </c>
      <c r="W105" s="244">
        <v>141.8322686544</v>
      </c>
      <c r="X105" s="244">
        <v>96.068001055975714</v>
      </c>
      <c r="Y105" s="244">
        <v>75.015641167052237</v>
      </c>
      <c r="Z105" s="244">
        <v>35.340333826992641</v>
      </c>
      <c r="AA105" s="244">
        <v>41.737028328000001</v>
      </c>
      <c r="AB105" s="244">
        <v>53.063797925699994</v>
      </c>
      <c r="AC105" s="244">
        <v>61.214403397757117</v>
      </c>
      <c r="AD105" s="244">
        <v>67.86414392399999</v>
      </c>
      <c r="AE105" s="244">
        <v>80.5257774297</v>
      </c>
      <c r="AF105" s="244">
        <v>77.581838298751492</v>
      </c>
      <c r="AG105" s="244">
        <v>63.902193407030353</v>
      </c>
      <c r="AH105" s="244">
        <v>75.515943976974015</v>
      </c>
      <c r="AI105" s="244">
        <v>71.213827268699973</v>
      </c>
      <c r="AJ105" s="244">
        <v>67.471028765100016</v>
      </c>
      <c r="AK105" s="244">
        <v>69.316087049100119</v>
      </c>
      <c r="AL105" s="244">
        <v>70.180135854299976</v>
      </c>
      <c r="AM105" s="244">
        <v>51.509792364019283</v>
      </c>
      <c r="AN105" s="244">
        <v>30.054379455800341</v>
      </c>
    </row>
    <row r="106" spans="1:40" ht="15" thickTop="1">
      <c r="B106" s="593"/>
      <c r="C106" s="38" t="s">
        <v>16</v>
      </c>
      <c r="D106" s="40"/>
      <c r="E106" s="38"/>
      <c r="F106" s="23" t="s">
        <v>55</v>
      </c>
      <c r="G106" s="112">
        <f>G104+G105</f>
        <v>1314.3829084181732</v>
      </c>
      <c r="H106" s="112">
        <f t="shared" ref="H106:AE106" si="134">H104+H105</f>
        <v>1516.3251395101929</v>
      </c>
      <c r="I106" s="112">
        <f t="shared" si="134"/>
        <v>1565.098962975778</v>
      </c>
      <c r="J106" s="112">
        <f t="shared" si="134"/>
        <v>2214.4965546205181</v>
      </c>
      <c r="K106" s="112">
        <f t="shared" si="134"/>
        <v>2700.2186065390947</v>
      </c>
      <c r="L106" s="112">
        <f t="shared" si="134"/>
        <v>3521.0945954316448</v>
      </c>
      <c r="M106" s="112">
        <f t="shared" si="134"/>
        <v>4095.6767471961252</v>
      </c>
      <c r="N106" s="112">
        <f t="shared" si="134"/>
        <v>5202.6249512964605</v>
      </c>
      <c r="O106" s="112">
        <f t="shared" si="134"/>
        <v>5290.4409499510384</v>
      </c>
      <c r="P106" s="112">
        <f t="shared" si="134"/>
        <v>5661.309941965158</v>
      </c>
      <c r="Q106" s="112">
        <f t="shared" si="134"/>
        <v>6097.2552480858258</v>
      </c>
      <c r="R106" s="112">
        <f t="shared" si="134"/>
        <v>4681.5596451988204</v>
      </c>
      <c r="S106" s="112">
        <f t="shared" si="134"/>
        <v>4762.0929344820843</v>
      </c>
      <c r="T106" s="112">
        <f t="shared" si="134"/>
        <v>4740.2332904966761</v>
      </c>
      <c r="U106" s="112">
        <f t="shared" si="134"/>
        <v>5035.3837911378878</v>
      </c>
      <c r="V106" s="112">
        <f t="shared" si="134"/>
        <v>4263.3051885962723</v>
      </c>
      <c r="W106" s="112">
        <f t="shared" si="134"/>
        <v>4597.7755314501783</v>
      </c>
      <c r="X106" s="112">
        <f t="shared" si="134"/>
        <v>4090.1564090609322</v>
      </c>
      <c r="Y106" s="112">
        <f t="shared" si="134"/>
        <v>3057.6459883738994</v>
      </c>
      <c r="Z106" s="112">
        <f t="shared" si="134"/>
        <v>1904.1502460603663</v>
      </c>
      <c r="AA106" s="112">
        <f t="shared" si="134"/>
        <v>2014.6518349193591</v>
      </c>
      <c r="AB106" s="112">
        <f t="shared" si="134"/>
        <v>1710.0747418721699</v>
      </c>
      <c r="AC106" s="112">
        <f t="shared" si="134"/>
        <v>1513.108668910292</v>
      </c>
      <c r="AD106" s="112">
        <f t="shared" si="134"/>
        <v>1461.1207659816419</v>
      </c>
      <c r="AE106" s="112">
        <f t="shared" si="134"/>
        <v>1541.9191888011903</v>
      </c>
      <c r="AF106" s="112">
        <f t="shared" ref="AF106" si="135">AF104+AF105</f>
        <v>1506.6924064033874</v>
      </c>
      <c r="AG106" s="112">
        <f t="shared" ref="AG106:AH106" si="136">AG104+AG105</f>
        <v>1614.7497553864484</v>
      </c>
      <c r="AH106" s="112">
        <f t="shared" si="136"/>
        <v>1730.8268542470144</v>
      </c>
      <c r="AI106" s="112">
        <f t="shared" ref="AI106:AJ106" si="137">AI104+AI105</f>
        <v>1697.9994151103322</v>
      </c>
      <c r="AJ106" s="112">
        <f t="shared" si="137"/>
        <v>1616.5699366430918</v>
      </c>
      <c r="AK106" s="112">
        <f t="shared" ref="AK106:AL106" si="138">AK104+AK105</f>
        <v>1744.3554789784616</v>
      </c>
      <c r="AL106" s="112">
        <f t="shared" si="138"/>
        <v>1482.7278974584231</v>
      </c>
      <c r="AM106" s="112">
        <f t="shared" ref="AM106:AN106" si="139">AM104+AM105</f>
        <v>1503.0732222880708</v>
      </c>
      <c r="AN106" s="112">
        <f t="shared" si="139"/>
        <v>1260.6107125758338</v>
      </c>
    </row>
    <row r="107" spans="1:40" ht="12.75">
      <c r="A107" s="154"/>
      <c r="B107" s="603" t="s">
        <v>91</v>
      </c>
      <c r="C107" s="207" t="s">
        <v>88</v>
      </c>
      <c r="D107" s="405" t="s">
        <v>405</v>
      </c>
      <c r="E107" s="18"/>
      <c r="F107" s="339" t="s">
        <v>63</v>
      </c>
      <c r="G107" s="388">
        <v>35.648586435396602</v>
      </c>
      <c r="H107" s="144">
        <v>39.842537780737388</v>
      </c>
      <c r="I107" s="144">
        <v>44.036489126078159</v>
      </c>
      <c r="J107" s="144">
        <v>44.036489126078159</v>
      </c>
      <c r="K107" s="144">
        <v>41.93951345340777</v>
      </c>
      <c r="L107" s="144">
        <v>46.133464798748548</v>
      </c>
      <c r="M107" s="144">
        <v>49.17321237762448</v>
      </c>
      <c r="N107" s="144">
        <v>59.475713565569748</v>
      </c>
      <c r="O107" s="144">
        <v>59.551129667194381</v>
      </c>
      <c r="P107" s="144">
        <v>60.915061046068033</v>
      </c>
      <c r="Q107" s="144">
        <v>67.733224294603161</v>
      </c>
      <c r="R107" s="144">
        <v>49.335000419317545</v>
      </c>
      <c r="S107" s="144">
        <v>50.613663969821438</v>
      </c>
      <c r="T107" s="144">
        <v>50.913980909345867</v>
      </c>
      <c r="U107" s="144">
        <v>56.07035920792093</v>
      </c>
      <c r="V107" s="144">
        <v>49.94333569289121</v>
      </c>
      <c r="W107" s="144">
        <v>42.060839935115581</v>
      </c>
      <c r="X107" s="144">
        <v>39.227486303336825</v>
      </c>
      <c r="Y107" s="144">
        <v>30.768616217044087</v>
      </c>
      <c r="Z107" s="144">
        <v>18.827905183652582</v>
      </c>
      <c r="AA107" s="144">
        <v>20.138008958513563</v>
      </c>
      <c r="AB107" s="144">
        <v>16.852507017803561</v>
      </c>
      <c r="AC107" s="144">
        <v>15.244672660345042</v>
      </c>
      <c r="AD107" s="144">
        <v>15.147190120138468</v>
      </c>
      <c r="AE107" s="144">
        <v>14.093432087566203</v>
      </c>
      <c r="AF107" s="144">
        <v>15.179845956052141</v>
      </c>
      <c r="AG107" s="144">
        <v>16.073668620409119</v>
      </c>
      <c r="AH107" s="144">
        <v>16.705841675964674</v>
      </c>
      <c r="AI107" s="144">
        <v>14.417371927593187</v>
      </c>
      <c r="AJ107" s="144">
        <v>13.435238189082714</v>
      </c>
      <c r="AK107" s="144">
        <v>14.598591165170859</v>
      </c>
      <c r="AL107" s="144">
        <v>12.776518872879276</v>
      </c>
      <c r="AM107" s="144">
        <v>12.725632133380792</v>
      </c>
      <c r="AN107" s="144">
        <v>11.607600633755187</v>
      </c>
    </row>
    <row r="108" spans="1:40" ht="13.5" thickBot="1">
      <c r="A108" s="154"/>
      <c r="B108" s="565"/>
      <c r="C108" s="205" t="s">
        <v>89</v>
      </c>
      <c r="D108" s="406" t="s">
        <v>400</v>
      </c>
      <c r="E108" s="243"/>
      <c r="F108" s="410" t="s">
        <v>63</v>
      </c>
      <c r="G108" s="427">
        <v>4.8078163636363636</v>
      </c>
      <c r="H108" s="252">
        <v>5.373441818181818</v>
      </c>
      <c r="I108" s="252">
        <v>5.9390672727272724</v>
      </c>
      <c r="J108" s="252">
        <v>5.9390672727272724</v>
      </c>
      <c r="K108" s="252">
        <v>5.6562545454545452</v>
      </c>
      <c r="L108" s="252">
        <v>6.2218799999999996</v>
      </c>
      <c r="M108" s="252">
        <v>18.0792</v>
      </c>
      <c r="N108" s="252">
        <v>23.493780000000001</v>
      </c>
      <c r="O108" s="252">
        <v>28.440179999999998</v>
      </c>
      <c r="P108" s="252">
        <v>38.080043999999994</v>
      </c>
      <c r="Q108" s="252">
        <v>38.475540000000002</v>
      </c>
      <c r="R108" s="252">
        <v>36.141119999999994</v>
      </c>
      <c r="S108" s="252">
        <v>39.590964</v>
      </c>
      <c r="T108" s="252">
        <v>37.461257999999994</v>
      </c>
      <c r="U108" s="252">
        <v>37.285434000000002</v>
      </c>
      <c r="V108" s="252">
        <v>31.217616</v>
      </c>
      <c r="W108" s="252">
        <v>25.106777819999994</v>
      </c>
      <c r="X108" s="252">
        <v>16.031134237500005</v>
      </c>
      <c r="Y108" s="252">
        <v>12.979186443431628</v>
      </c>
      <c r="Z108" s="252">
        <v>8.7451734701714514</v>
      </c>
      <c r="AA108" s="252">
        <v>11.792789999999997</v>
      </c>
      <c r="AB108" s="252">
        <v>8.6807570400000014</v>
      </c>
      <c r="AC108" s="252">
        <v>7.5459540599999997</v>
      </c>
      <c r="AD108" s="252">
        <v>7.4493053999999983</v>
      </c>
      <c r="AE108" s="252">
        <v>8.3802851999999994</v>
      </c>
      <c r="AF108" s="252">
        <v>8.3883583800000032</v>
      </c>
      <c r="AG108" s="252">
        <v>6.868325060698937</v>
      </c>
      <c r="AH108" s="252">
        <v>7.1343398700000034</v>
      </c>
      <c r="AI108" s="252">
        <v>7.3207044000000057</v>
      </c>
      <c r="AJ108" s="252">
        <v>6.4540308599999996</v>
      </c>
      <c r="AK108" s="252">
        <v>6.0868384200000145</v>
      </c>
      <c r="AL108" s="252">
        <v>5.6425680000000016</v>
      </c>
      <c r="AM108" s="252">
        <v>5.2798499996285022</v>
      </c>
      <c r="AN108" s="252">
        <v>3.0806300719896815</v>
      </c>
    </row>
    <row r="109" spans="1:40" ht="13.5" thickTop="1">
      <c r="A109" s="154"/>
      <c r="B109" s="565"/>
      <c r="C109" s="45" t="s">
        <v>16</v>
      </c>
      <c r="D109" s="46"/>
      <c r="E109" s="47"/>
      <c r="F109" s="55" t="s">
        <v>63</v>
      </c>
      <c r="G109" s="171">
        <f>G107+G108</f>
        <v>40.456402799032965</v>
      </c>
      <c r="H109" s="171">
        <f t="shared" ref="H109:AE109" si="140">H107+H108</f>
        <v>45.215979598919205</v>
      </c>
      <c r="I109" s="171">
        <f t="shared" si="140"/>
        <v>49.975556398805431</v>
      </c>
      <c r="J109" s="171">
        <f t="shared" si="140"/>
        <v>49.975556398805431</v>
      </c>
      <c r="K109" s="171">
        <f t="shared" si="140"/>
        <v>47.595767998862314</v>
      </c>
      <c r="L109" s="171">
        <f t="shared" si="140"/>
        <v>52.355344798748547</v>
      </c>
      <c r="M109" s="171">
        <f t="shared" si="140"/>
        <v>67.252412377624481</v>
      </c>
      <c r="N109" s="171">
        <f t="shared" si="140"/>
        <v>82.969493565569749</v>
      </c>
      <c r="O109" s="171">
        <f t="shared" si="140"/>
        <v>87.991309667194372</v>
      </c>
      <c r="P109" s="171">
        <f t="shared" si="140"/>
        <v>98.995105046068034</v>
      </c>
      <c r="Q109" s="171">
        <f t="shared" si="140"/>
        <v>106.20876429460316</v>
      </c>
      <c r="R109" s="171">
        <f t="shared" si="140"/>
        <v>85.476120419317539</v>
      </c>
      <c r="S109" s="171">
        <f t="shared" si="140"/>
        <v>90.204627969821445</v>
      </c>
      <c r="T109" s="171">
        <f t="shared" si="140"/>
        <v>88.375238909345853</v>
      </c>
      <c r="U109" s="171">
        <f t="shared" si="140"/>
        <v>93.355793207920925</v>
      </c>
      <c r="V109" s="171">
        <f t="shared" si="140"/>
        <v>81.160951692891217</v>
      </c>
      <c r="W109" s="171">
        <f t="shared" si="140"/>
        <v>67.167617755115572</v>
      </c>
      <c r="X109" s="171">
        <f t="shared" si="140"/>
        <v>55.25862054083683</v>
      </c>
      <c r="Y109" s="171">
        <f t="shared" si="140"/>
        <v>43.747802660475713</v>
      </c>
      <c r="Z109" s="171">
        <f t="shared" si="140"/>
        <v>27.573078653824034</v>
      </c>
      <c r="AA109" s="171">
        <f t="shared" si="140"/>
        <v>31.930798958513559</v>
      </c>
      <c r="AB109" s="171">
        <f t="shared" si="140"/>
        <v>25.533264057803564</v>
      </c>
      <c r="AC109" s="171">
        <f t="shared" si="140"/>
        <v>22.790626720345042</v>
      </c>
      <c r="AD109" s="171">
        <f t="shared" si="140"/>
        <v>22.596495520138468</v>
      </c>
      <c r="AE109" s="171">
        <f t="shared" si="140"/>
        <v>22.473717287566203</v>
      </c>
      <c r="AF109" s="171">
        <f t="shared" ref="AF109" si="141">AF107+AF108</f>
        <v>23.568204336052144</v>
      </c>
      <c r="AG109" s="171">
        <f t="shared" ref="AG109:AH109" si="142">AG107+AG108</f>
        <v>22.941993681108055</v>
      </c>
      <c r="AH109" s="171">
        <f t="shared" si="142"/>
        <v>23.840181545964676</v>
      </c>
      <c r="AI109" s="171">
        <f t="shared" ref="AI109:AJ109" si="143">AI107+AI108</f>
        <v>21.738076327593191</v>
      </c>
      <c r="AJ109" s="171">
        <f t="shared" si="143"/>
        <v>19.889269049082714</v>
      </c>
      <c r="AK109" s="171">
        <f t="shared" ref="AK109:AL109" si="144">AK107+AK108</f>
        <v>20.685429585170873</v>
      </c>
      <c r="AL109" s="171">
        <f t="shared" si="144"/>
        <v>18.419086872879276</v>
      </c>
      <c r="AM109" s="171">
        <f t="shared" ref="AM109:AN109" si="145">AM107+AM108</f>
        <v>18.005482133009295</v>
      </c>
      <c r="AN109" s="171">
        <f t="shared" si="145"/>
        <v>14.688230705744868</v>
      </c>
    </row>
    <row r="110" spans="1:40" ht="14.25">
      <c r="A110" s="154"/>
      <c r="B110" s="593"/>
      <c r="C110" s="167" t="s">
        <v>16</v>
      </c>
      <c r="D110" s="232"/>
      <c r="E110" s="167"/>
      <c r="F110" s="321" t="s">
        <v>55</v>
      </c>
      <c r="G110" s="428">
        <v>950.72546577727474</v>
      </c>
      <c r="H110" s="253">
        <v>1062.5755205746013</v>
      </c>
      <c r="I110" s="253">
        <v>1174.4255753719276</v>
      </c>
      <c r="J110" s="253">
        <v>1174.4255753719276</v>
      </c>
      <c r="K110" s="253">
        <v>1118.5005479732645</v>
      </c>
      <c r="L110" s="253">
        <v>1230.350602770591</v>
      </c>
      <c r="M110" s="253">
        <v>1580.4316908741755</v>
      </c>
      <c r="N110" s="253">
        <v>1949.7830987908892</v>
      </c>
      <c r="O110" s="253">
        <v>2067.7957771790675</v>
      </c>
      <c r="P110" s="253">
        <v>2326.384968582599</v>
      </c>
      <c r="Q110" s="253">
        <v>2495.9059609231745</v>
      </c>
      <c r="R110" s="253">
        <v>2008.6888298539623</v>
      </c>
      <c r="S110" s="253">
        <v>2119.8087572908039</v>
      </c>
      <c r="T110" s="253">
        <v>2076.8181143696274</v>
      </c>
      <c r="U110" s="253">
        <v>2193.8611403861419</v>
      </c>
      <c r="V110" s="253">
        <v>1907.2823647829437</v>
      </c>
      <c r="W110" s="253">
        <v>1578.4390172452158</v>
      </c>
      <c r="X110" s="253">
        <v>1298.5775827096654</v>
      </c>
      <c r="Y110" s="253">
        <v>1028.0733625211792</v>
      </c>
      <c r="Z110" s="253">
        <v>647.96734836486485</v>
      </c>
      <c r="AA110" s="253">
        <v>750.3737755250686</v>
      </c>
      <c r="AB110" s="253">
        <v>600.03170535838376</v>
      </c>
      <c r="AC110" s="253">
        <v>535.57972792810858</v>
      </c>
      <c r="AD110" s="253">
        <v>531.01764472325408</v>
      </c>
      <c r="AE110" s="253">
        <v>528.13235625780567</v>
      </c>
      <c r="AF110" s="253">
        <v>553.85280189722539</v>
      </c>
      <c r="AG110" s="253">
        <v>539.13685150603931</v>
      </c>
      <c r="AH110" s="253">
        <v>560.24426633016981</v>
      </c>
      <c r="AI110" s="253">
        <v>510.84479369844001</v>
      </c>
      <c r="AJ110" s="253">
        <v>467.39782265344377</v>
      </c>
      <c r="AK110" s="253">
        <v>486.10759525151553</v>
      </c>
      <c r="AL110" s="253">
        <v>432.84854151266302</v>
      </c>
      <c r="AM110" s="253">
        <v>423.12883012571842</v>
      </c>
      <c r="AN110" s="253">
        <v>345.17342158500435</v>
      </c>
    </row>
    <row r="111" spans="1:40" ht="12.75">
      <c r="A111" s="154"/>
      <c r="B111" s="604" t="s">
        <v>92</v>
      </c>
      <c r="C111" s="207" t="s">
        <v>88</v>
      </c>
      <c r="D111" s="405" t="s">
        <v>405</v>
      </c>
      <c r="E111" s="18"/>
      <c r="F111" s="339" t="s">
        <v>63</v>
      </c>
      <c r="G111" s="340">
        <v>1.4279044565323726</v>
      </c>
      <c r="H111" s="340">
        <v>1.4279044565323726</v>
      </c>
      <c r="I111" s="340">
        <v>1.4279044565323726</v>
      </c>
      <c r="J111" s="340">
        <v>1.9038726087098303</v>
      </c>
      <c r="K111" s="340">
        <v>3.331777065242203</v>
      </c>
      <c r="L111" s="340">
        <v>8.8054108152829631</v>
      </c>
      <c r="M111" s="340">
        <v>8.8402432929730761</v>
      </c>
      <c r="N111" s="340">
        <v>6.5035085559573318</v>
      </c>
      <c r="O111" s="340">
        <v>6.2109316962976742</v>
      </c>
      <c r="P111" s="340">
        <v>11.07118454931096</v>
      </c>
      <c r="Q111" s="340">
        <v>5.2090207257000269</v>
      </c>
      <c r="R111" s="340">
        <v>6.1340942317218543</v>
      </c>
      <c r="S111" s="340">
        <v>8.7135701683796096</v>
      </c>
      <c r="T111" s="340">
        <v>6.8196615257658832</v>
      </c>
      <c r="U111" s="340">
        <v>9.4987408398300026</v>
      </c>
      <c r="V111" s="340">
        <v>8.4264733026000016</v>
      </c>
      <c r="W111" s="340">
        <v>10.107205604505006</v>
      </c>
      <c r="X111" s="340">
        <v>12.828201101164815</v>
      </c>
      <c r="Y111" s="340">
        <v>11.893150520167502</v>
      </c>
      <c r="Z111" s="340">
        <v>9.5301514807200132</v>
      </c>
      <c r="AA111" s="340">
        <v>9.978115702077913</v>
      </c>
      <c r="AB111" s="340">
        <v>9.1477134280799994</v>
      </c>
      <c r="AC111" s="340">
        <v>9.2633032503255457</v>
      </c>
      <c r="AD111" s="340">
        <v>5.7907760133441313</v>
      </c>
      <c r="AE111" s="340">
        <v>7.1001987671545566</v>
      </c>
      <c r="AF111" s="340">
        <v>7.7840866255584666</v>
      </c>
      <c r="AG111" s="340">
        <v>9.8794215398754819</v>
      </c>
      <c r="AH111" s="340">
        <v>10.384243405463263</v>
      </c>
      <c r="AI111" s="340">
        <v>12.547931891001358</v>
      </c>
      <c r="AJ111" s="340">
        <v>13.746086412834952</v>
      </c>
      <c r="AK111" s="340">
        <v>16.203430098600492</v>
      </c>
      <c r="AL111" s="340">
        <v>18.102731646478155</v>
      </c>
      <c r="AM111" s="340">
        <v>18.827974076196227</v>
      </c>
      <c r="AN111" s="340">
        <v>11.452859788185833</v>
      </c>
    </row>
    <row r="112" spans="1:40" ht="13.5" thickBot="1">
      <c r="A112" s="154"/>
      <c r="B112" s="565"/>
      <c r="C112" s="205" t="s">
        <v>89</v>
      </c>
      <c r="D112" s="406" t="s">
        <v>400</v>
      </c>
      <c r="E112" s="341"/>
      <c r="F112" s="410" t="s">
        <v>63</v>
      </c>
      <c r="G112" s="429">
        <v>0.14719906702702706</v>
      </c>
      <c r="H112" s="342">
        <v>0.14719906702702706</v>
      </c>
      <c r="I112" s="342">
        <v>0.14719906702702706</v>
      </c>
      <c r="J112" s="342">
        <v>0.19626542270270272</v>
      </c>
      <c r="K112" s="342">
        <v>0.34346448972972976</v>
      </c>
      <c r="L112" s="342">
        <v>0.9077275800000002</v>
      </c>
      <c r="M112" s="342">
        <v>0.37251507150000024</v>
      </c>
      <c r="N112" s="342">
        <v>1.7191904535000013</v>
      </c>
      <c r="O112" s="342">
        <v>2.0370268800000013</v>
      </c>
      <c r="P112" s="342">
        <v>3.0282868035000003</v>
      </c>
      <c r="Q112" s="342">
        <v>3.8268861750000016</v>
      </c>
      <c r="R112" s="342">
        <v>3.3246252359999997</v>
      </c>
      <c r="S112" s="342">
        <v>2.9160945000000007</v>
      </c>
      <c r="T112" s="342">
        <v>8.6142420000000026</v>
      </c>
      <c r="U112" s="342">
        <v>9.6038865000000069</v>
      </c>
      <c r="V112" s="342">
        <v>4.1042700000000067</v>
      </c>
      <c r="W112" s="342">
        <v>4.9415008500000077</v>
      </c>
      <c r="X112" s="342">
        <v>6.6021092839285878</v>
      </c>
      <c r="Y112" s="342">
        <v>1.7923449310992332</v>
      </c>
      <c r="Z112" s="342">
        <v>1.3409077712505213</v>
      </c>
      <c r="AA112" s="342">
        <v>1.5330577725000025</v>
      </c>
      <c r="AB112" s="342">
        <v>1.4091279750000021</v>
      </c>
      <c r="AC112" s="342">
        <v>1.2058274250000018</v>
      </c>
      <c r="AD112" s="342">
        <v>1.243090665000002</v>
      </c>
      <c r="AE112" s="342">
        <v>1.5226111350000027</v>
      </c>
      <c r="AF112" s="342">
        <v>1.2893888340000024</v>
      </c>
      <c r="AG112" s="342">
        <v>1.140305310000002</v>
      </c>
      <c r="AH112" s="342">
        <v>1.2757045050000022</v>
      </c>
      <c r="AI112" s="342">
        <v>1.2287478478500018</v>
      </c>
      <c r="AJ112" s="342">
        <v>1.0862166352500016</v>
      </c>
      <c r="AK112" s="342">
        <v>1.1038616819999958</v>
      </c>
      <c r="AL112" s="342">
        <v>1.1003627250000021</v>
      </c>
      <c r="AM112" s="342">
        <v>0.87041283750000142</v>
      </c>
      <c r="AN112" s="342">
        <v>0.50785911767134329</v>
      </c>
    </row>
    <row r="113" spans="2:44" ht="13.5" thickTop="1">
      <c r="B113" s="565"/>
      <c r="C113" s="45" t="s">
        <v>16</v>
      </c>
      <c r="D113" s="46"/>
      <c r="E113" s="47"/>
      <c r="F113" s="55" t="s">
        <v>63</v>
      </c>
      <c r="G113" s="171">
        <f>G111+G112</f>
        <v>1.5751035235593998</v>
      </c>
      <c r="H113" s="171">
        <f t="shared" ref="H113:AE113" si="146">H111+H112</f>
        <v>1.5751035235593998</v>
      </c>
      <c r="I113" s="171">
        <f t="shared" si="146"/>
        <v>1.5751035235593998</v>
      </c>
      <c r="J113" s="171">
        <f t="shared" si="146"/>
        <v>2.1001380314125329</v>
      </c>
      <c r="K113" s="171">
        <f t="shared" si="146"/>
        <v>3.6752415549719326</v>
      </c>
      <c r="L113" s="171">
        <f t="shared" si="146"/>
        <v>9.7131383952829626</v>
      </c>
      <c r="M113" s="171">
        <f t="shared" si="146"/>
        <v>9.2127583644730766</v>
      </c>
      <c r="N113" s="171">
        <f t="shared" si="146"/>
        <v>8.2226990094573331</v>
      </c>
      <c r="O113" s="171">
        <f t="shared" si="146"/>
        <v>8.247958576297675</v>
      </c>
      <c r="P113" s="171">
        <f t="shared" si="146"/>
        <v>14.09947135281096</v>
      </c>
      <c r="Q113" s="171">
        <f t="shared" si="146"/>
        <v>9.035906900700029</v>
      </c>
      <c r="R113" s="171">
        <f t="shared" si="146"/>
        <v>9.4587194677218545</v>
      </c>
      <c r="S113" s="171">
        <f t="shared" si="146"/>
        <v>11.629664668379611</v>
      </c>
      <c r="T113" s="171">
        <f t="shared" si="146"/>
        <v>15.433903525765885</v>
      </c>
      <c r="U113" s="171">
        <f t="shared" si="146"/>
        <v>19.102627339830008</v>
      </c>
      <c r="V113" s="171">
        <f t="shared" si="146"/>
        <v>12.530743302600008</v>
      </c>
      <c r="W113" s="171">
        <f t="shared" si="146"/>
        <v>15.048706454505014</v>
      </c>
      <c r="X113" s="171">
        <f t="shared" si="146"/>
        <v>19.430310385093403</v>
      </c>
      <c r="Y113" s="171">
        <f t="shared" si="146"/>
        <v>13.685495451266736</v>
      </c>
      <c r="Z113" s="171">
        <f t="shared" si="146"/>
        <v>10.871059251970534</v>
      </c>
      <c r="AA113" s="171">
        <f t="shared" si="146"/>
        <v>11.511173474577916</v>
      </c>
      <c r="AB113" s="171">
        <f t="shared" si="146"/>
        <v>10.556841403080002</v>
      </c>
      <c r="AC113" s="171">
        <f t="shared" si="146"/>
        <v>10.469130675325548</v>
      </c>
      <c r="AD113" s="171">
        <f t="shared" si="146"/>
        <v>7.0338666783441335</v>
      </c>
      <c r="AE113" s="171">
        <f t="shared" si="146"/>
        <v>8.6228099021545592</v>
      </c>
      <c r="AF113" s="171">
        <f t="shared" ref="AF113" si="147">AF111+AF112</f>
        <v>9.0734754595584697</v>
      </c>
      <c r="AG113" s="171">
        <f t="shared" ref="AG113:AH113" si="148">AG111+AG112</f>
        <v>11.019726849875484</v>
      </c>
      <c r="AH113" s="171">
        <f t="shared" si="148"/>
        <v>11.659947910463265</v>
      </c>
      <c r="AI113" s="171">
        <f t="shared" ref="AI113:AJ113" si="149">AI111+AI112</f>
        <v>13.77667973885136</v>
      </c>
      <c r="AJ113" s="171">
        <f t="shared" si="149"/>
        <v>14.832303048084954</v>
      </c>
      <c r="AK113" s="171">
        <f t="shared" ref="AK113:AL113" si="150">AK111+AK112</f>
        <v>17.307291780600487</v>
      </c>
      <c r="AL113" s="171">
        <f t="shared" si="150"/>
        <v>19.203094371478159</v>
      </c>
      <c r="AM113" s="171">
        <f t="shared" ref="AM113:AN113" si="151">AM111+AM112</f>
        <v>19.698386913696229</v>
      </c>
      <c r="AN113" s="171">
        <f t="shared" si="151"/>
        <v>11.960718905857176</v>
      </c>
    </row>
    <row r="114" spans="2:44" ht="15" thickBot="1">
      <c r="B114" s="602"/>
      <c r="C114" s="343" t="s">
        <v>16</v>
      </c>
      <c r="D114" s="344"/>
      <c r="E114" s="343"/>
      <c r="F114" s="20" t="s">
        <v>55</v>
      </c>
      <c r="G114" s="345">
        <v>25.359166729306338</v>
      </c>
      <c r="H114" s="345">
        <v>25.359166729306338</v>
      </c>
      <c r="I114" s="345">
        <v>25.359166729306338</v>
      </c>
      <c r="J114" s="345">
        <v>33.812222305741777</v>
      </c>
      <c r="K114" s="345">
        <v>59.171389035048115</v>
      </c>
      <c r="L114" s="345">
        <v>156.38152816405568</v>
      </c>
      <c r="M114" s="345">
        <v>148.32540966801653</v>
      </c>
      <c r="N114" s="345">
        <v>132.38545405226304</v>
      </c>
      <c r="O114" s="345">
        <v>132.79213307839257</v>
      </c>
      <c r="P114" s="345">
        <v>227.00148878025644</v>
      </c>
      <c r="Q114" s="345">
        <v>145.47810110127048</v>
      </c>
      <c r="R114" s="345">
        <v>152.28538343032184</v>
      </c>
      <c r="S114" s="345">
        <v>187.23760116091174</v>
      </c>
      <c r="T114" s="345">
        <v>248.48584676483077</v>
      </c>
      <c r="U114" s="345">
        <v>307.55230017126308</v>
      </c>
      <c r="V114" s="345">
        <v>201.74496717186014</v>
      </c>
      <c r="W114" s="345">
        <v>242.28417391753072</v>
      </c>
      <c r="X114" s="345">
        <v>312.82799720000378</v>
      </c>
      <c r="Y114" s="345">
        <v>220.33647676539445</v>
      </c>
      <c r="Z114" s="345">
        <v>175.0240539567256</v>
      </c>
      <c r="AA114" s="345">
        <v>185.32989294070444</v>
      </c>
      <c r="AB114" s="345">
        <v>169.96514658958802</v>
      </c>
      <c r="AC114" s="345">
        <v>168.55300387274133</v>
      </c>
      <c r="AD114" s="345">
        <v>113.24525352134054</v>
      </c>
      <c r="AE114" s="345">
        <v>138.8272394246884</v>
      </c>
      <c r="AF114" s="345">
        <v>146.08295489889136</v>
      </c>
      <c r="AG114" s="345">
        <v>177.41760228299529</v>
      </c>
      <c r="AH114" s="345">
        <v>187.72516135845856</v>
      </c>
      <c r="AI114" s="345">
        <v>221.8045437955069</v>
      </c>
      <c r="AJ114" s="345">
        <v>238.80007907416777</v>
      </c>
      <c r="AK114" s="345">
        <v>278.6473976676678</v>
      </c>
      <c r="AL114" s="345">
        <v>309.1698193807984</v>
      </c>
      <c r="AM114" s="345">
        <v>317.14402931050927</v>
      </c>
      <c r="AN114" s="345">
        <v>192.56757438430054</v>
      </c>
    </row>
    <row r="115" spans="2:44" ht="15" thickTop="1">
      <c r="B115" s="337" t="s">
        <v>354</v>
      </c>
      <c r="C115" s="73"/>
      <c r="D115" s="31"/>
      <c r="E115" s="153"/>
      <c r="F115" s="23" t="s">
        <v>55</v>
      </c>
      <c r="G115" s="338">
        <f>SUM(G103,G106,G110,G114)</f>
        <v>2345.6864979957622</v>
      </c>
      <c r="H115" s="338">
        <f t="shared" ref="H115:AG115" si="152">SUM(H103,H106,H110,H114)</f>
        <v>2667.2197613740523</v>
      </c>
      <c r="I115" s="338">
        <f t="shared" si="152"/>
        <v>2850.795678580293</v>
      </c>
      <c r="J115" s="338">
        <f t="shared" si="152"/>
        <v>3654.5138466316907</v>
      </c>
      <c r="K115" s="338">
        <f t="shared" si="152"/>
        <v>4231.1204121039927</v>
      </c>
      <c r="L115" s="338">
        <f t="shared" si="152"/>
        <v>5323.4607457209931</v>
      </c>
      <c r="M115" s="338">
        <f t="shared" si="152"/>
        <v>6232.1202916441616</v>
      </c>
      <c r="N115" s="338">
        <f t="shared" si="152"/>
        <v>7716.8664196232612</v>
      </c>
      <c r="O115" s="338">
        <f t="shared" si="152"/>
        <v>7900.374647958447</v>
      </c>
      <c r="P115" s="338">
        <f t="shared" si="152"/>
        <v>8633.6724001478433</v>
      </c>
      <c r="Q115" s="338">
        <f t="shared" si="152"/>
        <v>9172.3017670354457</v>
      </c>
      <c r="R115" s="338">
        <f t="shared" si="152"/>
        <v>7167.0287329164976</v>
      </c>
      <c r="S115" s="338">
        <f t="shared" si="152"/>
        <v>7382.7553475726399</v>
      </c>
      <c r="T115" s="338">
        <f t="shared" si="152"/>
        <v>7371.2828845867261</v>
      </c>
      <c r="U115" s="338">
        <f t="shared" si="152"/>
        <v>7879.1266391831741</v>
      </c>
      <c r="V115" s="338">
        <f t="shared" si="152"/>
        <v>6686.8496917513239</v>
      </c>
      <c r="W115" s="338">
        <f t="shared" si="152"/>
        <v>6751.9817423431487</v>
      </c>
      <c r="X115" s="338">
        <f t="shared" si="152"/>
        <v>6058.5290068787926</v>
      </c>
      <c r="Y115" s="338">
        <f t="shared" si="152"/>
        <v>4621.3830635310424</v>
      </c>
      <c r="Z115" s="338">
        <f t="shared" si="152"/>
        <v>2932.3511948446867</v>
      </c>
      <c r="AA115" s="338">
        <f t="shared" si="152"/>
        <v>3170.274959934146</v>
      </c>
      <c r="AB115" s="338">
        <f t="shared" si="152"/>
        <v>2660.223177024533</v>
      </c>
      <c r="AC115" s="338">
        <f t="shared" si="152"/>
        <v>2362.1282163205733</v>
      </c>
      <c r="AD115" s="338">
        <f t="shared" si="152"/>
        <v>2236.6840817401571</v>
      </c>
      <c r="AE115" s="338">
        <f t="shared" si="152"/>
        <v>2340.1139422359579</v>
      </c>
      <c r="AF115" s="338">
        <f t="shared" si="152"/>
        <v>2332.4895166379388</v>
      </c>
      <c r="AG115" s="338">
        <f t="shared" si="152"/>
        <v>2473.9571739467374</v>
      </c>
      <c r="AH115" s="338">
        <f t="shared" ref="AH115:AI115" si="153">SUM(AH103,AH106,AH110,AH114)</f>
        <v>2632.2279059640377</v>
      </c>
      <c r="AI115" s="338">
        <f t="shared" si="153"/>
        <v>2574.4684999841747</v>
      </c>
      <c r="AJ115" s="338">
        <f t="shared" ref="AJ115:AK115" si="154">SUM(AJ103,AJ106,AJ110,AJ114)</f>
        <v>2455.8177282330389</v>
      </c>
      <c r="AK115" s="338">
        <f t="shared" si="154"/>
        <v>2659.9542749477482</v>
      </c>
      <c r="AL115" s="338">
        <f t="shared" ref="AL115" si="155">SUM(AL103,AL106,AL110,AL114)</f>
        <v>2335.7147400454728</v>
      </c>
      <c r="AM115" s="338">
        <f>SUM(AM103,AM106,AM110,AM114)</f>
        <v>2340.7708856146446</v>
      </c>
      <c r="AN115" s="338">
        <f>SUM(AN103,AN106,AN110,AN114)</f>
        <v>1896.6072356017141</v>
      </c>
    </row>
    <row r="116" spans="2:44" ht="12.75">
      <c r="B116" s="186"/>
      <c r="C116" s="186"/>
      <c r="D116" s="186"/>
      <c r="E116" s="48"/>
      <c r="F116" s="186"/>
      <c r="G116" s="330"/>
      <c r="H116" s="330"/>
      <c r="I116" s="330"/>
      <c r="J116" s="330"/>
      <c r="K116" s="330"/>
      <c r="L116" s="330"/>
      <c r="M116" s="330"/>
      <c r="N116" s="330"/>
      <c r="O116" s="330"/>
      <c r="P116" s="330"/>
      <c r="Q116" s="330"/>
      <c r="R116" s="330"/>
      <c r="S116" s="330"/>
      <c r="T116" s="330"/>
      <c r="U116" s="330"/>
      <c r="V116" s="330"/>
      <c r="W116" s="330"/>
      <c r="X116" s="330"/>
      <c r="Y116" s="330"/>
      <c r="Z116" s="330"/>
      <c r="AA116" s="330"/>
      <c r="AB116" s="330"/>
      <c r="AC116" s="330"/>
      <c r="AD116" s="330"/>
      <c r="AE116" s="330"/>
      <c r="AF116" s="330"/>
      <c r="AG116" s="330"/>
      <c r="AH116" s="330"/>
      <c r="AI116" s="330"/>
      <c r="AJ116" s="330"/>
      <c r="AK116" s="330"/>
      <c r="AL116" s="330"/>
      <c r="AM116" s="223"/>
      <c r="AN116" s="223"/>
      <c r="AO116" s="330"/>
      <c r="AP116" s="330"/>
      <c r="AQ116" s="330"/>
      <c r="AR116" s="330"/>
    </row>
    <row r="117" spans="2:44" ht="12.75">
      <c r="G117" s="18"/>
      <c r="H117" s="4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49"/>
      <c r="AA117" s="49"/>
      <c r="AB117" s="49"/>
      <c r="AC117" s="50"/>
      <c r="AD117" s="42"/>
      <c r="AE117" s="42"/>
      <c r="AF117" s="42"/>
      <c r="AG117" s="42"/>
      <c r="AH117" s="42"/>
      <c r="AJ117" s="42"/>
      <c r="AK117" s="42"/>
      <c r="AL117" s="42"/>
      <c r="AO117" s="42"/>
      <c r="AP117" s="42"/>
      <c r="AQ117" s="42"/>
      <c r="AR117" s="42"/>
    </row>
    <row r="118" spans="2:44" ht="12.75">
      <c r="B118" s="186"/>
      <c r="C118" s="186"/>
      <c r="D118" s="186"/>
      <c r="E118" s="48"/>
      <c r="F118" s="186"/>
      <c r="G118" s="18"/>
      <c r="H118" s="4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49"/>
      <c r="AA118" s="49"/>
      <c r="AB118" s="49"/>
      <c r="AC118" s="50"/>
      <c r="AD118" s="42"/>
      <c r="AE118" s="42"/>
      <c r="AF118" s="42"/>
      <c r="AG118" s="42"/>
      <c r="AH118" s="42"/>
      <c r="AI118" s="223"/>
      <c r="AJ118" s="42"/>
      <c r="AK118" s="42"/>
      <c r="AL118" s="42"/>
      <c r="AM118" s="42"/>
      <c r="AN118" s="42"/>
      <c r="AO118" s="42"/>
      <c r="AP118" s="42"/>
      <c r="AQ118" s="42"/>
      <c r="AR118" s="42"/>
    </row>
    <row r="119" spans="2:44" ht="12.75">
      <c r="B119" s="18"/>
      <c r="C119" s="16"/>
      <c r="D119" s="17"/>
      <c r="E119" s="18"/>
      <c r="F119" s="18"/>
      <c r="G119" s="18"/>
      <c r="H119" s="4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49"/>
      <c r="AA119" s="49"/>
      <c r="AB119" s="49"/>
      <c r="AC119" s="50"/>
      <c r="AD119" s="42"/>
      <c r="AE119" s="42"/>
      <c r="AF119" s="42"/>
      <c r="AG119" s="42"/>
      <c r="AH119" s="42"/>
      <c r="AI119" s="11"/>
      <c r="AJ119" s="42"/>
      <c r="AK119" s="42"/>
      <c r="AL119" s="42"/>
      <c r="AM119" s="42"/>
      <c r="AN119" s="42"/>
      <c r="AO119" s="42"/>
      <c r="AP119" s="42"/>
      <c r="AQ119" s="42"/>
      <c r="AR119" s="42"/>
    </row>
    <row r="120" spans="2:44" ht="12.75">
      <c r="B120" s="218" t="s">
        <v>449</v>
      </c>
      <c r="C120" s="16"/>
      <c r="D120" s="17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49"/>
      <c r="AA120" s="49"/>
      <c r="AB120" s="49"/>
      <c r="AC120" s="50"/>
      <c r="AD120" s="50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</row>
    <row r="121" spans="2:44" ht="12.75">
      <c r="B121" s="151" t="s">
        <v>1</v>
      </c>
      <c r="C121" s="556"/>
      <c r="D121" s="556"/>
      <c r="E121" s="557"/>
      <c r="F121" s="415" t="s">
        <v>2</v>
      </c>
      <c r="G121" s="417">
        <v>1990</v>
      </c>
      <c r="H121" s="120">
        <f t="shared" ref="H121:AN121" si="156">G121+1</f>
        <v>1991</v>
      </c>
      <c r="I121" s="120">
        <f t="shared" si="156"/>
        <v>1992</v>
      </c>
      <c r="J121" s="120">
        <f t="shared" si="156"/>
        <v>1993</v>
      </c>
      <c r="K121" s="120">
        <f t="shared" si="156"/>
        <v>1994</v>
      </c>
      <c r="L121" s="120">
        <f t="shared" si="156"/>
        <v>1995</v>
      </c>
      <c r="M121" s="120">
        <f t="shared" si="156"/>
        <v>1996</v>
      </c>
      <c r="N121" s="120">
        <f t="shared" si="156"/>
        <v>1997</v>
      </c>
      <c r="O121" s="120">
        <f t="shared" si="156"/>
        <v>1998</v>
      </c>
      <c r="P121" s="120">
        <f t="shared" si="156"/>
        <v>1999</v>
      </c>
      <c r="Q121" s="120">
        <f t="shared" si="156"/>
        <v>2000</v>
      </c>
      <c r="R121" s="120">
        <f t="shared" si="156"/>
        <v>2001</v>
      </c>
      <c r="S121" s="120">
        <f t="shared" si="156"/>
        <v>2002</v>
      </c>
      <c r="T121" s="120">
        <f t="shared" si="156"/>
        <v>2003</v>
      </c>
      <c r="U121" s="120">
        <f t="shared" si="156"/>
        <v>2004</v>
      </c>
      <c r="V121" s="120">
        <f t="shared" si="156"/>
        <v>2005</v>
      </c>
      <c r="W121" s="120">
        <f t="shared" si="156"/>
        <v>2006</v>
      </c>
      <c r="X121" s="120">
        <f t="shared" si="156"/>
        <v>2007</v>
      </c>
      <c r="Y121" s="120">
        <f t="shared" si="156"/>
        <v>2008</v>
      </c>
      <c r="Z121" s="120">
        <f t="shared" si="156"/>
        <v>2009</v>
      </c>
      <c r="AA121" s="120">
        <f t="shared" si="156"/>
        <v>2010</v>
      </c>
      <c r="AB121" s="120">
        <f t="shared" si="156"/>
        <v>2011</v>
      </c>
      <c r="AC121" s="120">
        <f t="shared" si="156"/>
        <v>2012</v>
      </c>
      <c r="AD121" s="120">
        <f t="shared" si="156"/>
        <v>2013</v>
      </c>
      <c r="AE121" s="120">
        <f t="shared" si="156"/>
        <v>2014</v>
      </c>
      <c r="AF121" s="120">
        <f t="shared" si="156"/>
        <v>2015</v>
      </c>
      <c r="AG121" s="120">
        <f t="shared" si="156"/>
        <v>2016</v>
      </c>
      <c r="AH121" s="120">
        <f t="shared" si="156"/>
        <v>2017</v>
      </c>
      <c r="AI121" s="120">
        <f t="shared" si="156"/>
        <v>2018</v>
      </c>
      <c r="AJ121" s="120">
        <f t="shared" si="156"/>
        <v>2019</v>
      </c>
      <c r="AK121" s="120">
        <f t="shared" si="156"/>
        <v>2020</v>
      </c>
      <c r="AL121" s="120">
        <f t="shared" si="156"/>
        <v>2021</v>
      </c>
      <c r="AM121" s="120">
        <f t="shared" si="156"/>
        <v>2022</v>
      </c>
      <c r="AN121" s="120">
        <f t="shared" si="156"/>
        <v>2023</v>
      </c>
    </row>
    <row r="122" spans="2:44" ht="15" thickBot="1">
      <c r="B122" s="564" t="s">
        <v>56</v>
      </c>
      <c r="C122" s="590" t="s">
        <v>94</v>
      </c>
      <c r="D122" s="403" t="s">
        <v>401</v>
      </c>
      <c r="E122" s="513"/>
      <c r="F122" s="434" t="s">
        <v>55</v>
      </c>
      <c r="G122" s="514" t="s">
        <v>532</v>
      </c>
      <c r="H122" s="514" t="s">
        <v>532</v>
      </c>
      <c r="I122" s="514">
        <v>3.7301299559312833</v>
      </c>
      <c r="J122" s="514">
        <v>64.089052314974154</v>
      </c>
      <c r="K122" s="514">
        <v>331.3648641503429</v>
      </c>
      <c r="L122" s="514">
        <v>827.82468487226026</v>
      </c>
      <c r="M122" s="514">
        <v>1185.8014695105646</v>
      </c>
      <c r="N122" s="514">
        <v>1552.3086273441304</v>
      </c>
      <c r="O122" s="514">
        <v>1899.0717989202567</v>
      </c>
      <c r="P122" s="514">
        <v>2253.192628094137</v>
      </c>
      <c r="Q122" s="514">
        <v>2666.5653926003047</v>
      </c>
      <c r="R122" s="514">
        <v>3180.4154630242183</v>
      </c>
      <c r="S122" s="514">
        <v>3886.8656377939806</v>
      </c>
      <c r="T122" s="514">
        <v>4763.1286864083741</v>
      </c>
      <c r="U122" s="514">
        <v>5895.3858409543309</v>
      </c>
      <c r="V122" s="514">
        <v>7138.0651361483096</v>
      </c>
      <c r="W122" s="514">
        <v>8278.7896449250638</v>
      </c>
      <c r="X122" s="514">
        <v>9832.4918365331214</v>
      </c>
      <c r="Y122" s="514">
        <v>11036.347651866381</v>
      </c>
      <c r="Z122" s="514">
        <v>12370.821455366187</v>
      </c>
      <c r="AA122" s="514">
        <v>14024.423603604375</v>
      </c>
      <c r="AB122" s="514">
        <v>15674.236301952125</v>
      </c>
      <c r="AC122" s="514">
        <v>17536.300866880778</v>
      </c>
      <c r="AD122" s="514">
        <v>19229.633101027754</v>
      </c>
      <c r="AE122" s="514">
        <v>21312.866290276415</v>
      </c>
      <c r="AF122" s="514">
        <v>23693.872247130312</v>
      </c>
      <c r="AG122" s="514">
        <v>25094.834708978109</v>
      </c>
      <c r="AH122" s="514">
        <v>26005.158141531214</v>
      </c>
      <c r="AI122" s="514">
        <v>26976.673730171544</v>
      </c>
      <c r="AJ122" s="514">
        <v>28430.142155908019</v>
      </c>
      <c r="AK122" s="514">
        <v>29507.853501028974</v>
      </c>
      <c r="AL122" s="514">
        <v>30142.382754208033</v>
      </c>
      <c r="AM122" s="514">
        <v>29663.278696205383</v>
      </c>
      <c r="AN122" s="514">
        <v>28453.036665177457</v>
      </c>
    </row>
    <row r="123" spans="2:44" ht="15" thickTop="1">
      <c r="B123" s="600"/>
      <c r="C123" s="586"/>
      <c r="D123" s="500" t="s">
        <v>440</v>
      </c>
      <c r="E123" s="501"/>
      <c r="F123" s="458" t="s">
        <v>55</v>
      </c>
      <c r="G123" s="499" t="s">
        <v>532</v>
      </c>
      <c r="H123" s="499" t="s">
        <v>532</v>
      </c>
      <c r="I123" s="499">
        <v>0.15861858121621619</v>
      </c>
      <c r="J123" s="499">
        <v>2.2522206705990975</v>
      </c>
      <c r="K123" s="499">
        <v>10.930240018783774</v>
      </c>
      <c r="L123" s="499">
        <v>29.714638531105692</v>
      </c>
      <c r="M123" s="499">
        <v>51.501218393690358</v>
      </c>
      <c r="N123" s="499">
        <v>86.99314306976018</v>
      </c>
      <c r="O123" s="499">
        <v>132.39462172573465</v>
      </c>
      <c r="P123" s="499">
        <v>181.81646141864042</v>
      </c>
      <c r="Q123" s="499">
        <v>250.35975660969635</v>
      </c>
      <c r="R123" s="499">
        <v>357.69692972599813</v>
      </c>
      <c r="S123" s="499">
        <v>638.34759276983777</v>
      </c>
      <c r="T123" s="499">
        <v>1169.3690507503457</v>
      </c>
      <c r="U123" s="499">
        <v>1939.2588481656919</v>
      </c>
      <c r="V123" s="499">
        <v>2823.6718813584775</v>
      </c>
      <c r="W123" s="499">
        <v>3939.9132231786607</v>
      </c>
      <c r="X123" s="499">
        <v>4974.3796230963371</v>
      </c>
      <c r="Y123" s="499">
        <v>5667.247717080445</v>
      </c>
      <c r="Z123" s="499">
        <v>6531.3412385039574</v>
      </c>
      <c r="AA123" s="499">
        <v>7630.2443425161873</v>
      </c>
      <c r="AB123" s="499">
        <v>8760.3485398550692</v>
      </c>
      <c r="AC123" s="499">
        <v>9829.3546543689608</v>
      </c>
      <c r="AD123" s="499">
        <v>10771.468768199416</v>
      </c>
      <c r="AE123" s="499">
        <v>12196.453071116117</v>
      </c>
      <c r="AF123" s="499">
        <v>13910.110179783032</v>
      </c>
      <c r="AG123" s="499">
        <v>14723.048474350297</v>
      </c>
      <c r="AH123" s="499">
        <v>15150.870869329679</v>
      </c>
      <c r="AI123" s="499">
        <v>15900.774946145639</v>
      </c>
      <c r="AJ123" s="499">
        <v>16964.056658140547</v>
      </c>
      <c r="AK123" s="499">
        <v>17786.391872501052</v>
      </c>
      <c r="AL123" s="499">
        <v>18062.626065267257</v>
      </c>
      <c r="AM123" s="499">
        <v>17385.503226997465</v>
      </c>
      <c r="AN123" s="499">
        <v>16476.072998733362</v>
      </c>
    </row>
    <row r="124" spans="2:44" ht="14.25">
      <c r="B124" s="600"/>
      <c r="C124" s="586"/>
      <c r="D124" s="500" t="s">
        <v>437</v>
      </c>
      <c r="E124" s="501"/>
      <c r="F124" s="458" t="s">
        <v>55</v>
      </c>
      <c r="G124" s="499" t="s">
        <v>532</v>
      </c>
      <c r="H124" s="499" t="s">
        <v>532</v>
      </c>
      <c r="I124" s="499" t="s">
        <v>532</v>
      </c>
      <c r="J124" s="499">
        <v>1.8699442929904404</v>
      </c>
      <c r="K124" s="499">
        <v>5.6487351922273286</v>
      </c>
      <c r="L124" s="499">
        <v>11.339721523000001</v>
      </c>
      <c r="M124" s="499">
        <v>16.346688280207999</v>
      </c>
      <c r="N124" s="499">
        <v>19.3537103248112</v>
      </c>
      <c r="O124" s="499">
        <v>23.762867733898798</v>
      </c>
      <c r="P124" s="499">
        <v>36.0300113912024</v>
      </c>
      <c r="Q124" s="499">
        <v>52.097759414861947</v>
      </c>
      <c r="R124" s="499">
        <v>74.578948873755692</v>
      </c>
      <c r="S124" s="499">
        <v>108.08931835999661</v>
      </c>
      <c r="T124" s="499">
        <v>148.70988468094018</v>
      </c>
      <c r="U124" s="499">
        <v>194.51525431048393</v>
      </c>
      <c r="V124" s="499">
        <v>244.19030652695119</v>
      </c>
      <c r="W124" s="499">
        <v>296.04318177779948</v>
      </c>
      <c r="X124" s="499">
        <v>337.30359247881762</v>
      </c>
      <c r="Y124" s="499">
        <v>369.11065073448128</v>
      </c>
      <c r="Z124" s="499">
        <v>412.1272240010594</v>
      </c>
      <c r="AA124" s="499">
        <v>432.02780781481761</v>
      </c>
      <c r="AB124" s="499">
        <v>367.50664698256247</v>
      </c>
      <c r="AC124" s="499">
        <v>330.49015555244119</v>
      </c>
      <c r="AD124" s="499">
        <v>262.61783988317023</v>
      </c>
      <c r="AE124" s="499">
        <v>234.9746721196303</v>
      </c>
      <c r="AF124" s="499">
        <v>199.36170425833382</v>
      </c>
      <c r="AG124" s="499">
        <v>139.57356893220987</v>
      </c>
      <c r="AH124" s="499">
        <v>82.665310421725053</v>
      </c>
      <c r="AI124" s="499">
        <v>18.727532375525609</v>
      </c>
      <c r="AJ124" s="499">
        <v>1.882917481960942</v>
      </c>
      <c r="AK124" s="499">
        <v>1.3393386012317097</v>
      </c>
      <c r="AL124" s="499">
        <v>0.91693929064674895</v>
      </c>
      <c r="AM124" s="499">
        <v>0.59892981004238444</v>
      </c>
      <c r="AN124" s="502">
        <v>0.37016284766638652</v>
      </c>
    </row>
    <row r="125" spans="2:44" ht="14.25">
      <c r="B125" s="600"/>
      <c r="C125" s="586"/>
      <c r="D125" s="495" t="s">
        <v>446</v>
      </c>
      <c r="E125" s="496"/>
      <c r="F125" s="461" t="s">
        <v>55</v>
      </c>
      <c r="G125" s="493" t="s">
        <v>533</v>
      </c>
      <c r="H125" s="493" t="s">
        <v>533</v>
      </c>
      <c r="I125" s="493" t="s">
        <v>533</v>
      </c>
      <c r="J125" s="493" t="s">
        <v>533</v>
      </c>
      <c r="K125" s="493" t="s">
        <v>533</v>
      </c>
      <c r="L125" s="493" t="s">
        <v>533</v>
      </c>
      <c r="M125" s="493" t="s">
        <v>533</v>
      </c>
      <c r="N125" s="493" t="s">
        <v>533</v>
      </c>
      <c r="O125" s="493" t="s">
        <v>533</v>
      </c>
      <c r="P125" s="493" t="s">
        <v>533</v>
      </c>
      <c r="Q125" s="493" t="s">
        <v>533</v>
      </c>
      <c r="R125" s="493" t="s">
        <v>533</v>
      </c>
      <c r="S125" s="493" t="s">
        <v>533</v>
      </c>
      <c r="T125" s="493" t="s">
        <v>533</v>
      </c>
      <c r="U125" s="493" t="s">
        <v>533</v>
      </c>
      <c r="V125" s="493" t="s">
        <v>533</v>
      </c>
      <c r="W125" s="493" t="s">
        <v>533</v>
      </c>
      <c r="X125" s="493" t="s">
        <v>533</v>
      </c>
      <c r="Y125" s="493" t="s">
        <v>533</v>
      </c>
      <c r="Z125" s="493" t="s">
        <v>533</v>
      </c>
      <c r="AA125" s="493" t="s">
        <v>533</v>
      </c>
      <c r="AB125" s="493" t="s">
        <v>533</v>
      </c>
      <c r="AC125" s="493" t="s">
        <v>533</v>
      </c>
      <c r="AD125" s="493" t="s">
        <v>533</v>
      </c>
      <c r="AE125" s="493" t="s">
        <v>533</v>
      </c>
      <c r="AF125" s="493" t="s">
        <v>533</v>
      </c>
      <c r="AG125" s="493" t="s">
        <v>533</v>
      </c>
      <c r="AH125" s="493" t="s">
        <v>533</v>
      </c>
      <c r="AI125" s="493" t="s">
        <v>533</v>
      </c>
      <c r="AJ125" s="493" t="s">
        <v>533</v>
      </c>
      <c r="AK125" s="493" t="s">
        <v>533</v>
      </c>
      <c r="AL125" s="493" t="s">
        <v>533</v>
      </c>
      <c r="AM125" s="493" t="s">
        <v>533</v>
      </c>
      <c r="AN125" s="493" t="s">
        <v>533</v>
      </c>
    </row>
    <row r="126" spans="2:44" ht="14.25">
      <c r="B126" s="600"/>
      <c r="C126" s="586"/>
      <c r="D126" s="495" t="s">
        <v>438</v>
      </c>
      <c r="E126" s="496"/>
      <c r="F126" s="461" t="s">
        <v>55</v>
      </c>
      <c r="G126" s="493" t="s">
        <v>532</v>
      </c>
      <c r="H126" s="493" t="s">
        <v>532</v>
      </c>
      <c r="I126" s="493" t="s">
        <v>532</v>
      </c>
      <c r="J126" s="493" t="s">
        <v>532</v>
      </c>
      <c r="K126" s="493" t="s">
        <v>532</v>
      </c>
      <c r="L126" s="493" t="s">
        <v>532</v>
      </c>
      <c r="M126" s="493">
        <v>7.4976088432413598E-3</v>
      </c>
      <c r="N126" s="493">
        <v>3.6383280898876408E-2</v>
      </c>
      <c r="O126" s="493">
        <v>0.12538905093465957</v>
      </c>
      <c r="P126" s="493">
        <v>0.24704522474807628</v>
      </c>
      <c r="Q126" s="493">
        <v>1.2346903473394073</v>
      </c>
      <c r="R126" s="493">
        <v>3.5633296957747955</v>
      </c>
      <c r="S126" s="493">
        <v>8.3578307162270669</v>
      </c>
      <c r="T126" s="493">
        <v>11.784301443889044</v>
      </c>
      <c r="U126" s="493">
        <v>17.633938772048683</v>
      </c>
      <c r="V126" s="493">
        <v>24.346247761015842</v>
      </c>
      <c r="W126" s="493">
        <v>32.867793892723753</v>
      </c>
      <c r="X126" s="493">
        <v>42.34668037185012</v>
      </c>
      <c r="Y126" s="493">
        <v>52.888911113538562</v>
      </c>
      <c r="Z126" s="493">
        <v>63.102205938463293</v>
      </c>
      <c r="AA126" s="493">
        <v>78.274001047346076</v>
      </c>
      <c r="AB126" s="493">
        <v>96.1000470551772</v>
      </c>
      <c r="AC126" s="493">
        <v>125.5906771424786</v>
      </c>
      <c r="AD126" s="493">
        <v>164.43074854840978</v>
      </c>
      <c r="AE126" s="493">
        <v>179.48515049692168</v>
      </c>
      <c r="AF126" s="493">
        <v>194.74430074472585</v>
      </c>
      <c r="AG126" s="493">
        <v>211.66217579299303</v>
      </c>
      <c r="AH126" s="493">
        <v>229.7668980025328</v>
      </c>
      <c r="AI126" s="493">
        <v>257.16978838525387</v>
      </c>
      <c r="AJ126" s="493">
        <v>281.9614469258695</v>
      </c>
      <c r="AK126" s="493">
        <v>305.38273761506116</v>
      </c>
      <c r="AL126" s="493">
        <v>315.46724404744498</v>
      </c>
      <c r="AM126" s="493">
        <v>323.88341063650256</v>
      </c>
      <c r="AN126" s="493">
        <v>327.44435138363133</v>
      </c>
    </row>
    <row r="127" spans="2:44" ht="14.25">
      <c r="B127" s="600"/>
      <c r="C127" s="586"/>
      <c r="D127" s="495" t="s">
        <v>439</v>
      </c>
      <c r="E127" s="496"/>
      <c r="F127" s="461" t="s">
        <v>55</v>
      </c>
      <c r="G127" s="493" t="s">
        <v>532</v>
      </c>
      <c r="H127" s="493" t="s">
        <v>532</v>
      </c>
      <c r="I127" s="493">
        <v>3.5715113747150666</v>
      </c>
      <c r="J127" s="493">
        <v>59.966887351384621</v>
      </c>
      <c r="K127" s="493">
        <v>314.78588893933181</v>
      </c>
      <c r="L127" s="493">
        <v>786.77032481815456</v>
      </c>
      <c r="M127" s="493">
        <v>1117.9460652278231</v>
      </c>
      <c r="N127" s="493">
        <v>1445.9253906686602</v>
      </c>
      <c r="O127" s="493">
        <v>1737.0622877506887</v>
      </c>
      <c r="P127" s="493">
        <v>2007.5755643323059</v>
      </c>
      <c r="Q127" s="493">
        <v>2289.5724913854779</v>
      </c>
      <c r="R127" s="493">
        <v>2561.6605384151048</v>
      </c>
      <c r="S127" s="493">
        <v>2823.1848044324474</v>
      </c>
      <c r="T127" s="493">
        <v>2914.2391687836639</v>
      </c>
      <c r="U127" s="493">
        <v>2933.2756874527313</v>
      </c>
      <c r="V127" s="493">
        <v>2898.5738297813014</v>
      </c>
      <c r="W127" s="493">
        <v>2503.1402672988206</v>
      </c>
      <c r="X127" s="493">
        <v>2591.1491333692697</v>
      </c>
      <c r="Y127" s="493">
        <v>2627.7192782975117</v>
      </c>
      <c r="Z127" s="493">
        <v>2621.597969546588</v>
      </c>
      <c r="AA127" s="493">
        <v>2660.1066400875229</v>
      </c>
      <c r="AB127" s="493">
        <v>2576.3632228829488</v>
      </c>
      <c r="AC127" s="493">
        <v>2635.2108090844945</v>
      </c>
      <c r="AD127" s="493">
        <v>2743.3157323399601</v>
      </c>
      <c r="AE127" s="493">
        <v>2682.9034679823753</v>
      </c>
      <c r="AF127" s="493">
        <v>2628.6728973062109</v>
      </c>
      <c r="AG127" s="493">
        <v>2612.3607673113702</v>
      </c>
      <c r="AH127" s="493">
        <v>2634.1437394838499</v>
      </c>
      <c r="AI127" s="493">
        <v>2582.6637307164929</v>
      </c>
      <c r="AJ127" s="493">
        <v>2563.5529946610341</v>
      </c>
      <c r="AK127" s="493">
        <v>2496.0483568803884</v>
      </c>
      <c r="AL127" s="493">
        <v>2437.2307510653563</v>
      </c>
      <c r="AM127" s="493">
        <v>2316.6864211067664</v>
      </c>
      <c r="AN127" s="493">
        <v>2259.0120609915884</v>
      </c>
    </row>
    <row r="128" spans="2:44" ht="14.25">
      <c r="B128" s="600"/>
      <c r="C128" s="586"/>
      <c r="D128" s="550" t="s">
        <v>536</v>
      </c>
      <c r="E128" s="551"/>
      <c r="F128" s="461" t="s">
        <v>55</v>
      </c>
      <c r="G128" s="493" t="s">
        <v>532</v>
      </c>
      <c r="H128" s="493" t="s">
        <v>532</v>
      </c>
      <c r="I128" s="493">
        <v>3.5715113747150666</v>
      </c>
      <c r="J128" s="493">
        <v>59.837772906023794</v>
      </c>
      <c r="K128" s="493">
        <v>314.55399429547032</v>
      </c>
      <c r="L128" s="493">
        <v>786.29149100584345</v>
      </c>
      <c r="M128" s="493">
        <v>1117.1042841570297</v>
      </c>
      <c r="N128" s="493">
        <v>1445.0023414922839</v>
      </c>
      <c r="O128" s="493">
        <v>1736.0598473934635</v>
      </c>
      <c r="P128" s="493">
        <v>2006.1285717465648</v>
      </c>
      <c r="Q128" s="493">
        <v>2287.0060928969638</v>
      </c>
      <c r="R128" s="493">
        <v>2556.4841073480638</v>
      </c>
      <c r="S128" s="493">
        <v>2815.7709983374716</v>
      </c>
      <c r="T128" s="493">
        <v>2900.7832273379418</v>
      </c>
      <c r="U128" s="493">
        <v>2911.6141607257446</v>
      </c>
      <c r="V128" s="493">
        <v>2866.3233867174695</v>
      </c>
      <c r="W128" s="493">
        <v>2456.3439771065337</v>
      </c>
      <c r="X128" s="493">
        <v>2527.5340830652794</v>
      </c>
      <c r="Y128" s="493">
        <v>2543.2277898881121</v>
      </c>
      <c r="Z128" s="493">
        <v>2519.5296852614665</v>
      </c>
      <c r="AA128" s="493">
        <v>2537.2275822619922</v>
      </c>
      <c r="AB128" s="493">
        <v>2435.8416314326118</v>
      </c>
      <c r="AC128" s="493">
        <v>2480.086379021528</v>
      </c>
      <c r="AD128" s="493">
        <v>2577.5518878267558</v>
      </c>
      <c r="AE128" s="493">
        <v>2506.4807010814025</v>
      </c>
      <c r="AF128" s="493">
        <v>2445.075289995159</v>
      </c>
      <c r="AG128" s="493">
        <v>2419.1760183263164</v>
      </c>
      <c r="AH128" s="493">
        <v>2433.8546190765614</v>
      </c>
      <c r="AI128" s="493">
        <v>2375.4882296825149</v>
      </c>
      <c r="AJ128" s="493">
        <v>2349.0952778332739</v>
      </c>
      <c r="AK128" s="493">
        <v>2276.544495176634</v>
      </c>
      <c r="AL128" s="493">
        <v>2216.6191984300881</v>
      </c>
      <c r="AM128" s="493">
        <v>2094.2679284360074</v>
      </c>
      <c r="AN128" s="493">
        <v>2037.3428403785265</v>
      </c>
    </row>
    <row r="129" spans="1:43" ht="14.25">
      <c r="B129" s="600"/>
      <c r="C129" s="567"/>
      <c r="D129" s="497" t="s">
        <v>447</v>
      </c>
      <c r="E129" s="498"/>
      <c r="F129" s="464" t="s">
        <v>55</v>
      </c>
      <c r="G129" s="494" t="s">
        <v>532</v>
      </c>
      <c r="H129" s="494" t="s">
        <v>532</v>
      </c>
      <c r="I129" s="494" t="s">
        <v>532</v>
      </c>
      <c r="J129" s="494" t="s">
        <v>532</v>
      </c>
      <c r="K129" s="494" t="s">
        <v>532</v>
      </c>
      <c r="L129" s="494" t="s">
        <v>532</v>
      </c>
      <c r="M129" s="494" t="s">
        <v>532</v>
      </c>
      <c r="N129" s="494" t="s">
        <v>532</v>
      </c>
      <c r="O129" s="494">
        <v>5.7266326590000007</v>
      </c>
      <c r="P129" s="494">
        <v>27.52354572723992</v>
      </c>
      <c r="Q129" s="494">
        <v>73.300694842929346</v>
      </c>
      <c r="R129" s="494">
        <v>182.91571631358536</v>
      </c>
      <c r="S129" s="494">
        <v>308.88609151547217</v>
      </c>
      <c r="T129" s="494">
        <v>519.02628074953464</v>
      </c>
      <c r="U129" s="494">
        <v>810.70211225337528</v>
      </c>
      <c r="V129" s="494">
        <v>1147.2828707205649</v>
      </c>
      <c r="W129" s="494">
        <v>1506.82517877706</v>
      </c>
      <c r="X129" s="494">
        <v>1887.3128072168454</v>
      </c>
      <c r="Y129" s="494">
        <v>2319.3810946404024</v>
      </c>
      <c r="Z129" s="494">
        <v>2742.6528173761194</v>
      </c>
      <c r="AA129" s="494">
        <v>3223.770812138504</v>
      </c>
      <c r="AB129" s="494">
        <v>3873.9178451763682</v>
      </c>
      <c r="AC129" s="494">
        <v>4615.6545707324049</v>
      </c>
      <c r="AD129" s="494">
        <v>5287.8000120567967</v>
      </c>
      <c r="AE129" s="494">
        <v>6019.0499285613678</v>
      </c>
      <c r="AF129" s="494">
        <v>6760.9831650380092</v>
      </c>
      <c r="AG129" s="494">
        <v>7408.1897225912344</v>
      </c>
      <c r="AH129" s="494">
        <v>7907.7113242934302</v>
      </c>
      <c r="AI129" s="494">
        <v>8217.3377325486363</v>
      </c>
      <c r="AJ129" s="494">
        <v>8618.6881386986079</v>
      </c>
      <c r="AK129" s="494">
        <v>8918.69119543124</v>
      </c>
      <c r="AL129" s="494">
        <v>9326.1417545373297</v>
      </c>
      <c r="AM129" s="494">
        <v>9636.6067076546042</v>
      </c>
      <c r="AN129" s="494">
        <v>9390.1370912212078</v>
      </c>
    </row>
    <row r="130" spans="1:43" ht="14.25">
      <c r="B130" s="600"/>
      <c r="C130" s="85" t="s">
        <v>95</v>
      </c>
      <c r="D130" s="246" t="s">
        <v>96</v>
      </c>
      <c r="E130" s="254"/>
      <c r="F130" s="321" t="s">
        <v>55</v>
      </c>
      <c r="G130" s="378">
        <v>1.2208972972972973</v>
      </c>
      <c r="H130" s="87" t="s">
        <v>532</v>
      </c>
      <c r="I130" s="87">
        <v>36.626918918918918</v>
      </c>
      <c r="J130" s="87">
        <v>238.07497297297297</v>
      </c>
      <c r="K130" s="87">
        <v>409.00059459459459</v>
      </c>
      <c r="L130" s="87">
        <v>451.73200000000003</v>
      </c>
      <c r="M130" s="87">
        <v>411.29399999999998</v>
      </c>
      <c r="N130" s="87">
        <v>425.65200000000004</v>
      </c>
      <c r="O130" s="87">
        <v>409.5</v>
      </c>
      <c r="P130" s="87">
        <v>413.4</v>
      </c>
      <c r="Q130" s="87">
        <v>440.31</v>
      </c>
      <c r="R130" s="87">
        <v>410.42949999999996</v>
      </c>
      <c r="S130" s="87">
        <v>446.42650000000003</v>
      </c>
      <c r="T130" s="87">
        <v>663.4195745729304</v>
      </c>
      <c r="U130" s="87">
        <v>810.20026865965838</v>
      </c>
      <c r="V130" s="87">
        <v>828.53613671484879</v>
      </c>
      <c r="W130" s="87">
        <v>1053.0690080814718</v>
      </c>
      <c r="X130" s="87">
        <v>1257.3350537056504</v>
      </c>
      <c r="Y130" s="87">
        <v>1326.8168900000001</v>
      </c>
      <c r="Z130" s="87">
        <v>1414.6284344444443</v>
      </c>
      <c r="AA130" s="87">
        <v>1538.0939944444444</v>
      </c>
      <c r="AB130" s="87">
        <v>1690.4292444444441</v>
      </c>
      <c r="AC130" s="87">
        <v>1827.9443144444444</v>
      </c>
      <c r="AD130" s="87">
        <v>1957.1973044444444</v>
      </c>
      <c r="AE130" s="87">
        <v>2081.9681844444444</v>
      </c>
      <c r="AF130" s="87">
        <v>2178.6659944444441</v>
      </c>
      <c r="AG130" s="87">
        <v>2323.0711144444444</v>
      </c>
      <c r="AH130" s="87">
        <v>2453.5694044444444</v>
      </c>
      <c r="AI130" s="87">
        <v>2558.3343244444441</v>
      </c>
      <c r="AJ130" s="87">
        <v>2609.7818944444443</v>
      </c>
      <c r="AK130" s="87">
        <v>2571.3541144444443</v>
      </c>
      <c r="AL130" s="87">
        <v>2585.6747344444443</v>
      </c>
      <c r="AM130" s="87">
        <v>2591.4150244444445</v>
      </c>
      <c r="AN130" s="87">
        <v>2589.2505544444439</v>
      </c>
    </row>
    <row r="131" spans="1:43" ht="14.25">
      <c r="B131" s="600"/>
      <c r="C131" s="85" t="s">
        <v>97</v>
      </c>
      <c r="D131" s="246" t="s">
        <v>98</v>
      </c>
      <c r="E131" s="254"/>
      <c r="F131" s="321" t="s">
        <v>55</v>
      </c>
      <c r="G131" s="378" t="s">
        <v>532</v>
      </c>
      <c r="H131" s="87" t="s">
        <v>532</v>
      </c>
      <c r="I131" s="87" t="s">
        <v>532</v>
      </c>
      <c r="J131" s="87" t="s">
        <v>532</v>
      </c>
      <c r="K131" s="87" t="s">
        <v>532</v>
      </c>
      <c r="L131" s="87" t="s">
        <v>532</v>
      </c>
      <c r="M131" s="143">
        <v>0.22107542011297762</v>
      </c>
      <c r="N131" s="143">
        <v>0.60094529092046101</v>
      </c>
      <c r="O131" s="87">
        <v>1.6335386471047944</v>
      </c>
      <c r="P131" s="87">
        <v>3.3851380920607719</v>
      </c>
      <c r="Q131" s="87">
        <v>4.1596144124483656</v>
      </c>
      <c r="R131" s="87">
        <v>4.8144248111593733</v>
      </c>
      <c r="S131" s="87">
        <v>5.3816473789928905</v>
      </c>
      <c r="T131" s="87">
        <v>5.8819731422394543</v>
      </c>
      <c r="U131" s="87">
        <v>6.3027059024178227</v>
      </c>
      <c r="V131" s="87">
        <v>6.615858680024</v>
      </c>
      <c r="W131" s="87">
        <v>6.739051714296</v>
      </c>
      <c r="X131" s="87">
        <v>6.9742077078960003</v>
      </c>
      <c r="Y131" s="87">
        <v>7.1028832699439999</v>
      </c>
      <c r="Z131" s="87">
        <v>7.4582364280000011</v>
      </c>
      <c r="AA131" s="87">
        <v>7.7272815080000008</v>
      </c>
      <c r="AB131" s="87">
        <v>7.5614540280000018</v>
      </c>
      <c r="AC131" s="87">
        <v>7.7887157479999996</v>
      </c>
      <c r="AD131" s="87">
        <v>7.7601375479999994</v>
      </c>
      <c r="AE131" s="87">
        <v>9.045303947999999</v>
      </c>
      <c r="AF131" s="87">
        <v>8.7894704679999975</v>
      </c>
      <c r="AG131" s="87">
        <v>8.4085671079999997</v>
      </c>
      <c r="AH131" s="87">
        <v>8.7980841079999994</v>
      </c>
      <c r="AI131" s="87">
        <v>8.8536997079999971</v>
      </c>
      <c r="AJ131" s="87">
        <v>9.073676908000003</v>
      </c>
      <c r="AK131" s="87">
        <v>9.4146229479999981</v>
      </c>
      <c r="AL131" s="87">
        <v>9.0413981480000025</v>
      </c>
      <c r="AM131" s="87">
        <v>9.2075361079999958</v>
      </c>
      <c r="AN131" s="87">
        <v>9.2223482280000013</v>
      </c>
    </row>
    <row r="132" spans="1:43" ht="14.25">
      <c r="B132" s="600"/>
      <c r="C132" s="85" t="s">
        <v>99</v>
      </c>
      <c r="D132" s="246" t="s">
        <v>100</v>
      </c>
      <c r="E132" s="254"/>
      <c r="F132" s="349" t="s">
        <v>55</v>
      </c>
      <c r="G132" s="378" t="s">
        <v>532</v>
      </c>
      <c r="H132" s="87" t="s">
        <v>532</v>
      </c>
      <c r="I132" s="87">
        <v>68.513513513513502</v>
      </c>
      <c r="J132" s="87">
        <v>513.85135135135135</v>
      </c>
      <c r="K132" s="87">
        <v>965.3378378378377</v>
      </c>
      <c r="L132" s="87">
        <v>1365</v>
      </c>
      <c r="M132" s="87">
        <v>2083.25</v>
      </c>
      <c r="N132" s="87">
        <v>2647.5149999999999</v>
      </c>
      <c r="O132" s="87">
        <v>2861.6899999999996</v>
      </c>
      <c r="P132" s="87">
        <v>2810.34</v>
      </c>
      <c r="Q132" s="87">
        <v>2835.1247000000003</v>
      </c>
      <c r="R132" s="87">
        <v>2687.0944</v>
      </c>
      <c r="S132" s="87">
        <v>2688.5880999999999</v>
      </c>
      <c r="T132" s="87">
        <v>2596.3155999999999</v>
      </c>
      <c r="U132" s="87">
        <v>2166.7479720000001</v>
      </c>
      <c r="V132" s="87">
        <v>1592.140457</v>
      </c>
      <c r="W132" s="87">
        <v>1074.8101830000001</v>
      </c>
      <c r="X132" s="87">
        <v>866.25880499999994</v>
      </c>
      <c r="Y132" s="87">
        <v>908.43447000000003</v>
      </c>
      <c r="Z132" s="87">
        <v>825.97863499999994</v>
      </c>
      <c r="AA132" s="87">
        <v>652.71187399999997</v>
      </c>
      <c r="AB132" s="87">
        <v>622.67478800000004</v>
      </c>
      <c r="AC132" s="87">
        <v>547.36680999999999</v>
      </c>
      <c r="AD132" s="87">
        <v>473.40540400000003</v>
      </c>
      <c r="AE132" s="87">
        <v>485.23661800000002</v>
      </c>
      <c r="AF132" s="87">
        <v>519.23899300000005</v>
      </c>
      <c r="AG132" s="87">
        <v>561.09695499999987</v>
      </c>
      <c r="AH132" s="87">
        <v>574.11775000000011</v>
      </c>
      <c r="AI132" s="87">
        <v>521.91000000000008</v>
      </c>
      <c r="AJ132" s="87">
        <v>547.71474999999998</v>
      </c>
      <c r="AK132" s="87">
        <v>626.21049999999991</v>
      </c>
      <c r="AL132" s="87">
        <v>568.33900000000006</v>
      </c>
      <c r="AM132" s="87">
        <v>425.73274999999995</v>
      </c>
      <c r="AN132" s="87">
        <v>324.21825799999999</v>
      </c>
    </row>
    <row r="133" spans="1:43" ht="15" thickBot="1">
      <c r="B133" s="600"/>
      <c r="C133" s="85" t="s">
        <v>101</v>
      </c>
      <c r="D133" s="56" t="s">
        <v>102</v>
      </c>
      <c r="E133" s="210"/>
      <c r="F133" s="349" t="s">
        <v>55</v>
      </c>
      <c r="G133" s="111" t="s">
        <v>532</v>
      </c>
      <c r="H133" s="111" t="s">
        <v>532</v>
      </c>
      <c r="I133" s="111" t="s">
        <v>532</v>
      </c>
      <c r="J133" s="111" t="s">
        <v>532</v>
      </c>
      <c r="K133" s="111" t="s">
        <v>532</v>
      </c>
      <c r="L133" s="111" t="s">
        <v>532</v>
      </c>
      <c r="M133" s="111" t="s">
        <v>532</v>
      </c>
      <c r="N133" s="111" t="s">
        <v>532</v>
      </c>
      <c r="O133" s="111" t="s">
        <v>532</v>
      </c>
      <c r="P133" s="111" t="s">
        <v>532</v>
      </c>
      <c r="Q133" s="111" t="s">
        <v>532</v>
      </c>
      <c r="R133" s="111" t="s">
        <v>532</v>
      </c>
      <c r="S133" s="111" t="s">
        <v>532</v>
      </c>
      <c r="T133" s="111">
        <v>2.3795086041154119</v>
      </c>
      <c r="U133" s="111">
        <v>4.3804590212124621</v>
      </c>
      <c r="V133" s="111">
        <v>5.8406120282832834</v>
      </c>
      <c r="W133" s="111">
        <v>8.0578814093908271</v>
      </c>
      <c r="X133" s="111">
        <v>15.89944385477116</v>
      </c>
      <c r="Y133" s="111">
        <v>23.200208890125264</v>
      </c>
      <c r="Z133" s="111">
        <v>39.586370413920037</v>
      </c>
      <c r="AA133" s="111">
        <v>60.893788368953487</v>
      </c>
      <c r="AB133" s="111">
        <v>87.068383014223031</v>
      </c>
      <c r="AC133" s="111">
        <v>95.160001833707881</v>
      </c>
      <c r="AD133" s="111">
        <v>109.96426894545453</v>
      </c>
      <c r="AE133" s="111">
        <v>123.85351278461538</v>
      </c>
      <c r="AF133" s="111">
        <v>127.27167315140187</v>
      </c>
      <c r="AG133" s="111">
        <v>131.27913000000001</v>
      </c>
      <c r="AH133" s="111">
        <v>117.30001804137932</v>
      </c>
      <c r="AI133" s="111">
        <v>118.75175093793101</v>
      </c>
      <c r="AJ133" s="111">
        <v>123.78442497931036</v>
      </c>
      <c r="AK133" s="111">
        <v>128.13962366896553</v>
      </c>
      <c r="AL133" s="111">
        <v>129.20422779310346</v>
      </c>
      <c r="AM133" s="111">
        <v>129.34940108275862</v>
      </c>
      <c r="AN133" s="111">
        <v>128.81709902068968</v>
      </c>
    </row>
    <row r="134" spans="1:43" ht="15" thickTop="1">
      <c r="B134" s="593"/>
      <c r="C134" s="38" t="s">
        <v>16</v>
      </c>
      <c r="D134" s="40"/>
      <c r="E134" s="38"/>
      <c r="F134" s="23" t="s">
        <v>55</v>
      </c>
      <c r="G134" s="108">
        <f>SUM(G122,G130,G131,G132,G133)</f>
        <v>1.2208972972972973</v>
      </c>
      <c r="H134" s="108" t="str">
        <f>IF(SUM(H122,H130,H131,H132,H133)=0,"NO",SUM(H122,H130,H131,H132,H133))</f>
        <v>NO</v>
      </c>
      <c r="I134" s="108">
        <f t="shared" ref="I134:AN134" si="157">SUM(I122,I130,I131,I132,I133)</f>
        <v>108.87056238836371</v>
      </c>
      <c r="J134" s="108">
        <f t="shared" si="157"/>
        <v>816.01537663929844</v>
      </c>
      <c r="K134" s="108">
        <f t="shared" si="157"/>
        <v>1705.7032965827752</v>
      </c>
      <c r="L134" s="108">
        <f t="shared" si="157"/>
        <v>2644.5566848722601</v>
      </c>
      <c r="M134" s="108">
        <f t="shared" si="157"/>
        <v>3680.566544930678</v>
      </c>
      <c r="N134" s="108">
        <f t="shared" si="157"/>
        <v>4626.076572635051</v>
      </c>
      <c r="O134" s="108">
        <f t="shared" si="157"/>
        <v>5171.8953375673609</v>
      </c>
      <c r="P134" s="108">
        <f t="shared" si="157"/>
        <v>5480.3177661861982</v>
      </c>
      <c r="Q134" s="108">
        <f t="shared" si="157"/>
        <v>5946.1597070127536</v>
      </c>
      <c r="R134" s="108">
        <f t="shared" si="157"/>
        <v>6282.7537878353778</v>
      </c>
      <c r="S134" s="108">
        <f t="shared" si="157"/>
        <v>7027.2618851729731</v>
      </c>
      <c r="T134" s="108">
        <f t="shared" si="157"/>
        <v>8031.1253427276588</v>
      </c>
      <c r="U134" s="108">
        <f t="shared" si="157"/>
        <v>8883.0172465376199</v>
      </c>
      <c r="V134" s="108">
        <f t="shared" si="157"/>
        <v>9571.1982005714653</v>
      </c>
      <c r="W134" s="108">
        <f t="shared" si="157"/>
        <v>10421.465769130222</v>
      </c>
      <c r="X134" s="108">
        <f t="shared" si="157"/>
        <v>11978.959346801437</v>
      </c>
      <c r="Y134" s="108">
        <f t="shared" si="157"/>
        <v>13301.902104026451</v>
      </c>
      <c r="Z134" s="108">
        <f t="shared" si="157"/>
        <v>14658.47313165255</v>
      </c>
      <c r="AA134" s="108">
        <f t="shared" si="157"/>
        <v>16283.850541925774</v>
      </c>
      <c r="AB134" s="108">
        <f t="shared" si="157"/>
        <v>18081.970171438792</v>
      </c>
      <c r="AC134" s="108">
        <f t="shared" si="157"/>
        <v>20014.560708906931</v>
      </c>
      <c r="AD134" s="108">
        <f t="shared" si="157"/>
        <v>21777.960215965657</v>
      </c>
      <c r="AE134" s="108">
        <f t="shared" si="157"/>
        <v>24012.969909453477</v>
      </c>
      <c r="AF134" s="108">
        <f t="shared" si="157"/>
        <v>26527.838378194156</v>
      </c>
      <c r="AG134" s="108">
        <f t="shared" si="157"/>
        <v>28118.690475530551</v>
      </c>
      <c r="AH134" s="108">
        <f t="shared" si="157"/>
        <v>29158.943398125037</v>
      </c>
      <c r="AI134" s="108">
        <f t="shared" si="157"/>
        <v>30184.523505261921</v>
      </c>
      <c r="AJ134" s="108">
        <f t="shared" si="157"/>
        <v>31720.496902239771</v>
      </c>
      <c r="AK134" s="108">
        <f t="shared" si="157"/>
        <v>32842.972362090382</v>
      </c>
      <c r="AL134" s="108">
        <f t="shared" si="157"/>
        <v>33434.642114593582</v>
      </c>
      <c r="AM134" s="108">
        <f t="shared" si="157"/>
        <v>32818.983407840584</v>
      </c>
      <c r="AN134" s="108">
        <f t="shared" si="157"/>
        <v>31504.544924870588</v>
      </c>
    </row>
    <row r="135" spans="1:43" ht="15" thickBot="1">
      <c r="B135" s="224" t="s">
        <v>61</v>
      </c>
      <c r="C135" s="85" t="s">
        <v>101</v>
      </c>
      <c r="D135" s="211" t="s">
        <v>102</v>
      </c>
      <c r="E135" s="209"/>
      <c r="F135" s="349" t="s">
        <v>55</v>
      </c>
      <c r="G135" s="420">
        <v>4228.3622589957113</v>
      </c>
      <c r="H135" s="244">
        <v>4895.9984051529282</v>
      </c>
      <c r="I135" s="244">
        <v>5007.2710961791317</v>
      </c>
      <c r="J135" s="244">
        <v>7232.7249167031905</v>
      </c>
      <c r="K135" s="244">
        <v>8901.815282096235</v>
      </c>
      <c r="L135" s="244">
        <v>11683.632557751307</v>
      </c>
      <c r="M135" s="244">
        <v>11370.361514043461</v>
      </c>
      <c r="N135" s="244">
        <v>11360.254664478651</v>
      </c>
      <c r="O135" s="244">
        <v>8138.4077161362638</v>
      </c>
      <c r="P135" s="244">
        <v>4630.7928833048627</v>
      </c>
      <c r="Q135" s="244">
        <v>2833.579336058011</v>
      </c>
      <c r="R135" s="244">
        <v>2777.5801426357948</v>
      </c>
      <c r="S135" s="244">
        <v>2262.0420259199254</v>
      </c>
      <c r="T135" s="244">
        <v>2065.672515326914</v>
      </c>
      <c r="U135" s="244">
        <v>2249.8723025681206</v>
      </c>
      <c r="V135" s="244">
        <v>2541.5373278741467</v>
      </c>
      <c r="W135" s="244">
        <v>2541.0994780572778</v>
      </c>
      <c r="X135" s="244">
        <v>2160.0958428639847</v>
      </c>
      <c r="Y135" s="244">
        <v>1505.579684</v>
      </c>
      <c r="Z135" s="244">
        <v>1311.8949323283141</v>
      </c>
      <c r="AA135" s="244">
        <v>1567.2776840000001</v>
      </c>
      <c r="AB135" s="244">
        <v>1469.1936839999998</v>
      </c>
      <c r="AC135" s="244">
        <v>1450.2096839999999</v>
      </c>
      <c r="AD135" s="244">
        <v>1394.8396839999998</v>
      </c>
      <c r="AE135" s="244">
        <v>1410.659684</v>
      </c>
      <c r="AF135" s="244">
        <v>1394.0486839999999</v>
      </c>
      <c r="AG135" s="244">
        <v>1349.7526930522765</v>
      </c>
      <c r="AH135" s="244">
        <v>1365.8416361903992</v>
      </c>
      <c r="AI135" s="244">
        <v>1383.9238906383362</v>
      </c>
      <c r="AJ135" s="244">
        <v>1429.1690852069703</v>
      </c>
      <c r="AK135" s="244">
        <v>1342.6336809825746</v>
      </c>
      <c r="AL135" s="244">
        <v>1279.3536839999999</v>
      </c>
      <c r="AM135" s="244">
        <v>1406.2854539999998</v>
      </c>
      <c r="AN135" s="244">
        <v>1681.8935839999999</v>
      </c>
    </row>
    <row r="136" spans="1:43" ht="15" thickTop="1">
      <c r="B136" s="39" t="s">
        <v>93</v>
      </c>
      <c r="C136" s="38"/>
      <c r="D136" s="40"/>
      <c r="E136" s="43"/>
      <c r="F136" s="23" t="s">
        <v>55</v>
      </c>
      <c r="G136" s="108">
        <f>G134+G135</f>
        <v>4229.5831562930089</v>
      </c>
      <c r="H136" s="108">
        <f>SUM(H135)</f>
        <v>4895.9984051529282</v>
      </c>
      <c r="I136" s="108">
        <f t="shared" ref="I136:AC136" si="158">I134+I135</f>
        <v>5116.1416585674951</v>
      </c>
      <c r="J136" s="108">
        <f t="shared" si="158"/>
        <v>8048.7402933424892</v>
      </c>
      <c r="K136" s="108">
        <f t="shared" si="158"/>
        <v>10607.51857867901</v>
      </c>
      <c r="L136" s="108">
        <f t="shared" si="158"/>
        <v>14328.189242623568</v>
      </c>
      <c r="M136" s="108">
        <f t="shared" si="158"/>
        <v>15050.928058974139</v>
      </c>
      <c r="N136" s="108">
        <f t="shared" si="158"/>
        <v>15986.331237113702</v>
      </c>
      <c r="O136" s="108">
        <f t="shared" si="158"/>
        <v>13310.303053703625</v>
      </c>
      <c r="P136" s="108">
        <f t="shared" si="158"/>
        <v>10111.11064949106</v>
      </c>
      <c r="Q136" s="108">
        <f t="shared" si="158"/>
        <v>8779.7390430707637</v>
      </c>
      <c r="R136" s="108">
        <f t="shared" si="158"/>
        <v>9060.3339304711735</v>
      </c>
      <c r="S136" s="108">
        <f t="shared" si="158"/>
        <v>9289.3039110928985</v>
      </c>
      <c r="T136" s="108">
        <f t="shared" si="158"/>
        <v>10096.797858054573</v>
      </c>
      <c r="U136" s="108">
        <f t="shared" si="158"/>
        <v>11132.889549105741</v>
      </c>
      <c r="V136" s="108">
        <f t="shared" si="158"/>
        <v>12112.735528445612</v>
      </c>
      <c r="W136" s="108">
        <f t="shared" si="158"/>
        <v>12962.5652471875</v>
      </c>
      <c r="X136" s="108">
        <f t="shared" si="158"/>
        <v>14139.055189665421</v>
      </c>
      <c r="Y136" s="108">
        <f t="shared" si="158"/>
        <v>14807.481788026451</v>
      </c>
      <c r="Z136" s="108">
        <f t="shared" si="158"/>
        <v>15970.368063980864</v>
      </c>
      <c r="AA136" s="108">
        <f t="shared" si="158"/>
        <v>17851.128225925775</v>
      </c>
      <c r="AB136" s="108">
        <f t="shared" si="158"/>
        <v>19551.16385543879</v>
      </c>
      <c r="AC136" s="108">
        <f t="shared" si="158"/>
        <v>21464.770392906932</v>
      </c>
      <c r="AD136" s="108">
        <f t="shared" ref="AD136:AI136" si="159">AD134+AD135</f>
        <v>23172.799899965656</v>
      </c>
      <c r="AE136" s="108">
        <f t="shared" si="159"/>
        <v>25423.629593453476</v>
      </c>
      <c r="AF136" s="108">
        <f t="shared" si="159"/>
        <v>27921.887062194157</v>
      </c>
      <c r="AG136" s="108">
        <f t="shared" si="159"/>
        <v>29468.443168582828</v>
      </c>
      <c r="AH136" s="108">
        <f t="shared" si="159"/>
        <v>30524.785034315435</v>
      </c>
      <c r="AI136" s="108">
        <f t="shared" si="159"/>
        <v>31568.447395900257</v>
      </c>
      <c r="AJ136" s="108">
        <f t="shared" ref="AJ136:AK136" si="160">AJ134+AJ135</f>
        <v>33149.665987446744</v>
      </c>
      <c r="AK136" s="108">
        <f t="shared" si="160"/>
        <v>34185.606043072956</v>
      </c>
      <c r="AL136" s="108">
        <f t="shared" ref="AL136" si="161">AL134+AL135</f>
        <v>34713.995798593583</v>
      </c>
      <c r="AM136" s="108">
        <f>AM134+AM135</f>
        <v>34225.268861840581</v>
      </c>
      <c r="AN136" s="108">
        <f>AN134+AN135</f>
        <v>33186.438508870589</v>
      </c>
    </row>
    <row r="137" spans="1:43" ht="12.75">
      <c r="B137" s="186"/>
      <c r="C137" s="186"/>
      <c r="D137" s="223"/>
      <c r="E137" s="18"/>
      <c r="F137" s="186"/>
      <c r="G137" s="48"/>
      <c r="H137" s="4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57"/>
      <c r="AA137" s="57"/>
      <c r="AB137" s="57"/>
      <c r="AC137" s="58"/>
      <c r="AD137" s="59"/>
      <c r="AE137" s="59"/>
      <c r="AF137" s="59"/>
      <c r="AG137" s="59"/>
      <c r="AH137" s="59"/>
      <c r="AJ137" s="59"/>
      <c r="AK137" s="59"/>
      <c r="AL137" s="59"/>
      <c r="AM137" s="223"/>
      <c r="AN137" s="223"/>
      <c r="AQ137" s="14"/>
    </row>
    <row r="138" spans="1:43" ht="12.75">
      <c r="B138" s="18"/>
      <c r="C138" s="16"/>
      <c r="D138" s="17"/>
      <c r="E138" s="18"/>
      <c r="F138" s="18"/>
      <c r="G138" s="4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57"/>
      <c r="AA138" s="57"/>
      <c r="AB138" s="57"/>
      <c r="AC138" s="58"/>
      <c r="AD138" s="59"/>
      <c r="AE138" s="59"/>
      <c r="AF138" s="59"/>
      <c r="AG138" s="59"/>
      <c r="AH138" s="59"/>
      <c r="AI138" s="11"/>
      <c r="AJ138" s="59"/>
      <c r="AK138" s="59"/>
      <c r="AL138" s="59"/>
      <c r="AM138" s="59"/>
      <c r="AN138" s="59"/>
      <c r="AQ138" s="14"/>
    </row>
    <row r="139" spans="1:43" ht="12.75">
      <c r="B139" s="218" t="s">
        <v>450</v>
      </c>
      <c r="C139" s="16"/>
      <c r="D139" s="17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57"/>
      <c r="AA139" s="57"/>
      <c r="AB139" s="57"/>
      <c r="AC139" s="58"/>
      <c r="AD139" s="5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</row>
    <row r="140" spans="1:43" ht="12.75">
      <c r="B140" s="151" t="s">
        <v>1</v>
      </c>
      <c r="C140" s="556"/>
      <c r="D140" s="556"/>
      <c r="E140" s="557"/>
      <c r="F140" s="415" t="s">
        <v>2</v>
      </c>
      <c r="G140" s="395">
        <v>1990</v>
      </c>
      <c r="H140" s="396">
        <f t="shared" ref="H140" si="162">G140+1</f>
        <v>1991</v>
      </c>
      <c r="I140" s="396">
        <f t="shared" ref="I140" si="163">H140+1</f>
        <v>1992</v>
      </c>
      <c r="J140" s="396">
        <f t="shared" ref="J140" si="164">I140+1</f>
        <v>1993</v>
      </c>
      <c r="K140" s="396">
        <f t="shared" ref="K140" si="165">J140+1</f>
        <v>1994</v>
      </c>
      <c r="L140" s="396">
        <f t="shared" ref="L140" si="166">K140+1</f>
        <v>1995</v>
      </c>
      <c r="M140" s="396">
        <f t="shared" ref="M140" si="167">L140+1</f>
        <v>1996</v>
      </c>
      <c r="N140" s="396">
        <f t="shared" ref="N140" si="168">M140+1</f>
        <v>1997</v>
      </c>
      <c r="O140" s="396">
        <f t="shared" ref="O140" si="169">N140+1</f>
        <v>1998</v>
      </c>
      <c r="P140" s="396">
        <f t="shared" ref="P140" si="170">O140+1</f>
        <v>1999</v>
      </c>
      <c r="Q140" s="396">
        <f t="shared" ref="Q140" si="171">P140+1</f>
        <v>2000</v>
      </c>
      <c r="R140" s="396">
        <f t="shared" ref="R140" si="172">Q140+1</f>
        <v>2001</v>
      </c>
      <c r="S140" s="396">
        <f t="shared" ref="S140" si="173">R140+1</f>
        <v>2002</v>
      </c>
      <c r="T140" s="396">
        <f t="shared" ref="T140" si="174">S140+1</f>
        <v>2003</v>
      </c>
      <c r="U140" s="396">
        <f t="shared" ref="U140" si="175">T140+1</f>
        <v>2004</v>
      </c>
      <c r="V140" s="396">
        <f t="shared" ref="V140" si="176">U140+1</f>
        <v>2005</v>
      </c>
      <c r="W140" s="396">
        <f t="shared" ref="W140" si="177">V140+1</f>
        <v>2006</v>
      </c>
      <c r="X140" s="396">
        <f t="shared" ref="X140" si="178">W140+1</f>
        <v>2007</v>
      </c>
      <c r="Y140" s="396">
        <f t="shared" ref="Y140" si="179">X140+1</f>
        <v>2008</v>
      </c>
      <c r="Z140" s="396">
        <f t="shared" ref="Z140" si="180">Y140+1</f>
        <v>2009</v>
      </c>
      <c r="AA140" s="396">
        <f t="shared" ref="AA140" si="181">Z140+1</f>
        <v>2010</v>
      </c>
      <c r="AB140" s="396">
        <f t="shared" ref="AB140" si="182">AA140+1</f>
        <v>2011</v>
      </c>
      <c r="AC140" s="396">
        <f t="shared" ref="AC140:AN140" si="183">AB140+1</f>
        <v>2012</v>
      </c>
      <c r="AD140" s="396">
        <f t="shared" si="183"/>
        <v>2013</v>
      </c>
      <c r="AE140" s="396">
        <f t="shared" si="183"/>
        <v>2014</v>
      </c>
      <c r="AF140" s="396">
        <f t="shared" si="183"/>
        <v>2015</v>
      </c>
      <c r="AG140" s="396">
        <f t="shared" si="183"/>
        <v>2016</v>
      </c>
      <c r="AH140" s="396">
        <f t="shared" si="183"/>
        <v>2017</v>
      </c>
      <c r="AI140" s="396">
        <f t="shared" si="183"/>
        <v>2018</v>
      </c>
      <c r="AJ140" s="396">
        <f t="shared" si="183"/>
        <v>2019</v>
      </c>
      <c r="AK140" s="396">
        <f t="shared" si="183"/>
        <v>2020</v>
      </c>
      <c r="AL140" s="396">
        <f t="shared" si="183"/>
        <v>2021</v>
      </c>
      <c r="AM140" s="396">
        <f t="shared" si="183"/>
        <v>2022</v>
      </c>
      <c r="AN140" s="396">
        <f t="shared" si="183"/>
        <v>2023</v>
      </c>
    </row>
    <row r="141" spans="1:43" ht="15" thickBot="1">
      <c r="B141" s="564" t="s">
        <v>43</v>
      </c>
      <c r="C141" s="399" t="s">
        <v>103</v>
      </c>
      <c r="D141" s="400" t="s">
        <v>416</v>
      </c>
      <c r="E141" s="54"/>
      <c r="F141" s="20" t="s">
        <v>46</v>
      </c>
      <c r="G141" s="398">
        <v>0.92603000000000002</v>
      </c>
      <c r="H141" s="398">
        <v>1.1511199999999999</v>
      </c>
      <c r="I141" s="398">
        <v>1.332295</v>
      </c>
      <c r="J141" s="398">
        <v>1.32795</v>
      </c>
      <c r="K141" s="398">
        <v>1.412957</v>
      </c>
      <c r="L141" s="398">
        <v>1.4115340000000001</v>
      </c>
      <c r="M141" s="398">
        <v>1.3578619999999999</v>
      </c>
      <c r="N141" s="398">
        <v>1.3051630000000001</v>
      </c>
      <c r="O141" s="398">
        <v>1.216297</v>
      </c>
      <c r="P141" s="398">
        <v>1.1694599999999999</v>
      </c>
      <c r="Q141" s="398">
        <v>1.099979</v>
      </c>
      <c r="R141" s="398">
        <v>1.1084000000000001</v>
      </c>
      <c r="S141" s="398">
        <v>1.0775809999999999</v>
      </c>
      <c r="T141" s="398">
        <v>1.0349470000000001</v>
      </c>
      <c r="U141" s="398">
        <v>0.959816</v>
      </c>
      <c r="V141" s="398">
        <v>0.85938899999999996</v>
      </c>
      <c r="W141" s="398">
        <v>0.78173583000000002</v>
      </c>
      <c r="X141" s="398">
        <v>0.51596904499999996</v>
      </c>
      <c r="Y141" s="398">
        <v>0.41646545499999998</v>
      </c>
      <c r="Z141" s="398">
        <v>0.38870005000000002</v>
      </c>
      <c r="AA141" s="398">
        <v>0.319195915</v>
      </c>
      <c r="AB141" s="398">
        <v>0.31337577999999999</v>
      </c>
      <c r="AC141" s="398">
        <v>0.29252144999999996</v>
      </c>
      <c r="AD141" s="398">
        <v>0.25270851</v>
      </c>
      <c r="AE141" s="398">
        <v>1.1112649999999999</v>
      </c>
      <c r="AF141" s="398">
        <v>0.21901100000000001</v>
      </c>
      <c r="AG141" s="398">
        <v>0.21901100000000001</v>
      </c>
      <c r="AH141" s="398">
        <v>0.23469100000000001</v>
      </c>
      <c r="AI141" s="398">
        <v>0.211842</v>
      </c>
      <c r="AJ141" s="398">
        <v>0.26572800000000002</v>
      </c>
      <c r="AK141" s="398">
        <v>0.283333</v>
      </c>
      <c r="AL141" s="398">
        <v>0.33011099999999999</v>
      </c>
      <c r="AM141" s="398">
        <v>0.34545199999999998</v>
      </c>
      <c r="AN141" s="398">
        <v>0.35716999999999999</v>
      </c>
    </row>
    <row r="142" spans="1:43" ht="15" thickTop="1">
      <c r="A142" s="391"/>
      <c r="B142" s="593"/>
      <c r="C142" s="73" t="s">
        <v>16</v>
      </c>
      <c r="D142" s="31"/>
      <c r="E142" s="153"/>
      <c r="F142" s="140" t="s">
        <v>42</v>
      </c>
      <c r="G142" s="397">
        <v>245.39795000000001</v>
      </c>
      <c r="H142" s="397">
        <v>305.04679999999996</v>
      </c>
      <c r="I142" s="397">
        <v>353.05817500000001</v>
      </c>
      <c r="J142" s="397">
        <v>351.90674999999999</v>
      </c>
      <c r="K142" s="397">
        <v>374.433605</v>
      </c>
      <c r="L142" s="397">
        <v>374.05651</v>
      </c>
      <c r="M142" s="397">
        <v>359.83342999999996</v>
      </c>
      <c r="N142" s="397">
        <v>345.86819500000001</v>
      </c>
      <c r="O142" s="397">
        <v>322.31870499999997</v>
      </c>
      <c r="P142" s="397">
        <v>309.90690000000001</v>
      </c>
      <c r="Q142" s="397">
        <v>291.49443500000001</v>
      </c>
      <c r="R142" s="397">
        <v>293.726</v>
      </c>
      <c r="S142" s="397">
        <v>285.558965</v>
      </c>
      <c r="T142" s="397">
        <v>274.26095500000002</v>
      </c>
      <c r="U142" s="397">
        <v>254.35123999999999</v>
      </c>
      <c r="V142" s="397">
        <v>227.73808499999998</v>
      </c>
      <c r="W142" s="397">
        <v>207.15999495</v>
      </c>
      <c r="X142" s="397">
        <v>136.731796925</v>
      </c>
      <c r="Y142" s="397">
        <v>110.363345575</v>
      </c>
      <c r="Z142" s="397">
        <v>103.00551325000001</v>
      </c>
      <c r="AA142" s="397">
        <v>84.586917474999993</v>
      </c>
      <c r="AB142" s="397">
        <v>83.044581699999995</v>
      </c>
      <c r="AC142" s="397">
        <v>77.51818424999999</v>
      </c>
      <c r="AD142" s="397">
        <v>66.967755150000002</v>
      </c>
      <c r="AE142" s="397">
        <v>294.48522500000001</v>
      </c>
      <c r="AF142" s="397">
        <v>58.037915000000005</v>
      </c>
      <c r="AG142" s="397">
        <v>58.037915000000005</v>
      </c>
      <c r="AH142" s="397">
        <v>62.193115000000006</v>
      </c>
      <c r="AI142" s="397">
        <v>56.138130000000004</v>
      </c>
      <c r="AJ142" s="397">
        <v>70.417920000000009</v>
      </c>
      <c r="AK142" s="397">
        <v>75.083245000000005</v>
      </c>
      <c r="AL142" s="397">
        <v>87.479415000000003</v>
      </c>
      <c r="AM142" s="397">
        <v>91.544779999999989</v>
      </c>
      <c r="AN142" s="397">
        <v>94.650049999999993</v>
      </c>
    </row>
    <row r="143" spans="1:43" ht="12.75">
      <c r="A143" s="391"/>
      <c r="B143" s="120" t="s">
        <v>1</v>
      </c>
      <c r="C143" s="556"/>
      <c r="D143" s="556"/>
      <c r="E143" s="557"/>
      <c r="F143" s="415" t="s">
        <v>2</v>
      </c>
      <c r="G143" s="417">
        <v>1990</v>
      </c>
      <c r="H143" s="120">
        <f t="shared" ref="H143" si="184">G143+1</f>
        <v>1991</v>
      </c>
      <c r="I143" s="120">
        <f t="shared" ref="I143" si="185">H143+1</f>
        <v>1992</v>
      </c>
      <c r="J143" s="120">
        <f t="shared" ref="J143" si="186">I143+1</f>
        <v>1993</v>
      </c>
      <c r="K143" s="120">
        <f t="shared" ref="K143" si="187">J143+1</f>
        <v>1994</v>
      </c>
      <c r="L143" s="120">
        <f t="shared" ref="L143" si="188">K143+1</f>
        <v>1995</v>
      </c>
      <c r="M143" s="120">
        <f t="shared" ref="M143" si="189">L143+1</f>
        <v>1996</v>
      </c>
      <c r="N143" s="120">
        <f t="shared" ref="N143" si="190">M143+1</f>
        <v>1997</v>
      </c>
      <c r="O143" s="120">
        <f t="shared" ref="O143" si="191">N143+1</f>
        <v>1998</v>
      </c>
      <c r="P143" s="120">
        <f t="shared" ref="P143" si="192">O143+1</f>
        <v>1999</v>
      </c>
      <c r="Q143" s="120">
        <f t="shared" ref="Q143" si="193">P143+1</f>
        <v>2000</v>
      </c>
      <c r="R143" s="120">
        <f t="shared" ref="R143" si="194">Q143+1</f>
        <v>2001</v>
      </c>
      <c r="S143" s="120">
        <f t="shared" ref="S143" si="195">R143+1</f>
        <v>2002</v>
      </c>
      <c r="T143" s="120">
        <f t="shared" ref="T143" si="196">S143+1</f>
        <v>2003</v>
      </c>
      <c r="U143" s="120">
        <f t="shared" ref="U143" si="197">T143+1</f>
        <v>2004</v>
      </c>
      <c r="V143" s="120">
        <f t="shared" ref="V143" si="198">U143+1</f>
        <v>2005</v>
      </c>
      <c r="W143" s="120">
        <f t="shared" ref="W143" si="199">V143+1</f>
        <v>2006</v>
      </c>
      <c r="X143" s="120">
        <f t="shared" ref="X143" si="200">W143+1</f>
        <v>2007</v>
      </c>
      <c r="Y143" s="120">
        <f t="shared" ref="Y143" si="201">X143+1</f>
        <v>2008</v>
      </c>
      <c r="Z143" s="120">
        <f t="shared" ref="Z143" si="202">Y143+1</f>
        <v>2009</v>
      </c>
      <c r="AA143" s="120">
        <f t="shared" ref="AA143" si="203">Z143+1</f>
        <v>2010</v>
      </c>
      <c r="AB143" s="120">
        <f t="shared" ref="AB143" si="204">AA143+1</f>
        <v>2011</v>
      </c>
      <c r="AC143" s="120">
        <f t="shared" ref="AC143:AN143" si="205">AB143+1</f>
        <v>2012</v>
      </c>
      <c r="AD143" s="120">
        <f t="shared" si="205"/>
        <v>2013</v>
      </c>
      <c r="AE143" s="120">
        <f t="shared" si="205"/>
        <v>2014</v>
      </c>
      <c r="AF143" s="120">
        <f t="shared" si="205"/>
        <v>2015</v>
      </c>
      <c r="AG143" s="120">
        <f t="shared" si="205"/>
        <v>2016</v>
      </c>
      <c r="AH143" s="120">
        <f t="shared" si="205"/>
        <v>2017</v>
      </c>
      <c r="AI143" s="120">
        <f t="shared" si="205"/>
        <v>2018</v>
      </c>
      <c r="AJ143" s="120">
        <f t="shared" si="205"/>
        <v>2019</v>
      </c>
      <c r="AK143" s="120">
        <f t="shared" si="205"/>
        <v>2020</v>
      </c>
      <c r="AL143" s="120">
        <f t="shared" si="205"/>
        <v>2021</v>
      </c>
      <c r="AM143" s="120">
        <f t="shared" si="205"/>
        <v>2022</v>
      </c>
      <c r="AN143" s="120">
        <f t="shared" si="205"/>
        <v>2023</v>
      </c>
    </row>
    <row r="144" spans="1:43" s="154" customFormat="1" ht="14.25">
      <c r="A144" s="9"/>
      <c r="B144" s="332" t="s">
        <v>87</v>
      </c>
      <c r="C144" s="407" t="s">
        <v>345</v>
      </c>
      <c r="D144" s="394" t="s">
        <v>406</v>
      </c>
      <c r="E144" s="328"/>
      <c r="F144" s="321" t="s">
        <v>55</v>
      </c>
      <c r="G144" s="430">
        <v>6.4626728898803369</v>
      </c>
      <c r="H144" s="329">
        <v>6.0169591519014114</v>
      </c>
      <c r="I144" s="329">
        <v>4.9555680511762814</v>
      </c>
      <c r="J144" s="329">
        <v>4.669768221562423</v>
      </c>
      <c r="K144" s="329">
        <v>4.678760073080193</v>
      </c>
      <c r="L144" s="329">
        <v>5.4351334654574037</v>
      </c>
      <c r="M144" s="329">
        <v>5.4065711135774244</v>
      </c>
      <c r="N144" s="329">
        <v>6.7608144764793723</v>
      </c>
      <c r="O144" s="329">
        <v>6.4975824310669781</v>
      </c>
      <c r="P144" s="329">
        <v>6.4242371324122169</v>
      </c>
      <c r="Q144" s="329">
        <v>6.4818907686143952</v>
      </c>
      <c r="R144" s="329">
        <v>4.8374398057467412</v>
      </c>
      <c r="S144" s="329">
        <v>4.612114585360243</v>
      </c>
      <c r="T144" s="329">
        <v>4.4202884196477941</v>
      </c>
      <c r="U144" s="329">
        <v>4.5430007462432576</v>
      </c>
      <c r="V144" s="329">
        <v>4.3963101489337388</v>
      </c>
      <c r="W144" s="329">
        <v>4.3959575273055904</v>
      </c>
      <c r="X144" s="329">
        <v>4.4687738935181285</v>
      </c>
      <c r="Y144" s="329">
        <v>4.1180916843250577</v>
      </c>
      <c r="Z144" s="329">
        <v>2.8966103644207895</v>
      </c>
      <c r="AA144" s="329">
        <v>3.2922518312027145</v>
      </c>
      <c r="AB144" s="329">
        <v>2.9717187712162891</v>
      </c>
      <c r="AC144" s="329">
        <v>2.9614927440000001</v>
      </c>
      <c r="AD144" s="329">
        <v>2.3085762000000001</v>
      </c>
      <c r="AE144" s="329">
        <v>2.4449339160000001</v>
      </c>
      <c r="AF144" s="329">
        <v>2.4075140640000003</v>
      </c>
      <c r="AG144" s="329">
        <v>2.5077624839999997</v>
      </c>
      <c r="AH144" s="329">
        <v>2.2852250160000001</v>
      </c>
      <c r="AI144" s="329">
        <v>2.466386784</v>
      </c>
      <c r="AJ144" s="329">
        <v>4.8987857879999996</v>
      </c>
      <c r="AK144" s="329">
        <v>5.3143696800000004</v>
      </c>
      <c r="AL144" s="329">
        <v>5.5235757840000002</v>
      </c>
      <c r="AM144" s="329">
        <v>5.7398424480000001</v>
      </c>
      <c r="AN144" s="329">
        <v>5.9079418079999995</v>
      </c>
    </row>
    <row r="145" spans="1:44" ht="14.25">
      <c r="B145" s="592" t="s">
        <v>90</v>
      </c>
      <c r="C145" s="408" t="s">
        <v>104</v>
      </c>
      <c r="D145" s="327" t="s">
        <v>105</v>
      </c>
      <c r="E145" s="324"/>
      <c r="F145" s="140" t="s">
        <v>55</v>
      </c>
      <c r="G145" s="420" t="s">
        <v>532</v>
      </c>
      <c r="H145" s="244" t="s">
        <v>532</v>
      </c>
      <c r="I145" s="244" t="s">
        <v>532</v>
      </c>
      <c r="J145" s="244" t="s">
        <v>532</v>
      </c>
      <c r="K145" s="244" t="s">
        <v>532</v>
      </c>
      <c r="L145" s="244" t="s">
        <v>532</v>
      </c>
      <c r="M145" s="244" t="s">
        <v>532</v>
      </c>
      <c r="N145" s="244" t="s">
        <v>532</v>
      </c>
      <c r="O145" s="244" t="s">
        <v>532</v>
      </c>
      <c r="P145" s="244" t="s">
        <v>532</v>
      </c>
      <c r="Q145" s="244" t="s">
        <v>532</v>
      </c>
      <c r="R145" s="244" t="s">
        <v>532</v>
      </c>
      <c r="S145" s="245">
        <v>3.3293439598288316E-2</v>
      </c>
      <c r="T145" s="251">
        <v>8.2540531231856326E-2</v>
      </c>
      <c r="U145" s="251">
        <v>0.14379465083252022</v>
      </c>
      <c r="V145" s="251">
        <v>0.24568859922829439</v>
      </c>
      <c r="W145" s="244">
        <v>0.53900171661258478</v>
      </c>
      <c r="X145" s="244">
        <v>1.1800212955034195</v>
      </c>
      <c r="Y145" s="244">
        <v>1.9695824290931241</v>
      </c>
      <c r="Z145" s="244">
        <v>2.6633659324174155</v>
      </c>
      <c r="AA145" s="244">
        <v>3.6894526047058918</v>
      </c>
      <c r="AB145" s="244">
        <v>5.048044338975096</v>
      </c>
      <c r="AC145" s="244" t="s">
        <v>532</v>
      </c>
      <c r="AD145" s="244">
        <v>8.8124423298426056</v>
      </c>
      <c r="AE145" s="244">
        <v>7.655921787971927</v>
      </c>
      <c r="AF145" s="244">
        <v>6.655076446910086</v>
      </c>
      <c r="AG145" s="244">
        <v>17.697357517706319</v>
      </c>
      <c r="AH145" s="244">
        <v>16.609085945637407</v>
      </c>
      <c r="AI145" s="244">
        <v>33.400966822810631</v>
      </c>
      <c r="AJ145" s="244">
        <v>41.264701790294581</v>
      </c>
      <c r="AK145" s="244">
        <v>48.02876986280571</v>
      </c>
      <c r="AL145" s="244">
        <v>58.405109132447663</v>
      </c>
      <c r="AM145" s="244">
        <v>59.509625462649446</v>
      </c>
      <c r="AN145" s="244">
        <v>62.347461902466677</v>
      </c>
      <c r="AR145" s="9" t="s">
        <v>371</v>
      </c>
    </row>
    <row r="146" spans="1:44" ht="15" thickBot="1">
      <c r="B146" s="565"/>
      <c r="C146" s="526" t="s">
        <v>345</v>
      </c>
      <c r="D146" s="524" t="s">
        <v>406</v>
      </c>
      <c r="E146" s="525"/>
      <c r="F146" s="434" t="s">
        <v>55</v>
      </c>
      <c r="G146" s="514">
        <v>14.624403329842117</v>
      </c>
      <c r="H146" s="514">
        <v>13.615796274383356</v>
      </c>
      <c r="I146" s="514">
        <v>11.2139709287102</v>
      </c>
      <c r="J146" s="514">
        <v>10.567233572342062</v>
      </c>
      <c r="K146" s="514">
        <v>10.587581262147598</v>
      </c>
      <c r="L146" s="514">
        <v>12.299181051672157</v>
      </c>
      <c r="M146" s="514">
        <v>12.234547213466334</v>
      </c>
      <c r="N146" s="514">
        <v>15.299068887904127</v>
      </c>
      <c r="O146" s="514">
        <v>14.70340024320479</v>
      </c>
      <c r="P146" s="514">
        <v>14.537426930281194</v>
      </c>
      <c r="Q146" s="514">
        <v>14.667891529622574</v>
      </c>
      <c r="R146" s="514">
        <v>10.946658141068834</v>
      </c>
      <c r="S146" s="514">
        <v>10.436768973000678</v>
      </c>
      <c r="T146" s="514">
        <v>10.002684923815895</v>
      </c>
      <c r="U146" s="514">
        <v>10.280371043514986</v>
      </c>
      <c r="V146" s="514">
        <v>9.9484244176678001</v>
      </c>
      <c r="W146" s="514">
        <v>9.9476264690479752</v>
      </c>
      <c r="X146" s="514">
        <v>10.112402859041831</v>
      </c>
      <c r="Y146" s="514">
        <v>9.3188429566258968</v>
      </c>
      <c r="Z146" s="514">
        <v>6.5547489375522066</v>
      </c>
      <c r="AA146" s="514">
        <v>7.4500472889958207</v>
      </c>
      <c r="AB146" s="514">
        <v>6.7247119935749247</v>
      </c>
      <c r="AC146" s="514">
        <v>6.7015714836000004</v>
      </c>
      <c r="AD146" s="514">
        <v>5.2240845299999998</v>
      </c>
      <c r="AE146" s="514">
        <v>5.5326488453999998</v>
      </c>
      <c r="AF146" s="514">
        <v>5.4479713416000006</v>
      </c>
      <c r="AG146" s="514">
        <v>5.6748238145999998</v>
      </c>
      <c r="AH146" s="514">
        <v>5.1712430604000001</v>
      </c>
      <c r="AI146" s="514">
        <v>5.5811946096000007</v>
      </c>
      <c r="AJ146" s="514">
        <v>11.085478162199999</v>
      </c>
      <c r="AK146" s="514">
        <v>12.025904292</v>
      </c>
      <c r="AL146" s="514">
        <v>12.4993174596</v>
      </c>
      <c r="AM146" s="514">
        <v>12.9887079912</v>
      </c>
      <c r="AN146" s="514">
        <v>13.369100575200001</v>
      </c>
    </row>
    <row r="147" spans="1:44" ht="13.5" thickTop="1">
      <c r="B147" s="593"/>
      <c r="C147" s="189" t="s">
        <v>109</v>
      </c>
      <c r="D147" s="527"/>
      <c r="E147" s="325"/>
      <c r="F147" s="208" t="s">
        <v>344</v>
      </c>
      <c r="G147" s="107">
        <v>14.624403329842117</v>
      </c>
      <c r="H147" s="107">
        <v>13.615796274383356</v>
      </c>
      <c r="I147" s="107">
        <v>11.2139709287102</v>
      </c>
      <c r="J147" s="107">
        <v>10.567233572342062</v>
      </c>
      <c r="K147" s="107">
        <v>10.587581262147598</v>
      </c>
      <c r="L147" s="107">
        <v>12.299181051672157</v>
      </c>
      <c r="M147" s="107">
        <v>12.234547213466334</v>
      </c>
      <c r="N147" s="107">
        <v>15.299068887904127</v>
      </c>
      <c r="O147" s="107">
        <v>14.70340024320479</v>
      </c>
      <c r="P147" s="107">
        <v>14.537426930281194</v>
      </c>
      <c r="Q147" s="107">
        <v>14.667891529622574</v>
      </c>
      <c r="R147" s="107">
        <v>10.946658141068834</v>
      </c>
      <c r="S147" s="107">
        <v>10.470062412598967</v>
      </c>
      <c r="T147" s="107">
        <v>10.085225455047752</v>
      </c>
      <c r="U147" s="107">
        <v>10.424165694347506</v>
      </c>
      <c r="V147" s="107">
        <v>10.194113016896095</v>
      </c>
      <c r="W147" s="107">
        <v>10.48662818566056</v>
      </c>
      <c r="X147" s="107">
        <v>11.29242415454525</v>
      </c>
      <c r="Y147" s="107">
        <v>11.288425385719021</v>
      </c>
      <c r="Z147" s="107">
        <v>9.2181148699696216</v>
      </c>
      <c r="AA147" s="107">
        <v>11.139499893701712</v>
      </c>
      <c r="AB147" s="107">
        <v>11.772756332550021</v>
      </c>
      <c r="AC147" s="107">
        <v>6.7015714836000004</v>
      </c>
      <c r="AD147" s="107">
        <v>14.036526859842606</v>
      </c>
      <c r="AE147" s="107">
        <v>13.188570633371928</v>
      </c>
      <c r="AF147" s="107">
        <v>12.103047788510086</v>
      </c>
      <c r="AG147" s="107">
        <v>23.372181332306319</v>
      </c>
      <c r="AH147" s="107">
        <v>21.780329006037405</v>
      </c>
      <c r="AI147" s="107">
        <v>38.982161432410635</v>
      </c>
      <c r="AJ147" s="107">
        <v>52.350179952494578</v>
      </c>
      <c r="AK147" s="107">
        <v>60.05467415480571</v>
      </c>
      <c r="AL147" s="107">
        <v>70.904426592047656</v>
      </c>
      <c r="AM147" s="107">
        <v>72.49833345384944</v>
      </c>
      <c r="AN147" s="107">
        <v>75.716562477666685</v>
      </c>
    </row>
    <row r="148" spans="1:44" ht="12.75">
      <c r="B148" s="601" t="s">
        <v>91</v>
      </c>
      <c r="C148" s="409" t="s">
        <v>106</v>
      </c>
      <c r="D148" s="326" t="s">
        <v>346</v>
      </c>
      <c r="E148" s="255"/>
      <c r="F148" s="321" t="s">
        <v>63</v>
      </c>
      <c r="G148" s="388">
        <v>355.80999999999995</v>
      </c>
      <c r="H148" s="144">
        <v>397.66999999999996</v>
      </c>
      <c r="I148" s="144">
        <v>439.53</v>
      </c>
      <c r="J148" s="144">
        <v>439.53</v>
      </c>
      <c r="K148" s="144">
        <v>418.59999999999997</v>
      </c>
      <c r="L148" s="144">
        <v>460.46000000000004</v>
      </c>
      <c r="M148" s="144">
        <v>492.8</v>
      </c>
      <c r="N148" s="144">
        <v>437.66</v>
      </c>
      <c r="O148" s="144">
        <v>386.95000000000005</v>
      </c>
      <c r="P148" s="144">
        <v>213.02799163179915</v>
      </c>
      <c r="Q148" s="144">
        <v>127.61799163179913</v>
      </c>
      <c r="R148" s="144">
        <v>93.136861924686229</v>
      </c>
      <c r="S148" s="144">
        <v>70.928953974895393</v>
      </c>
      <c r="T148" s="144">
        <v>60.520669456066926</v>
      </c>
      <c r="U148" s="144">
        <v>52.630418410041813</v>
      </c>
      <c r="V148" s="144">
        <v>40.698158995815902</v>
      </c>
      <c r="W148" s="144">
        <v>44.389694560669511</v>
      </c>
      <c r="X148" s="144">
        <v>39.674434100418509</v>
      </c>
      <c r="Y148" s="144">
        <v>38.135502092050253</v>
      </c>
      <c r="Z148" s="144">
        <v>32.920585774058608</v>
      </c>
      <c r="AA148" s="144">
        <v>30.029585774058596</v>
      </c>
      <c r="AB148" s="144">
        <v>32.968585774058575</v>
      </c>
      <c r="AC148" s="144">
        <v>33.109585774058608</v>
      </c>
      <c r="AD148" s="144">
        <v>29.746585774058591</v>
      </c>
      <c r="AE148" s="144">
        <v>27.839585774058595</v>
      </c>
      <c r="AF148" s="144">
        <v>29.178585774058572</v>
      </c>
      <c r="AG148" s="144">
        <v>28.744585774058582</v>
      </c>
      <c r="AH148" s="144">
        <v>27.190585774058579</v>
      </c>
      <c r="AI148" s="144">
        <v>25.090585774058578</v>
      </c>
      <c r="AJ148" s="144">
        <v>25.120585774058558</v>
      </c>
      <c r="AK148" s="144">
        <v>25.056585774058572</v>
      </c>
      <c r="AL148" s="144">
        <v>26.203585774058592</v>
      </c>
      <c r="AM148" s="144">
        <v>24.722585774058569</v>
      </c>
      <c r="AN148" s="144">
        <v>28.123585774058579</v>
      </c>
    </row>
    <row r="149" spans="1:44" ht="12.75">
      <c r="B149" s="565"/>
      <c r="C149" s="594" t="s">
        <v>104</v>
      </c>
      <c r="D149" s="192" t="s">
        <v>107</v>
      </c>
      <c r="E149" s="179"/>
      <c r="F149" s="321" t="s">
        <v>63</v>
      </c>
      <c r="G149" s="421" t="s">
        <v>532</v>
      </c>
      <c r="H149" s="245" t="s">
        <v>532</v>
      </c>
      <c r="I149" s="245" t="s">
        <v>532</v>
      </c>
      <c r="J149" s="245" t="s">
        <v>532</v>
      </c>
      <c r="K149" s="245" t="s">
        <v>532</v>
      </c>
      <c r="L149" s="245" t="s">
        <v>532</v>
      </c>
      <c r="M149" s="245" t="s">
        <v>532</v>
      </c>
      <c r="N149" s="245" t="s">
        <v>532</v>
      </c>
      <c r="O149" s="245" t="s">
        <v>532</v>
      </c>
      <c r="P149" s="245">
        <v>0.95367123287671229</v>
      </c>
      <c r="Q149" s="245">
        <v>1.23</v>
      </c>
      <c r="R149" s="245">
        <v>1.23</v>
      </c>
      <c r="S149" s="245">
        <v>1.23</v>
      </c>
      <c r="T149" s="245">
        <v>1.23</v>
      </c>
      <c r="U149" s="245">
        <v>1.23</v>
      </c>
      <c r="V149" s="245">
        <v>1.23</v>
      </c>
      <c r="W149" s="245">
        <v>1.23</v>
      </c>
      <c r="X149" s="245">
        <v>1.23</v>
      </c>
      <c r="Y149" s="245">
        <v>1.23</v>
      </c>
      <c r="Z149" s="245">
        <v>1.23</v>
      </c>
      <c r="AA149" s="245">
        <v>1.23</v>
      </c>
      <c r="AB149" s="245">
        <v>1.23</v>
      </c>
      <c r="AC149" s="245">
        <v>1.23</v>
      </c>
      <c r="AD149" s="245">
        <v>1.23</v>
      </c>
      <c r="AE149" s="245">
        <v>1.23</v>
      </c>
      <c r="AF149" s="245">
        <v>1.23</v>
      </c>
      <c r="AG149" s="245">
        <v>1.23</v>
      </c>
      <c r="AH149" s="245">
        <v>1.23</v>
      </c>
      <c r="AI149" s="245">
        <v>1.23</v>
      </c>
      <c r="AJ149" s="245">
        <v>1.23</v>
      </c>
      <c r="AK149" s="245">
        <v>1.23</v>
      </c>
      <c r="AL149" s="245">
        <v>1.23</v>
      </c>
      <c r="AM149" s="245">
        <v>1.23</v>
      </c>
      <c r="AN149" s="245">
        <v>1.23</v>
      </c>
    </row>
    <row r="150" spans="1:44" ht="13.5" thickBot="1">
      <c r="B150" s="565"/>
      <c r="C150" s="595"/>
      <c r="D150" s="228" t="s">
        <v>108</v>
      </c>
      <c r="E150" s="179"/>
      <c r="F150" s="321" t="s">
        <v>63</v>
      </c>
      <c r="G150" s="421">
        <v>30.770720000000004</v>
      </c>
      <c r="H150" s="245">
        <v>29.195440000000005</v>
      </c>
      <c r="I150" s="245">
        <v>30.827200000000005</v>
      </c>
      <c r="J150" s="245">
        <v>33.492760000000004</v>
      </c>
      <c r="K150" s="245">
        <v>34.685720000000003</v>
      </c>
      <c r="L150" s="245">
        <v>35.157160000000005</v>
      </c>
      <c r="M150" s="245">
        <v>35.873840000000001</v>
      </c>
      <c r="N150" s="245">
        <v>36.032679999999999</v>
      </c>
      <c r="O150" s="245">
        <v>36.2166</v>
      </c>
      <c r="P150" s="245">
        <v>35.225239999999999</v>
      </c>
      <c r="Q150" s="245">
        <v>34.494280000000003</v>
      </c>
      <c r="R150" s="245">
        <v>34.205439999999996</v>
      </c>
      <c r="S150" s="245">
        <v>35.141120000000001</v>
      </c>
      <c r="T150" s="245">
        <v>34.162599999999998</v>
      </c>
      <c r="U150" s="245">
        <v>36.145440000000008</v>
      </c>
      <c r="V150" s="245">
        <v>35.68574157303371</v>
      </c>
      <c r="W150" s="245">
        <v>36.283912915540611</v>
      </c>
      <c r="X150" s="245">
        <v>36.012227421615471</v>
      </c>
      <c r="Y150" s="245">
        <v>35.914258171427683</v>
      </c>
      <c r="Z150" s="245">
        <v>35.512661055142139</v>
      </c>
      <c r="AA150" s="245">
        <v>33.885852973238997</v>
      </c>
      <c r="AB150" s="245">
        <v>34.202078419377571</v>
      </c>
      <c r="AC150" s="245">
        <v>35.116866208762133</v>
      </c>
      <c r="AD150" s="245">
        <v>35.18271759886634</v>
      </c>
      <c r="AE150" s="245">
        <v>35.119047153325745</v>
      </c>
      <c r="AF150" s="245">
        <v>34.395152329770909</v>
      </c>
      <c r="AG150" s="245">
        <v>33.520137611410959</v>
      </c>
      <c r="AH150" s="245">
        <v>34.04121050407479</v>
      </c>
      <c r="AI150" s="245">
        <v>34.629098696531869</v>
      </c>
      <c r="AJ150" s="245">
        <v>34.703276504939865</v>
      </c>
      <c r="AK150" s="245">
        <v>33.32853593251825</v>
      </c>
      <c r="AL150" s="245">
        <v>33.386870873937958</v>
      </c>
      <c r="AM150" s="245">
        <v>33.497963913221206</v>
      </c>
      <c r="AN150" s="245">
        <v>33.685936346026168</v>
      </c>
    </row>
    <row r="151" spans="1:44" ht="13.5" thickTop="1">
      <c r="B151" s="565"/>
      <c r="C151" s="189" t="s">
        <v>109</v>
      </c>
      <c r="D151" s="40"/>
      <c r="E151" s="37"/>
      <c r="F151" s="23" t="s">
        <v>63</v>
      </c>
      <c r="G151" s="171">
        <f>SUM(G148,G149,G150)</f>
        <v>386.58071999999993</v>
      </c>
      <c r="H151" s="171">
        <f t="shared" ref="H151:AG151" si="206">SUM(H148,H149,H150)</f>
        <v>426.86543999999998</v>
      </c>
      <c r="I151" s="171">
        <f t="shared" si="206"/>
        <v>470.35719999999998</v>
      </c>
      <c r="J151" s="171">
        <f t="shared" si="206"/>
        <v>473.02275999999995</v>
      </c>
      <c r="K151" s="171">
        <f t="shared" si="206"/>
        <v>453.28571999999997</v>
      </c>
      <c r="L151" s="171">
        <f t="shared" si="206"/>
        <v>495.61716000000001</v>
      </c>
      <c r="M151" s="171">
        <f t="shared" si="206"/>
        <v>528.67384000000004</v>
      </c>
      <c r="N151" s="171">
        <f t="shared" si="206"/>
        <v>473.69268</v>
      </c>
      <c r="O151" s="171">
        <f t="shared" si="206"/>
        <v>423.16660000000002</v>
      </c>
      <c r="P151" s="171">
        <f t="shared" si="206"/>
        <v>249.20690286467584</v>
      </c>
      <c r="Q151" s="171">
        <f t="shared" si="206"/>
        <v>163.34227163179912</v>
      </c>
      <c r="R151" s="171">
        <f t="shared" si="206"/>
        <v>128.57230192468623</v>
      </c>
      <c r="S151" s="171">
        <f t="shared" si="206"/>
        <v>107.3000739748954</v>
      </c>
      <c r="T151" s="171">
        <f t="shared" si="206"/>
        <v>95.913269456066928</v>
      </c>
      <c r="U151" s="171">
        <f t="shared" si="206"/>
        <v>90.00585841004181</v>
      </c>
      <c r="V151" s="171">
        <f t="shared" si="206"/>
        <v>77.613900568849601</v>
      </c>
      <c r="W151" s="171">
        <f t="shared" si="206"/>
        <v>81.903607476210112</v>
      </c>
      <c r="X151" s="171">
        <f t="shared" si="206"/>
        <v>76.916661522033976</v>
      </c>
      <c r="Y151" s="171">
        <f t="shared" si="206"/>
        <v>75.279760263477925</v>
      </c>
      <c r="Z151" s="171">
        <f t="shared" si="206"/>
        <v>69.663246829200745</v>
      </c>
      <c r="AA151" s="171">
        <f t="shared" si="206"/>
        <v>65.14543874729759</v>
      </c>
      <c r="AB151" s="171">
        <f t="shared" si="206"/>
        <v>68.400664193436143</v>
      </c>
      <c r="AC151" s="171">
        <f t="shared" si="206"/>
        <v>69.456451982820738</v>
      </c>
      <c r="AD151" s="171">
        <f t="shared" si="206"/>
        <v>66.159303372924938</v>
      </c>
      <c r="AE151" s="171">
        <f t="shared" si="206"/>
        <v>64.188632927384333</v>
      </c>
      <c r="AF151" s="171">
        <f t="shared" si="206"/>
        <v>64.803738103829488</v>
      </c>
      <c r="AG151" s="171">
        <f t="shared" si="206"/>
        <v>63.494723385469541</v>
      </c>
      <c r="AH151" s="171">
        <f t="shared" ref="AH151:AI151" si="207">SUM(AH148,AH149,AH150)</f>
        <v>62.46179627813337</v>
      </c>
      <c r="AI151" s="171">
        <f t="shared" si="207"/>
        <v>60.949684470590448</v>
      </c>
      <c r="AJ151" s="171">
        <f t="shared" ref="AJ151:AK151" si="208">SUM(AJ148,AJ149,AJ150)</f>
        <v>61.053862278998423</v>
      </c>
      <c r="AK151" s="171">
        <f t="shared" si="208"/>
        <v>59.615121706576822</v>
      </c>
      <c r="AL151" s="171">
        <f t="shared" ref="AL151:AM151" si="209">SUM(AL148,AL149,AL150)</f>
        <v>60.820456647996551</v>
      </c>
      <c r="AM151" s="171">
        <f t="shared" si="209"/>
        <v>59.450549687279775</v>
      </c>
      <c r="AN151" s="171">
        <f t="shared" ref="AN151" si="210">SUM(AN148,AN149,AN150)</f>
        <v>63.039522120084747</v>
      </c>
    </row>
    <row r="152" spans="1:44" ht="13.5" thickBot="1">
      <c r="B152" s="602"/>
      <c r="C152" s="322" t="s">
        <v>343</v>
      </c>
      <c r="D152" s="17"/>
      <c r="E152" s="16"/>
      <c r="F152" s="208" t="s">
        <v>344</v>
      </c>
      <c r="G152" s="323">
        <v>9084.6469199999974</v>
      </c>
      <c r="H152" s="323">
        <v>10031.33784</v>
      </c>
      <c r="I152" s="323">
        <v>11053.394199999999</v>
      </c>
      <c r="J152" s="323">
        <v>11116.03486</v>
      </c>
      <c r="K152" s="323">
        <v>10652.21442</v>
      </c>
      <c r="L152" s="323">
        <v>11647.003259999999</v>
      </c>
      <c r="M152" s="323">
        <v>12423.83524</v>
      </c>
      <c r="N152" s="323">
        <v>11131.777980000001</v>
      </c>
      <c r="O152" s="323">
        <v>9944.4151000000002</v>
      </c>
      <c r="P152" s="323">
        <v>5856.3622173198828</v>
      </c>
      <c r="Q152" s="323">
        <v>3838.5433833472794</v>
      </c>
      <c r="R152" s="323">
        <v>3021.4490952301262</v>
      </c>
      <c r="S152" s="323">
        <v>2521.5517384100417</v>
      </c>
      <c r="T152" s="323">
        <v>2253.9618322175729</v>
      </c>
      <c r="U152" s="323">
        <v>2115.1376726359827</v>
      </c>
      <c r="V152" s="323">
        <v>1823.9266633679658</v>
      </c>
      <c r="W152" s="323">
        <v>1924.7347756909376</v>
      </c>
      <c r="X152" s="323">
        <v>1807.5415457677987</v>
      </c>
      <c r="Y152" s="323">
        <v>1769.0743661917313</v>
      </c>
      <c r="Z152" s="323">
        <v>1637.0863004862174</v>
      </c>
      <c r="AA152" s="323">
        <v>1530.9178105614933</v>
      </c>
      <c r="AB152" s="323">
        <v>1607.4156085457494</v>
      </c>
      <c r="AC152" s="323">
        <v>1632.2266215962873</v>
      </c>
      <c r="AD152" s="323">
        <v>1554.743629263736</v>
      </c>
      <c r="AE152" s="323">
        <v>1508.4328737935318</v>
      </c>
      <c r="AF152" s="323">
        <v>1522.887845439993</v>
      </c>
      <c r="AG152" s="323">
        <v>1492.1259995585342</v>
      </c>
      <c r="AH152" s="323">
        <v>1467.8522125361344</v>
      </c>
      <c r="AI152" s="323">
        <v>1432.3175850588757</v>
      </c>
      <c r="AJ152" s="323">
        <v>1434.7657635564628</v>
      </c>
      <c r="AK152" s="323">
        <v>1400.9553601045552</v>
      </c>
      <c r="AL152" s="323">
        <v>1429.280731227919</v>
      </c>
      <c r="AM152" s="323">
        <v>1397.0879176510748</v>
      </c>
      <c r="AN152" s="323">
        <v>1481.4287698219916</v>
      </c>
    </row>
    <row r="153" spans="1:44" ht="15" thickTop="1">
      <c r="B153" s="39" t="s">
        <v>65</v>
      </c>
      <c r="C153" s="38"/>
      <c r="D153" s="40"/>
      <c r="E153" s="37"/>
      <c r="F153" s="23" t="s">
        <v>55</v>
      </c>
      <c r="G153" s="112">
        <f>SUM(G144,G146,G145,G152)</f>
        <v>9105.7339962197202</v>
      </c>
      <c r="H153" s="112">
        <f t="shared" ref="H153:AL153" si="211">SUM(H144,H146,H145,H152)</f>
        <v>10050.970595426284</v>
      </c>
      <c r="I153" s="112">
        <f t="shared" si="211"/>
        <v>11069.563738979885</v>
      </c>
      <c r="J153" s="112">
        <f t="shared" si="211"/>
        <v>11131.271861793904</v>
      </c>
      <c r="K153" s="112">
        <f t="shared" si="211"/>
        <v>10667.480761335228</v>
      </c>
      <c r="L153" s="112">
        <f t="shared" si="211"/>
        <v>11664.737574517128</v>
      </c>
      <c r="M153" s="112">
        <f t="shared" si="211"/>
        <v>12441.476358327043</v>
      </c>
      <c r="N153" s="112">
        <f t="shared" si="211"/>
        <v>11153.837863364384</v>
      </c>
      <c r="O153" s="112">
        <f t="shared" si="211"/>
        <v>9965.6160826742725</v>
      </c>
      <c r="P153" s="112">
        <f t="shared" si="211"/>
        <v>5877.3238813825765</v>
      </c>
      <c r="Q153" s="112">
        <f t="shared" si="211"/>
        <v>3859.6931656455163</v>
      </c>
      <c r="R153" s="112">
        <f t="shared" si="211"/>
        <v>3037.2331931769418</v>
      </c>
      <c r="S153" s="112">
        <f t="shared" si="211"/>
        <v>2536.633915408001</v>
      </c>
      <c r="T153" s="112">
        <f t="shared" si="211"/>
        <v>2268.4673460922686</v>
      </c>
      <c r="U153" s="112">
        <f t="shared" si="211"/>
        <v>2130.1048390765736</v>
      </c>
      <c r="V153" s="112">
        <f t="shared" si="211"/>
        <v>1838.5170865337957</v>
      </c>
      <c r="W153" s="112">
        <f t="shared" si="211"/>
        <v>1939.6173614039037</v>
      </c>
      <c r="X153" s="112">
        <f t="shared" si="211"/>
        <v>1823.302743815862</v>
      </c>
      <c r="Y153" s="112">
        <f t="shared" si="211"/>
        <v>1784.4808832617755</v>
      </c>
      <c r="Z153" s="112">
        <f t="shared" si="211"/>
        <v>1649.2010257206077</v>
      </c>
      <c r="AA153" s="112">
        <f t="shared" si="211"/>
        <v>1545.3495622863977</v>
      </c>
      <c r="AB153" s="112">
        <f t="shared" si="211"/>
        <v>1622.1600836495156</v>
      </c>
      <c r="AC153" s="112">
        <f t="shared" si="211"/>
        <v>1641.8896858238872</v>
      </c>
      <c r="AD153" s="112">
        <f t="shared" si="211"/>
        <v>1571.0887323235786</v>
      </c>
      <c r="AE153" s="112">
        <f t="shared" si="211"/>
        <v>1524.0663783429038</v>
      </c>
      <c r="AF153" s="112">
        <f t="shared" si="211"/>
        <v>1537.3984072925032</v>
      </c>
      <c r="AG153" s="112">
        <f t="shared" si="211"/>
        <v>1518.0059433748406</v>
      </c>
      <c r="AH153" s="112">
        <f t="shared" si="211"/>
        <v>1491.9177665581717</v>
      </c>
      <c r="AI153" s="112">
        <f t="shared" si="211"/>
        <v>1473.7661332752864</v>
      </c>
      <c r="AJ153" s="112">
        <f t="shared" si="211"/>
        <v>1492.0147292969575</v>
      </c>
      <c r="AK153" s="112">
        <f t="shared" si="211"/>
        <v>1466.324403939361</v>
      </c>
      <c r="AL153" s="112">
        <f t="shared" si="211"/>
        <v>1505.7087336039667</v>
      </c>
      <c r="AM153" s="112">
        <f t="shared" ref="AM153:AN153" si="212">SUM(AM144,AM146,AM145,AM152)</f>
        <v>1475.3260935529242</v>
      </c>
      <c r="AN153" s="112">
        <f t="shared" si="212"/>
        <v>1563.0532741076584</v>
      </c>
    </row>
    <row r="154" spans="1:44" ht="12.75">
      <c r="B154" s="186"/>
      <c r="C154" s="186"/>
      <c r="D154" s="331"/>
      <c r="E154" s="19"/>
      <c r="F154" s="18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18"/>
      <c r="U154" s="18"/>
      <c r="V154" s="18"/>
      <c r="W154" s="18"/>
      <c r="X154" s="18"/>
      <c r="Y154" s="18"/>
      <c r="Z154" s="57"/>
      <c r="AA154" s="57"/>
      <c r="AB154" s="57"/>
      <c r="AC154" s="48"/>
      <c r="AD154" s="48"/>
      <c r="AE154" s="42"/>
      <c r="AF154" s="42"/>
      <c r="AG154" s="42"/>
      <c r="AH154" s="42"/>
      <c r="AJ154" s="42"/>
      <c r="AK154" s="42"/>
      <c r="AL154" s="42"/>
      <c r="AM154" s="186"/>
      <c r="AN154" s="186"/>
      <c r="AQ154" s="14"/>
    </row>
    <row r="155" spans="1:44" ht="12.75">
      <c r="B155" s="18"/>
      <c r="C155" s="19"/>
      <c r="D155" s="19"/>
      <c r="E155" s="19"/>
      <c r="F155" s="19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18"/>
      <c r="T155" s="18"/>
      <c r="U155" s="18"/>
      <c r="V155" s="18"/>
      <c r="W155" s="18"/>
      <c r="X155" s="18"/>
      <c r="Y155" s="18"/>
      <c r="Z155" s="57"/>
      <c r="AA155" s="57"/>
      <c r="AB155" s="57"/>
      <c r="AC155" s="48"/>
      <c r="AD155" s="60"/>
      <c r="AE155" s="60"/>
      <c r="AF155" s="60"/>
      <c r="AG155" s="60"/>
      <c r="AH155" s="60"/>
      <c r="AI155" s="126"/>
      <c r="AJ155" s="126"/>
      <c r="AK155" s="126"/>
      <c r="AL155" s="330"/>
      <c r="AM155" s="330"/>
      <c r="AN155" s="330"/>
      <c r="AQ155" s="14"/>
    </row>
    <row r="156" spans="1:44" ht="12.75">
      <c r="B156" s="18"/>
      <c r="C156" s="19"/>
      <c r="D156" s="19"/>
      <c r="E156" s="19"/>
      <c r="F156" s="19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18"/>
      <c r="T156" s="18"/>
      <c r="U156" s="18"/>
      <c r="V156" s="18"/>
      <c r="W156" s="18"/>
      <c r="X156" s="18"/>
      <c r="Y156" s="18"/>
      <c r="Z156" s="57"/>
      <c r="AA156" s="57"/>
      <c r="AB156" s="57"/>
      <c r="AC156" s="48"/>
      <c r="AD156" s="60"/>
      <c r="AE156" s="60"/>
      <c r="AF156" s="60"/>
      <c r="AG156" s="60"/>
      <c r="AH156" s="60"/>
      <c r="AI156" s="11"/>
      <c r="AJ156" s="126"/>
      <c r="AK156" s="126"/>
      <c r="AL156" s="126"/>
      <c r="AM156" s="126"/>
      <c r="AN156" s="126"/>
      <c r="AQ156" s="14"/>
    </row>
    <row r="157" spans="1:44" ht="12.75">
      <c r="B157" s="218" t="s">
        <v>451</v>
      </c>
      <c r="C157" s="19"/>
      <c r="D157" s="19"/>
      <c r="E157" s="19"/>
      <c r="F157" s="19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57"/>
      <c r="AA157" s="57"/>
      <c r="AB157" s="57"/>
      <c r="AC157" s="58"/>
      <c r="AD157" s="5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</row>
    <row r="158" spans="1:44" ht="12.75">
      <c r="B158" s="151" t="s">
        <v>1</v>
      </c>
      <c r="C158" s="598"/>
      <c r="D158" s="598"/>
      <c r="E158" s="599"/>
      <c r="F158" s="516" t="s">
        <v>2</v>
      </c>
      <c r="G158" s="517">
        <v>1990</v>
      </c>
      <c r="H158" s="518">
        <f t="shared" ref="H158" si="213">G158+1</f>
        <v>1991</v>
      </c>
      <c r="I158" s="518">
        <f t="shared" ref="I158" si="214">H158+1</f>
        <v>1992</v>
      </c>
      <c r="J158" s="518">
        <f t="shared" ref="J158" si="215">I158+1</f>
        <v>1993</v>
      </c>
      <c r="K158" s="518">
        <f t="shared" ref="K158" si="216">J158+1</f>
        <v>1994</v>
      </c>
      <c r="L158" s="518">
        <f t="shared" ref="L158" si="217">K158+1</f>
        <v>1995</v>
      </c>
      <c r="M158" s="518">
        <f t="shared" ref="M158" si="218">L158+1</f>
        <v>1996</v>
      </c>
      <c r="N158" s="518">
        <f t="shared" ref="N158" si="219">M158+1</f>
        <v>1997</v>
      </c>
      <c r="O158" s="518">
        <f t="shared" ref="O158" si="220">N158+1</f>
        <v>1998</v>
      </c>
      <c r="P158" s="518">
        <f t="shared" ref="P158" si="221">O158+1</f>
        <v>1999</v>
      </c>
      <c r="Q158" s="518">
        <f t="shared" ref="Q158" si="222">P158+1</f>
        <v>2000</v>
      </c>
      <c r="R158" s="518">
        <f t="shared" ref="R158" si="223">Q158+1</f>
        <v>2001</v>
      </c>
      <c r="S158" s="518">
        <f t="shared" ref="S158" si="224">R158+1</f>
        <v>2002</v>
      </c>
      <c r="T158" s="518">
        <f t="shared" ref="T158" si="225">S158+1</f>
        <v>2003</v>
      </c>
      <c r="U158" s="518">
        <f t="shared" ref="U158" si="226">T158+1</f>
        <v>2004</v>
      </c>
      <c r="V158" s="518">
        <f t="shared" ref="V158" si="227">U158+1</f>
        <v>2005</v>
      </c>
      <c r="W158" s="518">
        <f t="shared" ref="W158" si="228">V158+1</f>
        <v>2006</v>
      </c>
      <c r="X158" s="518">
        <f t="shared" ref="X158" si="229">W158+1</f>
        <v>2007</v>
      </c>
      <c r="Y158" s="518">
        <f t="shared" ref="Y158" si="230">X158+1</f>
        <v>2008</v>
      </c>
      <c r="Z158" s="518">
        <f t="shared" ref="Z158" si="231">Y158+1</f>
        <v>2009</v>
      </c>
      <c r="AA158" s="518">
        <f t="shared" ref="AA158" si="232">Z158+1</f>
        <v>2010</v>
      </c>
      <c r="AB158" s="518">
        <f t="shared" ref="AB158" si="233">AA158+1</f>
        <v>2011</v>
      </c>
      <c r="AC158" s="518">
        <f t="shared" ref="AC158:AN158" si="234">AB158+1</f>
        <v>2012</v>
      </c>
      <c r="AD158" s="518">
        <f t="shared" si="234"/>
        <v>2013</v>
      </c>
      <c r="AE158" s="518">
        <f t="shared" si="234"/>
        <v>2014</v>
      </c>
      <c r="AF158" s="518">
        <f t="shared" si="234"/>
        <v>2015</v>
      </c>
      <c r="AG158" s="518">
        <f t="shared" si="234"/>
        <v>2016</v>
      </c>
      <c r="AH158" s="518">
        <f t="shared" si="234"/>
        <v>2017</v>
      </c>
      <c r="AI158" s="518">
        <f t="shared" si="234"/>
        <v>2018</v>
      </c>
      <c r="AJ158" s="518">
        <f t="shared" si="234"/>
        <v>2019</v>
      </c>
      <c r="AK158" s="518">
        <f t="shared" si="234"/>
        <v>2020</v>
      </c>
      <c r="AL158" s="518">
        <f t="shared" si="234"/>
        <v>2021</v>
      </c>
      <c r="AM158" s="518">
        <f t="shared" si="234"/>
        <v>2022</v>
      </c>
      <c r="AN158" s="518">
        <f t="shared" si="234"/>
        <v>2023</v>
      </c>
    </row>
    <row r="159" spans="1:44" ht="14.25">
      <c r="A159" s="191"/>
      <c r="B159" s="592" t="s">
        <v>110</v>
      </c>
      <c r="C159" s="85" t="s">
        <v>111</v>
      </c>
      <c r="D159" s="519" t="s">
        <v>398</v>
      </c>
      <c r="E159" s="520"/>
      <c r="F159" s="150" t="s">
        <v>6</v>
      </c>
      <c r="G159" s="257">
        <v>95.419371839245471</v>
      </c>
      <c r="H159" s="257">
        <v>98.906269263260981</v>
      </c>
      <c r="I159" s="257">
        <v>102.36003002889439</v>
      </c>
      <c r="J159" s="257">
        <v>104.39231217724468</v>
      </c>
      <c r="K159" s="257">
        <v>106.37527414711239</v>
      </c>
      <c r="L159" s="257">
        <v>108.30891593849758</v>
      </c>
      <c r="M159" s="257">
        <v>110.19323755140023</v>
      </c>
      <c r="N159" s="257">
        <v>106.15173669147606</v>
      </c>
      <c r="O159" s="257">
        <v>101.45412332009843</v>
      </c>
      <c r="P159" s="257">
        <v>100.92147175711698</v>
      </c>
      <c r="Q159" s="257">
        <v>101.53929851017266</v>
      </c>
      <c r="R159" s="257">
        <v>99.926496567952483</v>
      </c>
      <c r="S159" s="257">
        <v>97.147778884234285</v>
      </c>
      <c r="T159" s="257">
        <v>100.62389053213903</v>
      </c>
      <c r="U159" s="257">
        <v>102.74004890053592</v>
      </c>
      <c r="V159" s="257">
        <v>104.86752332880448</v>
      </c>
      <c r="W159" s="257">
        <v>94.53298122752004</v>
      </c>
      <c r="X159" s="257">
        <v>95.851183573779949</v>
      </c>
      <c r="Y159" s="257">
        <v>95.793618605127818</v>
      </c>
      <c r="Z159" s="257">
        <v>91.684365615081106</v>
      </c>
      <c r="AA159" s="257">
        <v>102.001824</v>
      </c>
      <c r="AB159" s="257">
        <v>111.702099</v>
      </c>
      <c r="AC159" s="257">
        <v>113.005116</v>
      </c>
      <c r="AD159" s="257">
        <v>116.514915</v>
      </c>
      <c r="AE159" s="257">
        <v>119.03355000000001</v>
      </c>
      <c r="AF159" s="257">
        <v>122.640792</v>
      </c>
      <c r="AG159" s="257">
        <v>128.21893</v>
      </c>
      <c r="AH159" s="257">
        <v>130.13999999999999</v>
      </c>
      <c r="AI159" s="257">
        <v>138.81800000000001</v>
      </c>
      <c r="AJ159" s="257">
        <v>136.13399999999999</v>
      </c>
      <c r="AK159" s="257">
        <v>133.85499999999999</v>
      </c>
      <c r="AL159" s="257">
        <v>140.94999999999999</v>
      </c>
      <c r="AM159" s="257">
        <v>139.28700000000001</v>
      </c>
      <c r="AN159" s="257">
        <v>143.17400000000001</v>
      </c>
    </row>
    <row r="160" spans="1:44" ht="14.25">
      <c r="A160" s="191"/>
      <c r="B160" s="565"/>
      <c r="C160" s="512" t="s">
        <v>427</v>
      </c>
      <c r="D160" s="392" t="s">
        <v>399</v>
      </c>
      <c r="E160" s="521"/>
      <c r="F160" s="150" t="s">
        <v>6</v>
      </c>
      <c r="G160" s="381">
        <v>0.34384699999999996</v>
      </c>
      <c r="H160" s="530">
        <v>2.8739000000000001E-2</v>
      </c>
      <c r="I160" s="381">
        <v>9.8589999999999997E-2</v>
      </c>
      <c r="J160" s="381">
        <v>0.116813</v>
      </c>
      <c r="K160" s="381">
        <v>0.30596699999999999</v>
      </c>
      <c r="L160" s="381">
        <v>0.30996800000000002</v>
      </c>
      <c r="M160" s="381">
        <v>0.17576800000000001</v>
      </c>
      <c r="N160" s="381">
        <v>0.26503899999999997</v>
      </c>
      <c r="O160" s="381">
        <v>0.240948</v>
      </c>
      <c r="P160" s="381">
        <v>0.24340999999999999</v>
      </c>
      <c r="Q160" s="381">
        <v>0.16714799999999999</v>
      </c>
      <c r="R160" s="381">
        <v>0.61091200000000001</v>
      </c>
      <c r="S160" s="381">
        <v>0.78822999999999999</v>
      </c>
      <c r="T160" s="381">
        <v>0.87297199999999997</v>
      </c>
      <c r="U160" s="381">
        <v>0.83438699999999999</v>
      </c>
      <c r="V160" s="381">
        <v>0.176487</v>
      </c>
      <c r="W160" s="381">
        <v>0.27777200000000002</v>
      </c>
      <c r="X160" s="381">
        <v>0.54805899999999996</v>
      </c>
      <c r="Y160" s="381">
        <v>0.94507200000000002</v>
      </c>
      <c r="Z160" s="381">
        <v>0.89245299999999994</v>
      </c>
      <c r="AA160" s="257">
        <v>0.937859</v>
      </c>
      <c r="AB160" s="257">
        <v>12.307142000000001</v>
      </c>
      <c r="AC160" s="257">
        <v>23.498047</v>
      </c>
      <c r="AD160" s="257">
        <v>11.197336</v>
      </c>
      <c r="AE160" s="257">
        <v>10.164237</v>
      </c>
      <c r="AF160" s="257">
        <v>13.691492</v>
      </c>
      <c r="AG160" s="257">
        <v>27.541342</v>
      </c>
      <c r="AH160" s="257">
        <v>25.565759999999997</v>
      </c>
      <c r="AI160" s="257">
        <v>24.916194999999998</v>
      </c>
      <c r="AJ160" s="257">
        <v>20.788382000000002</v>
      </c>
      <c r="AK160" s="257">
        <v>15.637583000000001</v>
      </c>
      <c r="AL160" s="257">
        <v>7.3380669999999997</v>
      </c>
      <c r="AM160" s="257">
        <v>10.454293</v>
      </c>
      <c r="AN160" s="257">
        <v>24.924544000000001</v>
      </c>
    </row>
    <row r="161" spans="1:43" ht="14.25">
      <c r="A161" s="191"/>
      <c r="B161" s="565"/>
      <c r="C161" s="590" t="s">
        <v>427</v>
      </c>
      <c r="D161" s="587" t="s">
        <v>372</v>
      </c>
      <c r="E161" s="522" t="s">
        <v>428</v>
      </c>
      <c r="F161" s="433"/>
      <c r="G161" s="433"/>
      <c r="H161" s="433"/>
      <c r="I161" s="433"/>
      <c r="J161" s="433"/>
      <c r="K161" s="433"/>
      <c r="L161" s="433"/>
      <c r="M161" s="433"/>
      <c r="N161" s="433"/>
      <c r="O161" s="433"/>
      <c r="P161" s="433"/>
      <c r="Q161" s="433"/>
      <c r="R161" s="433"/>
      <c r="S161" s="433"/>
      <c r="T161" s="433"/>
      <c r="U161" s="433"/>
      <c r="V161" s="433"/>
      <c r="W161" s="433"/>
      <c r="X161" s="433"/>
      <c r="Y161" s="433"/>
      <c r="Z161" s="433"/>
      <c r="AA161" s="433"/>
      <c r="AB161" s="433"/>
      <c r="AC161" s="433"/>
      <c r="AD161" s="433"/>
      <c r="AE161" s="433"/>
      <c r="AF161" s="433"/>
      <c r="AG161" s="433"/>
      <c r="AH161" s="433"/>
      <c r="AI161" s="433"/>
      <c r="AJ161" s="433"/>
      <c r="AK161" s="433"/>
      <c r="AL161" s="433"/>
      <c r="AM161" s="433"/>
      <c r="AN161" s="433"/>
    </row>
    <row r="162" spans="1:43" ht="14.25">
      <c r="A162" s="191"/>
      <c r="B162" s="565"/>
      <c r="C162" s="586"/>
      <c r="D162" s="588"/>
      <c r="E162" s="457" t="s">
        <v>429</v>
      </c>
      <c r="F162" s="458" t="s">
        <v>6</v>
      </c>
      <c r="G162" s="459">
        <v>284.54615439639167</v>
      </c>
      <c r="H162" s="459">
        <v>273.46719161454547</v>
      </c>
      <c r="I162" s="459">
        <v>282.52583197520261</v>
      </c>
      <c r="J162" s="459">
        <v>258.51511934624273</v>
      </c>
      <c r="K162" s="459">
        <v>282.54196229393466</v>
      </c>
      <c r="L162" s="459">
        <v>285.77682439601637</v>
      </c>
      <c r="M162" s="459">
        <v>306.66375416325388</v>
      </c>
      <c r="N162" s="459">
        <v>315.739624637102</v>
      </c>
      <c r="O162" s="459">
        <v>310.59258656896662</v>
      </c>
      <c r="P162" s="459">
        <v>310.46171102834523</v>
      </c>
      <c r="Q162" s="459">
        <v>306.13988540261528</v>
      </c>
      <c r="R162" s="459">
        <v>308.24232581007664</v>
      </c>
      <c r="S162" s="459">
        <v>295.54959795871957</v>
      </c>
      <c r="T162" s="459">
        <v>290.65844540137897</v>
      </c>
      <c r="U162" s="459">
        <v>277.95435300727894</v>
      </c>
      <c r="V162" s="459">
        <v>316.41379864047104</v>
      </c>
      <c r="W162" s="459">
        <v>312.31009891577673</v>
      </c>
      <c r="X162" s="459">
        <v>326.50954517596824</v>
      </c>
      <c r="Y162" s="459">
        <v>323.34506991926276</v>
      </c>
      <c r="Z162" s="459">
        <v>335.07694401160387</v>
      </c>
      <c r="AA162" s="459">
        <v>332.10199999999998</v>
      </c>
      <c r="AB162" s="459">
        <v>323.322</v>
      </c>
      <c r="AC162" s="459">
        <v>324.14499999999998</v>
      </c>
      <c r="AD162" s="459">
        <v>361.48599999999999</v>
      </c>
      <c r="AE162" s="459">
        <v>365.56099999999998</v>
      </c>
      <c r="AF162" s="459">
        <v>371.37900000000002</v>
      </c>
      <c r="AG162" s="459">
        <v>367.59800000000001</v>
      </c>
      <c r="AH162" s="459">
        <v>372.36200000000002</v>
      </c>
      <c r="AI162" s="459">
        <v>371.49299999999999</v>
      </c>
      <c r="AJ162" s="459">
        <v>359.20699999999999</v>
      </c>
      <c r="AK162" s="459">
        <v>348.13400000000001</v>
      </c>
      <c r="AL162" s="459">
        <v>368.52199999999999</v>
      </c>
      <c r="AM162" s="459">
        <v>341.78</v>
      </c>
      <c r="AN162" s="459">
        <v>331.20400000000001</v>
      </c>
    </row>
    <row r="163" spans="1:43" ht="14.25">
      <c r="A163" s="191"/>
      <c r="B163" s="565"/>
      <c r="C163" s="586"/>
      <c r="D163" s="588"/>
      <c r="E163" s="460" t="s">
        <v>430</v>
      </c>
      <c r="F163" s="461" t="s">
        <v>6</v>
      </c>
      <c r="G163" s="462">
        <v>285.81712477555612</v>
      </c>
      <c r="H163" s="462">
        <v>296.26170198151829</v>
      </c>
      <c r="I163" s="462">
        <v>306.60702235691355</v>
      </c>
      <c r="J163" s="462">
        <v>312.69447639457746</v>
      </c>
      <c r="K163" s="462">
        <v>318.63419783522687</v>
      </c>
      <c r="L163" s="462">
        <v>324.42618667886188</v>
      </c>
      <c r="M163" s="462">
        <v>330.07044292548244</v>
      </c>
      <c r="N163" s="462">
        <v>317.96461857036587</v>
      </c>
      <c r="O163" s="462">
        <v>303.8934889744138</v>
      </c>
      <c r="P163" s="462">
        <v>302.29799599113318</v>
      </c>
      <c r="Q163" s="462">
        <v>304.14862089846628</v>
      </c>
      <c r="R163" s="462">
        <v>299.31766880695181</v>
      </c>
      <c r="S163" s="462">
        <v>290.99435789413906</v>
      </c>
      <c r="T163" s="462">
        <v>301.40662761937659</v>
      </c>
      <c r="U163" s="462">
        <v>307.74532267433784</v>
      </c>
      <c r="V163" s="462">
        <v>319.49400167751816</v>
      </c>
      <c r="W163" s="462">
        <v>364.2727362410007</v>
      </c>
      <c r="X163" s="462">
        <v>360.24321801199193</v>
      </c>
      <c r="Y163" s="462">
        <v>359.05377908828484</v>
      </c>
      <c r="Z163" s="462">
        <v>307.88601155875205</v>
      </c>
      <c r="AA163" s="462">
        <v>364.08984399999997</v>
      </c>
      <c r="AB163" s="462">
        <v>370.61424900000003</v>
      </c>
      <c r="AC163" s="462">
        <v>354.651276</v>
      </c>
      <c r="AD163" s="462">
        <v>350.95704700000005</v>
      </c>
      <c r="AE163" s="462">
        <v>362.97884999999997</v>
      </c>
      <c r="AF163" s="462">
        <v>356.17235999999997</v>
      </c>
      <c r="AG163" s="462">
        <v>359.01300399999997</v>
      </c>
      <c r="AH163" s="462">
        <v>365.86900000000003</v>
      </c>
      <c r="AI163" s="462">
        <v>357.43299999999999</v>
      </c>
      <c r="AJ163" s="462">
        <v>331.75599999999997</v>
      </c>
      <c r="AK163" s="462">
        <v>289.83499999999998</v>
      </c>
      <c r="AL163" s="462">
        <v>287.53399999999999</v>
      </c>
      <c r="AM163" s="462">
        <v>296.625</v>
      </c>
      <c r="AN163" s="462">
        <v>291.96300000000002</v>
      </c>
    </row>
    <row r="164" spans="1:43" ht="14.25">
      <c r="A164" s="191"/>
      <c r="B164" s="565"/>
      <c r="C164" s="586"/>
      <c r="D164" s="588"/>
      <c r="E164" s="460" t="s">
        <v>431</v>
      </c>
      <c r="F164" s="461" t="s">
        <v>6</v>
      </c>
      <c r="G164" s="462">
        <v>114.16147838190489</v>
      </c>
      <c r="H164" s="462">
        <v>118.33326611450809</v>
      </c>
      <c r="I164" s="462">
        <v>122.46540854410183</v>
      </c>
      <c r="J164" s="462">
        <v>124.8968680063973</v>
      </c>
      <c r="K164" s="462">
        <v>127.26931990679941</v>
      </c>
      <c r="L164" s="462">
        <v>129.5827642453082</v>
      </c>
      <c r="M164" s="462">
        <v>131.83720102192368</v>
      </c>
      <c r="N164" s="462">
        <v>127.00187561412301</v>
      </c>
      <c r="O164" s="462">
        <v>121.38156522005998</v>
      </c>
      <c r="P164" s="462">
        <v>120.74429116637162</v>
      </c>
      <c r="Q164" s="462">
        <v>121.48347037236715</v>
      </c>
      <c r="R164" s="462">
        <v>119.55388468644115</v>
      </c>
      <c r="S164" s="462">
        <v>116.22937612319423</v>
      </c>
      <c r="T164" s="462">
        <v>120.38825955636045</v>
      </c>
      <c r="U164" s="462">
        <v>122.92007005950892</v>
      </c>
      <c r="V164" s="462">
        <v>112.50292889540684</v>
      </c>
      <c r="W164" s="462">
        <v>120.91990812585469</v>
      </c>
      <c r="X164" s="462">
        <v>110.78824498874754</v>
      </c>
      <c r="Y164" s="462">
        <v>109.57687308068576</v>
      </c>
      <c r="Z164" s="462">
        <v>83.011520219059918</v>
      </c>
      <c r="AA164" s="462">
        <v>85.001519999999999</v>
      </c>
      <c r="AB164" s="462">
        <v>76.194147000000001</v>
      </c>
      <c r="AC164" s="462">
        <v>80.311812000000003</v>
      </c>
      <c r="AD164" s="462">
        <v>84.031969000000004</v>
      </c>
      <c r="AE164" s="462">
        <v>86.703450000000004</v>
      </c>
      <c r="AF164" s="462">
        <v>82.250112000000001</v>
      </c>
      <c r="AG164" s="462">
        <v>82.210960999999998</v>
      </c>
      <c r="AH164" s="462">
        <v>81.138999999999996</v>
      </c>
      <c r="AI164" s="462">
        <v>75.361999999999995</v>
      </c>
      <c r="AJ164" s="462">
        <v>72.084999999999994</v>
      </c>
      <c r="AK164" s="462">
        <v>73.128</v>
      </c>
      <c r="AL164" s="462">
        <v>65.332999999999998</v>
      </c>
      <c r="AM164" s="462">
        <v>65.814999999999998</v>
      </c>
      <c r="AN164" s="462">
        <v>61.761000000000003</v>
      </c>
    </row>
    <row r="165" spans="1:43" ht="14.25">
      <c r="A165" s="191"/>
      <c r="B165" s="565"/>
      <c r="C165" s="586"/>
      <c r="D165" s="588"/>
      <c r="E165" s="463" t="s">
        <v>432</v>
      </c>
      <c r="F165" s="464" t="s">
        <v>6</v>
      </c>
      <c r="G165" s="465">
        <v>100.04977463213781</v>
      </c>
      <c r="H165" s="465">
        <v>103.70588025003968</v>
      </c>
      <c r="I165" s="465">
        <v>107.32724119147505</v>
      </c>
      <c r="J165" s="465">
        <v>109.45814361738827</v>
      </c>
      <c r="K165" s="465">
        <v>111.53733251127038</v>
      </c>
      <c r="L165" s="465">
        <v>113.5648078731214</v>
      </c>
      <c r="M165" s="465">
        <v>115.54056970294133</v>
      </c>
      <c r="N165" s="465">
        <v>111.30294748413003</v>
      </c>
      <c r="O165" s="465">
        <v>106.37737367185363</v>
      </c>
      <c r="P165" s="465">
        <v>105.81887419940342</v>
      </c>
      <c r="Q165" s="465">
        <v>106.46668214671483</v>
      </c>
      <c r="R165" s="465">
        <v>104.77561598546146</v>
      </c>
      <c r="S165" s="465">
        <v>101.8620558491538</v>
      </c>
      <c r="T165" s="465">
        <v>105.50685229106433</v>
      </c>
      <c r="U165" s="465">
        <v>107.72570118687042</v>
      </c>
      <c r="V165" s="465">
        <v>97.649679004125659</v>
      </c>
      <c r="W165" s="465">
        <v>57.736532708741443</v>
      </c>
      <c r="X165" s="465">
        <v>64.888529952470591</v>
      </c>
      <c r="Y165" s="465">
        <v>49.619716112008646</v>
      </c>
      <c r="Z165" s="465">
        <v>47.081160721257866</v>
      </c>
      <c r="AA165" s="465">
        <v>43.917000000000002</v>
      </c>
      <c r="AB165" s="465">
        <v>46.604186999999996</v>
      </c>
      <c r="AC165" s="465">
        <v>53.304299999999998</v>
      </c>
      <c r="AD165" s="465">
        <v>51.549022999999991</v>
      </c>
      <c r="AE165" s="465">
        <v>58.781999999999996</v>
      </c>
      <c r="AF165" s="465">
        <v>71.234472000000011</v>
      </c>
      <c r="AG165" s="465">
        <v>76.177129000000008</v>
      </c>
      <c r="AH165" s="465">
        <v>83.682000000000002</v>
      </c>
      <c r="AI165" s="465">
        <v>79.834999999999994</v>
      </c>
      <c r="AJ165" s="465">
        <v>82.126000000000005</v>
      </c>
      <c r="AK165" s="465">
        <v>79.382999999999996</v>
      </c>
      <c r="AL165" s="465">
        <v>93.793999999999997</v>
      </c>
      <c r="AM165" s="465">
        <v>86.745999999999995</v>
      </c>
      <c r="AN165" s="465">
        <v>84.22</v>
      </c>
    </row>
    <row r="166" spans="1:43" ht="14.25">
      <c r="A166" s="191"/>
      <c r="B166" s="565"/>
      <c r="C166" s="586"/>
      <c r="D166" s="588"/>
      <c r="E166" s="523" t="s">
        <v>483</v>
      </c>
      <c r="F166" s="150" t="s">
        <v>6</v>
      </c>
      <c r="G166" s="168" t="s">
        <v>532</v>
      </c>
      <c r="H166" s="168" t="s">
        <v>532</v>
      </c>
      <c r="I166" s="168" t="s">
        <v>532</v>
      </c>
      <c r="J166" s="168" t="s">
        <v>532</v>
      </c>
      <c r="K166" s="168" t="s">
        <v>532</v>
      </c>
      <c r="L166" s="168" t="s">
        <v>532</v>
      </c>
      <c r="M166" s="168" t="s">
        <v>532</v>
      </c>
      <c r="N166" s="168" t="s">
        <v>532</v>
      </c>
      <c r="O166" s="168" t="s">
        <v>532</v>
      </c>
      <c r="P166" s="168" t="s">
        <v>532</v>
      </c>
      <c r="Q166" s="168" t="s">
        <v>532</v>
      </c>
      <c r="R166" s="168" t="s">
        <v>532</v>
      </c>
      <c r="S166" s="168" t="s">
        <v>532</v>
      </c>
      <c r="T166" s="168" t="s">
        <v>532</v>
      </c>
      <c r="U166" s="168" t="s">
        <v>532</v>
      </c>
      <c r="V166" s="168" t="s">
        <v>532</v>
      </c>
      <c r="W166" s="168" t="s">
        <v>532</v>
      </c>
      <c r="X166" s="168" t="s">
        <v>532</v>
      </c>
      <c r="Y166" s="168" t="s">
        <v>532</v>
      </c>
      <c r="Z166" s="168" t="s">
        <v>532</v>
      </c>
      <c r="AA166" s="168" t="s">
        <v>532</v>
      </c>
      <c r="AB166" s="168" t="s">
        <v>532</v>
      </c>
      <c r="AC166" s="168" t="s">
        <v>532</v>
      </c>
      <c r="AD166" s="168" t="s">
        <v>532</v>
      </c>
      <c r="AE166" s="168" t="s">
        <v>532</v>
      </c>
      <c r="AF166" s="168" t="s">
        <v>532</v>
      </c>
      <c r="AG166" s="168" t="s">
        <v>532</v>
      </c>
      <c r="AH166" s="168" t="s">
        <v>532</v>
      </c>
      <c r="AI166" s="168" t="s">
        <v>532</v>
      </c>
      <c r="AJ166" s="168" t="s">
        <v>532</v>
      </c>
      <c r="AK166" s="170">
        <v>1.29444E-2</v>
      </c>
      <c r="AL166" s="92">
        <v>2.6375999999999999E-3</v>
      </c>
      <c r="AM166" s="183">
        <v>1.6799999999999998E-5</v>
      </c>
      <c r="AN166" s="93">
        <v>3.3600000000000004E-4</v>
      </c>
    </row>
    <row r="167" spans="1:43" ht="15" thickBot="1">
      <c r="A167" s="191"/>
      <c r="B167" s="565"/>
      <c r="C167" s="591"/>
      <c r="D167" s="589"/>
      <c r="E167" s="450" t="s">
        <v>441</v>
      </c>
      <c r="F167" s="434" t="s">
        <v>6</v>
      </c>
      <c r="G167" s="382" t="s">
        <v>532</v>
      </c>
      <c r="H167" s="382" t="s">
        <v>532</v>
      </c>
      <c r="I167" s="382" t="s">
        <v>532</v>
      </c>
      <c r="J167" s="382" t="s">
        <v>532</v>
      </c>
      <c r="K167" s="382" t="s">
        <v>532</v>
      </c>
      <c r="L167" s="382" t="s">
        <v>532</v>
      </c>
      <c r="M167" s="382" t="s">
        <v>532</v>
      </c>
      <c r="N167" s="382" t="s">
        <v>532</v>
      </c>
      <c r="O167" s="382" t="s">
        <v>532</v>
      </c>
      <c r="P167" s="382" t="s">
        <v>532</v>
      </c>
      <c r="Q167" s="382" t="s">
        <v>532</v>
      </c>
      <c r="R167" s="382" t="s">
        <v>532</v>
      </c>
      <c r="S167" s="382" t="s">
        <v>532</v>
      </c>
      <c r="T167" s="382" t="s">
        <v>532</v>
      </c>
      <c r="U167" s="382" t="s">
        <v>532</v>
      </c>
      <c r="V167" s="382" t="s">
        <v>532</v>
      </c>
      <c r="W167" s="382" t="s">
        <v>532</v>
      </c>
      <c r="X167" s="382" t="s">
        <v>532</v>
      </c>
      <c r="Y167" s="382" t="s">
        <v>532</v>
      </c>
      <c r="Z167" s="382" t="s">
        <v>532</v>
      </c>
      <c r="AA167" s="382" t="s">
        <v>532</v>
      </c>
      <c r="AB167" s="382" t="s">
        <v>532</v>
      </c>
      <c r="AC167" s="382" t="s">
        <v>532</v>
      </c>
      <c r="AD167" s="382" t="s">
        <v>532</v>
      </c>
      <c r="AE167" s="382" t="s">
        <v>532</v>
      </c>
      <c r="AF167" s="382" t="s">
        <v>532</v>
      </c>
      <c r="AG167" s="382" t="s">
        <v>532</v>
      </c>
      <c r="AH167" s="382" t="s">
        <v>532</v>
      </c>
      <c r="AI167" s="384">
        <v>-7.9000000000000001E-4</v>
      </c>
      <c r="AJ167" s="536">
        <v>-4.2336000000000007E-4</v>
      </c>
      <c r="AK167" s="382" t="s">
        <v>532</v>
      </c>
      <c r="AL167" s="515">
        <v>-5.9417999999999997E-3</v>
      </c>
      <c r="AM167" s="515">
        <v>-7.6951903999999995E-3</v>
      </c>
      <c r="AN167" s="515">
        <v>-5.2900460000000005E-3</v>
      </c>
    </row>
    <row r="168" spans="1:43" ht="15" thickTop="1">
      <c r="A168" s="191"/>
      <c r="B168" s="593"/>
      <c r="C168" s="212" t="s">
        <v>109</v>
      </c>
      <c r="D168" s="73"/>
      <c r="E168" s="153"/>
      <c r="F168" s="140" t="s">
        <v>6</v>
      </c>
      <c r="G168" s="380">
        <v>880.337751025236</v>
      </c>
      <c r="H168" s="380">
        <v>890.70304822387254</v>
      </c>
      <c r="I168" s="380">
        <v>921.38412409658747</v>
      </c>
      <c r="J168" s="380">
        <v>910.0737325418504</v>
      </c>
      <c r="K168" s="380">
        <v>946.66405369434369</v>
      </c>
      <c r="L168" s="380">
        <v>961.96946713180546</v>
      </c>
      <c r="M168" s="380">
        <v>994.48097336500155</v>
      </c>
      <c r="N168" s="380">
        <v>978.42584199719704</v>
      </c>
      <c r="O168" s="380">
        <v>943.94008575539249</v>
      </c>
      <c r="P168" s="380">
        <v>940.48775414237036</v>
      </c>
      <c r="Q168" s="380">
        <v>939.9451053303361</v>
      </c>
      <c r="R168" s="380">
        <v>932.42690385688365</v>
      </c>
      <c r="S168" s="380">
        <v>902.57139670944093</v>
      </c>
      <c r="T168" s="380">
        <v>919.45704740031942</v>
      </c>
      <c r="U168" s="380">
        <v>919.91988282853208</v>
      </c>
      <c r="V168" s="380">
        <v>951.1044185463262</v>
      </c>
      <c r="W168" s="380">
        <v>950.05002921889377</v>
      </c>
      <c r="X168" s="380">
        <v>958.82878070295828</v>
      </c>
      <c r="Y168" s="380">
        <v>938.3341288053698</v>
      </c>
      <c r="Z168" s="380">
        <v>865.63245512575486</v>
      </c>
      <c r="AA168" s="380">
        <v>928.05004699999995</v>
      </c>
      <c r="AB168" s="380">
        <v>940.74382400000013</v>
      </c>
      <c r="AC168" s="380">
        <v>948.91555100000005</v>
      </c>
      <c r="AD168" s="380">
        <v>975.73629000000005</v>
      </c>
      <c r="AE168" s="380">
        <v>1003.2230869999999</v>
      </c>
      <c r="AF168" s="380">
        <v>1017.3682279999998</v>
      </c>
      <c r="AG168" s="380">
        <v>1040.759366</v>
      </c>
      <c r="AH168" s="380">
        <v>1058.75776</v>
      </c>
      <c r="AI168" s="380">
        <v>1047.856405</v>
      </c>
      <c r="AJ168" s="380">
        <v>1002.0959586399999</v>
      </c>
      <c r="AK168" s="380">
        <v>939.98552740000014</v>
      </c>
      <c r="AL168" s="380">
        <v>963.46776279999995</v>
      </c>
      <c r="AM168" s="380">
        <v>940.69961460960008</v>
      </c>
      <c r="AN168" s="380">
        <v>937.24158995399989</v>
      </c>
    </row>
    <row r="169" spans="1:43" ht="12.75">
      <c r="A169" s="191"/>
      <c r="B169" s="215"/>
      <c r="C169" s="16"/>
      <c r="D169" s="16"/>
      <c r="E169" s="18"/>
      <c r="F169" s="30"/>
      <c r="G169" s="366"/>
      <c r="H169" s="366"/>
      <c r="I169" s="366"/>
      <c r="J169" s="366"/>
      <c r="K169" s="366"/>
      <c r="L169" s="366"/>
      <c r="M169" s="366"/>
      <c r="N169" s="366"/>
      <c r="O169" s="366"/>
      <c r="P169" s="366"/>
      <c r="Q169" s="366"/>
      <c r="R169" s="366"/>
      <c r="S169" s="366"/>
      <c r="T169" s="366"/>
      <c r="U169" s="366"/>
      <c r="V169" s="366"/>
      <c r="W169" s="366"/>
      <c r="X169" s="366"/>
      <c r="Y169" s="366"/>
      <c r="Z169" s="366"/>
      <c r="AA169" s="366"/>
      <c r="AB169" s="366"/>
      <c r="AC169" s="366"/>
      <c r="AD169" s="366"/>
      <c r="AE169" s="366"/>
      <c r="AF169" s="366"/>
      <c r="AG169" s="366"/>
      <c r="AH169" s="366"/>
      <c r="AI169" s="366"/>
      <c r="AJ169" s="366"/>
      <c r="AK169" s="366"/>
      <c r="AL169" s="366"/>
      <c r="AM169" s="366"/>
      <c r="AN169" s="366"/>
    </row>
    <row r="170" spans="1:43" ht="12.75">
      <c r="A170" s="191"/>
      <c r="B170" s="215"/>
      <c r="C170" s="16"/>
      <c r="D170" s="16"/>
      <c r="E170" s="18"/>
      <c r="F170" s="30"/>
      <c r="G170" s="366"/>
      <c r="H170" s="366"/>
      <c r="I170" s="366"/>
      <c r="J170" s="366"/>
      <c r="K170" s="366"/>
      <c r="L170" s="366"/>
      <c r="M170" s="366"/>
      <c r="N170" s="366"/>
      <c r="O170" s="366"/>
      <c r="P170" s="366"/>
      <c r="Q170" s="366"/>
      <c r="R170" s="366"/>
      <c r="S170" s="366"/>
      <c r="T170" s="366"/>
      <c r="U170" s="366"/>
      <c r="V170" s="366"/>
      <c r="W170" s="366"/>
      <c r="X170" s="366"/>
      <c r="Y170" s="366"/>
      <c r="Z170" s="366"/>
      <c r="AA170" s="366"/>
      <c r="AB170" s="366"/>
      <c r="AC170" s="366"/>
      <c r="AD170" s="366"/>
      <c r="AE170" s="366"/>
      <c r="AF170" s="366"/>
      <c r="AG170" s="366"/>
      <c r="AH170" s="366"/>
      <c r="AI170" s="366"/>
      <c r="AJ170" s="366"/>
      <c r="AK170" s="366"/>
      <c r="AL170" s="366"/>
      <c r="AM170" s="366"/>
      <c r="AN170" s="366"/>
    </row>
    <row r="171" spans="1:43" ht="12.75">
      <c r="A171" s="191"/>
      <c r="B171" s="186"/>
      <c r="C171" s="186"/>
      <c r="D171" s="331"/>
      <c r="E171" s="223"/>
      <c r="F171" s="188"/>
      <c r="Z171" s="12"/>
      <c r="AA171" s="12"/>
      <c r="AB171" s="12"/>
      <c r="AC171" s="13"/>
      <c r="AD171" s="10"/>
      <c r="AE171" s="10"/>
      <c r="AF171" s="10"/>
      <c r="AG171" s="10"/>
      <c r="AH171" s="10"/>
      <c r="AJ171" s="42"/>
      <c r="AK171" s="42"/>
      <c r="AL171" s="42"/>
      <c r="AM171" s="186"/>
      <c r="AN171" s="331"/>
      <c r="AQ171" s="14"/>
    </row>
    <row r="172" spans="1:43" ht="12.75">
      <c r="Z172" s="12"/>
      <c r="AA172" s="12"/>
      <c r="AB172" s="12"/>
      <c r="AC172" s="13"/>
      <c r="AD172" s="13"/>
      <c r="AE172" s="11"/>
      <c r="AF172" s="11"/>
      <c r="AG172" s="11"/>
      <c r="AH172" s="11"/>
      <c r="AI172" s="11"/>
      <c r="AJ172" s="42"/>
      <c r="AK172" s="42"/>
      <c r="AL172" s="42"/>
      <c r="AQ172" s="14"/>
    </row>
  </sheetData>
  <mergeCells count="66">
    <mergeCell ref="D73:E73"/>
    <mergeCell ref="B98:B99"/>
    <mergeCell ref="C80:C81"/>
    <mergeCell ref="C97:E97"/>
    <mergeCell ref="D79:E79"/>
    <mergeCell ref="B80:B81"/>
    <mergeCell ref="C91:C92"/>
    <mergeCell ref="D91:D92"/>
    <mergeCell ref="B89:B93"/>
    <mergeCell ref="D78:E78"/>
    <mergeCell ref="D80:E81"/>
    <mergeCell ref="C143:E143"/>
    <mergeCell ref="C77:E77"/>
    <mergeCell ref="B72:B75"/>
    <mergeCell ref="B50:B52"/>
    <mergeCell ref="B56:B57"/>
    <mergeCell ref="B141:B142"/>
    <mergeCell ref="D70:E70"/>
    <mergeCell ref="E54:E55"/>
    <mergeCell ref="E56:E57"/>
    <mergeCell ref="C53:C57"/>
    <mergeCell ref="B66:B71"/>
    <mergeCell ref="C66:C69"/>
    <mergeCell ref="D66:D69"/>
    <mergeCell ref="B54:B55"/>
    <mergeCell ref="D53:D57"/>
    <mergeCell ref="C65:E65"/>
    <mergeCell ref="B122:B134"/>
    <mergeCell ref="B148:B152"/>
    <mergeCell ref="B145:B147"/>
    <mergeCell ref="B101:B103"/>
    <mergeCell ref="B104:B106"/>
    <mergeCell ref="B107:B110"/>
    <mergeCell ref="B111:B114"/>
    <mergeCell ref="C43:C45"/>
    <mergeCell ref="D43:D45"/>
    <mergeCell ref="B32:B40"/>
    <mergeCell ref="C33:C38"/>
    <mergeCell ref="D161:D167"/>
    <mergeCell ref="C161:C167"/>
    <mergeCell ref="B159:B168"/>
    <mergeCell ref="C88:E88"/>
    <mergeCell ref="C149:C150"/>
    <mergeCell ref="C140:E140"/>
    <mergeCell ref="C122:C129"/>
    <mergeCell ref="C100:E100"/>
    <mergeCell ref="C121:E121"/>
    <mergeCell ref="C50:C51"/>
    <mergeCell ref="D50:D51"/>
    <mergeCell ref="C158:E158"/>
    <mergeCell ref="C5:E5"/>
    <mergeCell ref="C49:E49"/>
    <mergeCell ref="D9:D11"/>
    <mergeCell ref="C9:C11"/>
    <mergeCell ref="B41:B47"/>
    <mergeCell ref="C18:C19"/>
    <mergeCell ref="D8:E8"/>
    <mergeCell ref="D18:D19"/>
    <mergeCell ref="C16:E16"/>
    <mergeCell ref="D21:D28"/>
    <mergeCell ref="C21:C28"/>
    <mergeCell ref="D33:D38"/>
    <mergeCell ref="D20:E20"/>
    <mergeCell ref="C29:C30"/>
    <mergeCell ref="D29:D30"/>
    <mergeCell ref="B17:B31"/>
  </mergeCells>
  <phoneticPr fontId="12"/>
  <pageMargins left="0.70866141732283472" right="0.70866141732283472" top="0.74803149606299213" bottom="0.74803149606299213" header="0.31496062992125984" footer="0.31496062992125984"/>
  <pageSetup paperSize="9" scale="46" fitToHeight="2" orientation="portrait" verticalDpi="200" r:id="rId1"/>
  <ignoredErrors>
    <ignoredError sqref="G52" formulaRange="1"/>
    <ignoredError sqref="H134 H13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S641"/>
  <sheetViews>
    <sheetView zoomScaleNormal="100" workbookViewId="0">
      <pane xSplit="3" ySplit="5" topLeftCell="D6" activePane="bottomRight" state="frozen"/>
      <selection activeCell="D5" sqref="D5"/>
      <selection pane="topRight" activeCell="D5" sqref="D5"/>
      <selection pane="bottomLeft" activeCell="D5" sqref="D5"/>
      <selection pane="bottomRight"/>
    </sheetView>
  </sheetViews>
  <sheetFormatPr defaultColWidth="9" defaultRowHeight="12"/>
  <cols>
    <col min="1" max="1" width="6.625" style="8" customWidth="1"/>
    <col min="2" max="2" width="47.375" style="4" customWidth="1"/>
    <col min="3" max="3" width="10.875" style="5" bestFit="1" customWidth="1"/>
    <col min="4" max="37" width="8.625" style="3" customWidth="1"/>
    <col min="38" max="44" width="9" style="3"/>
    <col min="45" max="45" width="12.25" style="3" customWidth="1"/>
    <col min="46" max="46" width="27.25" style="3" customWidth="1"/>
    <col min="47" max="16384" width="9" style="3"/>
  </cols>
  <sheetData>
    <row r="1" spans="2:38" ht="12.75">
      <c r="AL1" s="184"/>
    </row>
    <row r="2" spans="2:38" ht="18.75">
      <c r="B2" s="553" t="s">
        <v>540</v>
      </c>
      <c r="AL2" s="184"/>
    </row>
    <row r="3" spans="2:38" ht="12.75">
      <c r="AL3" s="118"/>
    </row>
    <row r="4" spans="2:38" ht="14.25">
      <c r="B4" s="1" t="s">
        <v>112</v>
      </c>
      <c r="C4" s="61"/>
      <c r="D4" s="537"/>
      <c r="AL4" s="193"/>
    </row>
    <row r="5" spans="2:38" ht="12.75">
      <c r="B5" s="119" t="s">
        <v>113</v>
      </c>
      <c r="C5" s="119" t="s">
        <v>114</v>
      </c>
      <c r="D5" s="120">
        <v>1990</v>
      </c>
      <c r="E5" s="120">
        <f t="shared" ref="E5" si="0">D5+1</f>
        <v>1991</v>
      </c>
      <c r="F5" s="120">
        <f t="shared" ref="F5" si="1">E5+1</f>
        <v>1992</v>
      </c>
      <c r="G5" s="120">
        <f t="shared" ref="G5" si="2">F5+1</f>
        <v>1993</v>
      </c>
      <c r="H5" s="120">
        <f t="shared" ref="H5" si="3">G5+1</f>
        <v>1994</v>
      </c>
      <c r="I5" s="120">
        <f t="shared" ref="I5" si="4">H5+1</f>
        <v>1995</v>
      </c>
      <c r="J5" s="120">
        <f t="shared" ref="J5" si="5">I5+1</f>
        <v>1996</v>
      </c>
      <c r="K5" s="120">
        <f t="shared" ref="K5" si="6">J5+1</f>
        <v>1997</v>
      </c>
      <c r="L5" s="120">
        <f t="shared" ref="L5" si="7">K5+1</f>
        <v>1998</v>
      </c>
      <c r="M5" s="120">
        <f t="shared" ref="M5" si="8">L5+1</f>
        <v>1999</v>
      </c>
      <c r="N5" s="120">
        <f t="shared" ref="N5" si="9">M5+1</f>
        <v>2000</v>
      </c>
      <c r="O5" s="120">
        <f t="shared" ref="O5" si="10">N5+1</f>
        <v>2001</v>
      </c>
      <c r="P5" s="120">
        <f t="shared" ref="P5" si="11">O5+1</f>
        <v>2002</v>
      </c>
      <c r="Q5" s="120">
        <f t="shared" ref="Q5" si="12">P5+1</f>
        <v>2003</v>
      </c>
      <c r="R5" s="120">
        <f t="shared" ref="R5" si="13">Q5+1</f>
        <v>2004</v>
      </c>
      <c r="S5" s="120">
        <f t="shared" ref="S5" si="14">R5+1</f>
        <v>2005</v>
      </c>
      <c r="T5" s="120">
        <f t="shared" ref="T5" si="15">S5+1</f>
        <v>2006</v>
      </c>
      <c r="U5" s="120">
        <f t="shared" ref="U5" si="16">T5+1</f>
        <v>2007</v>
      </c>
      <c r="V5" s="120">
        <f t="shared" ref="V5" si="17">U5+1</f>
        <v>2008</v>
      </c>
      <c r="W5" s="120">
        <f t="shared" ref="W5" si="18">V5+1</f>
        <v>2009</v>
      </c>
      <c r="X5" s="120">
        <f t="shared" ref="X5" si="19">W5+1</f>
        <v>2010</v>
      </c>
      <c r="Y5" s="120">
        <f t="shared" ref="Y5" si="20">X5+1</f>
        <v>2011</v>
      </c>
      <c r="Z5" s="120">
        <f t="shared" ref="Z5" si="21">Y5+1</f>
        <v>2012</v>
      </c>
      <c r="AA5" s="120">
        <f t="shared" ref="AA5" si="22">Z5+1</f>
        <v>2013</v>
      </c>
      <c r="AB5" s="120">
        <f t="shared" ref="AB5" si="23">AA5+1</f>
        <v>2014</v>
      </c>
      <c r="AC5" s="120">
        <f t="shared" ref="AC5" si="24">AB5+1</f>
        <v>2015</v>
      </c>
      <c r="AD5" s="120">
        <f t="shared" ref="AD5" si="25">AC5+1</f>
        <v>2016</v>
      </c>
      <c r="AE5" s="120">
        <f t="shared" ref="AE5" si="26">AD5+1</f>
        <v>2017</v>
      </c>
      <c r="AF5" s="120">
        <f t="shared" ref="AF5" si="27">AE5+1</f>
        <v>2018</v>
      </c>
      <c r="AG5" s="120">
        <f t="shared" ref="AG5" si="28">AF5+1</f>
        <v>2019</v>
      </c>
      <c r="AH5" s="120">
        <f t="shared" ref="AH5" si="29">AG5+1</f>
        <v>2020</v>
      </c>
      <c r="AI5" s="120">
        <f t="shared" ref="AI5" si="30">AH5+1</f>
        <v>2021</v>
      </c>
      <c r="AJ5" s="120">
        <f>AI5+1</f>
        <v>2022</v>
      </c>
      <c r="AK5" s="120">
        <f>AJ5+1</f>
        <v>2023</v>
      </c>
      <c r="AL5" s="1"/>
    </row>
    <row r="6" spans="2:38" ht="12.75">
      <c r="B6" s="258" t="s">
        <v>115</v>
      </c>
      <c r="C6" s="259" t="s">
        <v>116</v>
      </c>
      <c r="D6" s="260">
        <v>65.932500000000005</v>
      </c>
      <c r="E6" s="260">
        <v>65.932500000000005</v>
      </c>
      <c r="F6" s="260">
        <v>65.932500000000005</v>
      </c>
      <c r="G6" s="260">
        <v>65.932500000000005</v>
      </c>
      <c r="H6" s="260">
        <v>65.932500000000005</v>
      </c>
      <c r="I6" s="260">
        <v>65.932500000000005</v>
      </c>
      <c r="J6" s="260">
        <v>65.932500000000005</v>
      </c>
      <c r="K6" s="260">
        <v>65.932500000000005</v>
      </c>
      <c r="L6" s="260">
        <v>65.932500000000005</v>
      </c>
      <c r="M6" s="260">
        <v>65.932500000000005</v>
      </c>
      <c r="N6" s="260">
        <v>65.97</v>
      </c>
      <c r="O6" s="260">
        <v>65.94</v>
      </c>
      <c r="P6" s="260">
        <v>65.94</v>
      </c>
      <c r="Q6" s="260">
        <v>65.88</v>
      </c>
      <c r="R6" s="260">
        <v>65.849999999999994</v>
      </c>
      <c r="S6" s="260">
        <v>65.849999999999994</v>
      </c>
      <c r="T6" s="260">
        <v>65.849999999999994</v>
      </c>
      <c r="U6" s="260">
        <v>65.849999999999994</v>
      </c>
      <c r="V6" s="260">
        <v>65.849999999999994</v>
      </c>
      <c r="W6" s="260">
        <v>65.78</v>
      </c>
      <c r="X6" s="260">
        <v>65.78</v>
      </c>
      <c r="Y6" s="260">
        <v>65.78</v>
      </c>
      <c r="Z6" s="260">
        <v>65.78</v>
      </c>
      <c r="AA6" s="260">
        <v>65.78</v>
      </c>
      <c r="AB6" s="260">
        <v>65.78</v>
      </c>
      <c r="AC6" s="260">
        <v>65.78</v>
      </c>
      <c r="AD6" s="260">
        <v>65.78</v>
      </c>
      <c r="AE6" s="260">
        <v>65.78</v>
      </c>
      <c r="AF6" s="260">
        <v>65.78</v>
      </c>
      <c r="AG6" s="260">
        <v>65.78</v>
      </c>
      <c r="AH6" s="260">
        <v>65.78</v>
      </c>
      <c r="AI6" s="260">
        <v>65.78</v>
      </c>
      <c r="AJ6" s="260">
        <v>65.78</v>
      </c>
      <c r="AK6" s="260">
        <v>65.78</v>
      </c>
      <c r="AL6" s="184"/>
    </row>
    <row r="7" spans="2:38" ht="12.75">
      <c r="B7" s="258" t="s">
        <v>117</v>
      </c>
      <c r="C7" s="259" t="s">
        <v>116</v>
      </c>
      <c r="D7" s="260">
        <v>2.5897556205427961</v>
      </c>
      <c r="E7" s="260">
        <v>2.5897556205427961</v>
      </c>
      <c r="F7" s="260">
        <v>2.5897556205427961</v>
      </c>
      <c r="G7" s="260">
        <v>2.5897556205427961</v>
      </c>
      <c r="H7" s="260">
        <v>2.5897556205427961</v>
      </c>
      <c r="I7" s="260">
        <v>2.5897556205427961</v>
      </c>
      <c r="J7" s="260">
        <v>2.5897556205427961</v>
      </c>
      <c r="K7" s="260">
        <v>2.5897556205427961</v>
      </c>
      <c r="L7" s="260">
        <v>2.5897556205427961</v>
      </c>
      <c r="M7" s="260">
        <v>2.5897556205427961</v>
      </c>
      <c r="N7" s="260">
        <v>2.9361791865822022</v>
      </c>
      <c r="O7" s="260">
        <v>2.6066087351968266</v>
      </c>
      <c r="P7" s="260">
        <v>2.5164855186923836</v>
      </c>
      <c r="Q7" s="260">
        <v>2.2997490416997715</v>
      </c>
      <c r="R7" s="260">
        <v>2.1207464864189638</v>
      </c>
      <c r="S7" s="260">
        <v>1.9796500368613819</v>
      </c>
      <c r="T7" s="260">
        <v>1.9598239696734057</v>
      </c>
      <c r="U7" s="260">
        <v>2.0377400399895684</v>
      </c>
      <c r="V7" s="260">
        <v>1.9056966171520437</v>
      </c>
      <c r="W7" s="260">
        <v>1.6589606766191762</v>
      </c>
      <c r="X7" s="260">
        <v>1.6765809907531737</v>
      </c>
      <c r="Y7" s="260">
        <v>2.0467187796888591</v>
      </c>
      <c r="Z7" s="260">
        <v>1.7657796383497741</v>
      </c>
      <c r="AA7" s="260">
        <v>1.6948454333455722</v>
      </c>
      <c r="AB7" s="260">
        <v>1.6399256925694394</v>
      </c>
      <c r="AC7" s="260">
        <v>1.5743345459263536</v>
      </c>
      <c r="AD7" s="260">
        <v>1.6442279938716553</v>
      </c>
      <c r="AE7" s="260">
        <v>1.663564033015668</v>
      </c>
      <c r="AF7" s="260">
        <v>1.7766101325086485</v>
      </c>
      <c r="AG7" s="260">
        <v>1.752929710057366</v>
      </c>
      <c r="AH7" s="260">
        <v>1.5900977896255342</v>
      </c>
      <c r="AI7" s="260">
        <v>1.5903756985601905</v>
      </c>
      <c r="AJ7" s="260">
        <v>1.6262903435197813</v>
      </c>
      <c r="AK7" s="260">
        <v>1.6541077569791611</v>
      </c>
      <c r="AL7" s="184"/>
    </row>
    <row r="8" spans="2:38" ht="12.75">
      <c r="B8" s="543" t="s">
        <v>118</v>
      </c>
      <c r="C8" s="259" t="s">
        <v>116</v>
      </c>
      <c r="D8" s="260">
        <v>63.342744379457208</v>
      </c>
      <c r="E8" s="260">
        <v>63.342744379457208</v>
      </c>
      <c r="F8" s="260">
        <v>63.342744379457208</v>
      </c>
      <c r="G8" s="260">
        <v>63.342744379457208</v>
      </c>
      <c r="H8" s="260">
        <v>63.342744379457208</v>
      </c>
      <c r="I8" s="260">
        <v>63.342744379457208</v>
      </c>
      <c r="J8" s="260">
        <v>63.342744379457208</v>
      </c>
      <c r="K8" s="260">
        <v>63.342744379457208</v>
      </c>
      <c r="L8" s="260">
        <v>63.342744379457208</v>
      </c>
      <c r="M8" s="260">
        <v>63.342744379457208</v>
      </c>
      <c r="N8" s="260">
        <v>63.033820813417798</v>
      </c>
      <c r="O8" s="260">
        <v>63.333391264803168</v>
      </c>
      <c r="P8" s="260">
        <v>63.423514481307613</v>
      </c>
      <c r="Q8" s="260">
        <v>63.580250958300226</v>
      </c>
      <c r="R8" s="260">
        <v>63.729253513581028</v>
      </c>
      <c r="S8" s="260">
        <v>63.870349963138615</v>
      </c>
      <c r="T8" s="260">
        <v>63.890176030326586</v>
      </c>
      <c r="U8" s="260">
        <v>63.812259960010422</v>
      </c>
      <c r="V8" s="260">
        <v>63.944303382847949</v>
      </c>
      <c r="W8" s="260">
        <v>64.121039323380828</v>
      </c>
      <c r="X8" s="260">
        <v>64.103419009246821</v>
      </c>
      <c r="Y8" s="260">
        <v>63.733281220311142</v>
      </c>
      <c r="Z8" s="260">
        <v>64.014220361650231</v>
      </c>
      <c r="AA8" s="260">
        <v>64.085154566654424</v>
      </c>
      <c r="AB8" s="260">
        <v>64.140074307430567</v>
      </c>
      <c r="AC8" s="260">
        <v>64.205665454073653</v>
      </c>
      <c r="AD8" s="260">
        <v>64.135772006128349</v>
      </c>
      <c r="AE8" s="260">
        <v>64.116435966984326</v>
      </c>
      <c r="AF8" s="260">
        <v>64.00338986749135</v>
      </c>
      <c r="AG8" s="260">
        <v>64.027070289942628</v>
      </c>
      <c r="AH8" s="260">
        <v>64.18990221037447</v>
      </c>
      <c r="AI8" s="260">
        <v>64.189624301439807</v>
      </c>
      <c r="AJ8" s="260">
        <v>64.153709656480217</v>
      </c>
      <c r="AK8" s="260">
        <v>64.125892243020843</v>
      </c>
      <c r="AL8" s="184"/>
    </row>
    <row r="9" spans="2:38" ht="14.25">
      <c r="B9" s="258" t="s">
        <v>119</v>
      </c>
      <c r="C9" s="142"/>
      <c r="D9" s="262">
        <v>0.78477175463623394</v>
      </c>
      <c r="E9" s="262">
        <v>0.78477175463623394</v>
      </c>
      <c r="F9" s="262">
        <v>0.78477175463623394</v>
      </c>
      <c r="G9" s="262">
        <v>0.78477175463623394</v>
      </c>
      <c r="H9" s="262">
        <v>0.78477175463623394</v>
      </c>
      <c r="I9" s="262">
        <v>0.78477175463623394</v>
      </c>
      <c r="J9" s="262">
        <v>0.78477175463623394</v>
      </c>
      <c r="K9" s="262">
        <v>0.78477175463623394</v>
      </c>
      <c r="L9" s="262">
        <v>0.78477175463623394</v>
      </c>
      <c r="M9" s="262">
        <v>0.78477175463623394</v>
      </c>
      <c r="N9" s="262">
        <v>0.78477175463623394</v>
      </c>
      <c r="O9" s="262">
        <v>0.78477175463623394</v>
      </c>
      <c r="P9" s="262">
        <v>0.78477175463623394</v>
      </c>
      <c r="Q9" s="262">
        <v>0.78477175463623394</v>
      </c>
      <c r="R9" s="262">
        <v>0.78477175463623394</v>
      </c>
      <c r="S9" s="262">
        <v>0.78477175463623394</v>
      </c>
      <c r="T9" s="262">
        <v>0.78477175463623394</v>
      </c>
      <c r="U9" s="262">
        <v>0.78477175463623394</v>
      </c>
      <c r="V9" s="262">
        <v>0.78477175463623394</v>
      </c>
      <c r="W9" s="262">
        <v>0.78477175463623394</v>
      </c>
      <c r="X9" s="262">
        <v>0.78477175463623394</v>
      </c>
      <c r="Y9" s="262">
        <v>0.78477175463623394</v>
      </c>
      <c r="Z9" s="262">
        <v>0.78477175463623394</v>
      </c>
      <c r="AA9" s="262">
        <v>0.78477175463623394</v>
      </c>
      <c r="AB9" s="262">
        <v>0.78477175463623394</v>
      </c>
      <c r="AC9" s="262">
        <v>0.78477175463623394</v>
      </c>
      <c r="AD9" s="262">
        <v>0.78477175463623394</v>
      </c>
      <c r="AE9" s="262">
        <v>0.78477175463623394</v>
      </c>
      <c r="AF9" s="262">
        <v>0.78477175463623394</v>
      </c>
      <c r="AG9" s="262">
        <v>0.78477175463623394</v>
      </c>
      <c r="AH9" s="262">
        <v>0.78477175463623394</v>
      </c>
      <c r="AI9" s="262">
        <v>0.78477175463623394</v>
      </c>
      <c r="AJ9" s="262">
        <v>0.78477175463623394</v>
      </c>
      <c r="AK9" s="262">
        <v>0.78477175463623394</v>
      </c>
      <c r="AL9" s="1"/>
    </row>
    <row r="10" spans="2:38" ht="15" thickBot="1">
      <c r="B10" s="311" t="s">
        <v>120</v>
      </c>
      <c r="C10" s="135" t="s">
        <v>121</v>
      </c>
      <c r="D10" s="312">
        <v>0.4970959665014108</v>
      </c>
      <c r="E10" s="312">
        <v>0.4970959665014108</v>
      </c>
      <c r="F10" s="312">
        <v>0.4970959665014108</v>
      </c>
      <c r="G10" s="312">
        <v>0.4970959665014108</v>
      </c>
      <c r="H10" s="312">
        <v>0.4970959665014108</v>
      </c>
      <c r="I10" s="312">
        <v>0.4970959665014108</v>
      </c>
      <c r="J10" s="312">
        <v>0.4970959665014108</v>
      </c>
      <c r="K10" s="312">
        <v>0.4970959665014108</v>
      </c>
      <c r="L10" s="312">
        <v>0.4970959665014108</v>
      </c>
      <c r="M10" s="312">
        <v>0.4970959665014108</v>
      </c>
      <c r="N10" s="312">
        <v>0.49467162161171851</v>
      </c>
      <c r="O10" s="312">
        <v>0.49702256589942712</v>
      </c>
      <c r="P10" s="312">
        <v>0.49772982744692373</v>
      </c>
      <c r="Q10" s="312">
        <v>0.49895985104757368</v>
      </c>
      <c r="R10" s="312">
        <v>0.50012918101510362</v>
      </c>
      <c r="S10" s="312">
        <v>0.50123646609802608</v>
      </c>
      <c r="T10" s="312">
        <v>0.50139205547337251</v>
      </c>
      <c r="U10" s="312">
        <v>0.50078059216120874</v>
      </c>
      <c r="V10" s="312">
        <v>0.50181683164749247</v>
      </c>
      <c r="W10" s="312">
        <v>0.50320380538908527</v>
      </c>
      <c r="X10" s="312">
        <v>0.50306552614068334</v>
      </c>
      <c r="Y10" s="312">
        <v>0.50016078931988117</v>
      </c>
      <c r="Z10" s="312">
        <v>0.50236552034882787</v>
      </c>
      <c r="AA10" s="312">
        <v>0.5029221919540765</v>
      </c>
      <c r="AB10" s="312">
        <v>0.50335318656740713</v>
      </c>
      <c r="AC10" s="312">
        <v>0.50386792735980412</v>
      </c>
      <c r="AD10" s="312">
        <v>0.50331942332198798</v>
      </c>
      <c r="AE10" s="312">
        <v>0.50316767954832031</v>
      </c>
      <c r="AF10" s="312">
        <v>0.50228052568978143</v>
      </c>
      <c r="AG10" s="312">
        <v>0.50246636295655767</v>
      </c>
      <c r="AH10" s="312">
        <v>0.5037442218756385</v>
      </c>
      <c r="AI10" s="312">
        <v>0.50374204092481567</v>
      </c>
      <c r="AJ10" s="312">
        <v>0.50346019293539479</v>
      </c>
      <c r="AK10" s="312">
        <v>0.50324188973169537</v>
      </c>
      <c r="AL10" s="1"/>
    </row>
    <row r="11" spans="2:38" ht="13.5" thickTop="1">
      <c r="B11" s="258" t="s">
        <v>122</v>
      </c>
      <c r="C11" s="259" t="s">
        <v>116</v>
      </c>
      <c r="D11" s="263">
        <v>1.3</v>
      </c>
      <c r="E11" s="263">
        <v>1.3</v>
      </c>
      <c r="F11" s="263">
        <v>1.3</v>
      </c>
      <c r="G11" s="263">
        <v>1.3</v>
      </c>
      <c r="H11" s="263">
        <v>1.3</v>
      </c>
      <c r="I11" s="263">
        <v>1.3</v>
      </c>
      <c r="J11" s="263">
        <v>1.3</v>
      </c>
      <c r="K11" s="263">
        <v>1.3</v>
      </c>
      <c r="L11" s="263">
        <v>1.3</v>
      </c>
      <c r="M11" s="263">
        <v>1.3</v>
      </c>
      <c r="N11" s="263">
        <v>1.3</v>
      </c>
      <c r="O11" s="263">
        <v>1.3</v>
      </c>
      <c r="P11" s="263">
        <v>1.3</v>
      </c>
      <c r="Q11" s="263">
        <v>1.3</v>
      </c>
      <c r="R11" s="263">
        <v>1.3</v>
      </c>
      <c r="S11" s="263">
        <v>1.3</v>
      </c>
      <c r="T11" s="263">
        <v>1.3</v>
      </c>
      <c r="U11" s="263">
        <v>1.31</v>
      </c>
      <c r="V11" s="263">
        <v>1.3</v>
      </c>
      <c r="W11" s="263">
        <v>1.29</v>
      </c>
      <c r="X11" s="263">
        <v>1.3</v>
      </c>
      <c r="Y11" s="263">
        <v>1.31</v>
      </c>
      <c r="Z11" s="263">
        <v>1.32</v>
      </c>
      <c r="AA11" s="263">
        <v>1.33</v>
      </c>
      <c r="AB11" s="263">
        <v>1.33</v>
      </c>
      <c r="AC11" s="263">
        <v>1.33</v>
      </c>
      <c r="AD11" s="263">
        <v>1.33</v>
      </c>
      <c r="AE11" s="263">
        <v>1.33</v>
      </c>
      <c r="AF11" s="263">
        <v>1.33</v>
      </c>
      <c r="AG11" s="263">
        <v>1.33</v>
      </c>
      <c r="AH11" s="263">
        <v>1.33</v>
      </c>
      <c r="AI11" s="263">
        <v>1.33</v>
      </c>
      <c r="AJ11" s="263">
        <v>1.33</v>
      </c>
      <c r="AK11" s="263">
        <v>1.33</v>
      </c>
      <c r="AL11" s="1"/>
    </row>
    <row r="12" spans="2:38" ht="12.75">
      <c r="B12" s="258" t="s">
        <v>123</v>
      </c>
      <c r="C12" s="259" t="s">
        <v>116</v>
      </c>
      <c r="D12" s="263">
        <v>0.34358076958173461</v>
      </c>
      <c r="E12" s="263">
        <v>0.34358076958173461</v>
      </c>
      <c r="F12" s="263">
        <v>0.34358076958173461</v>
      </c>
      <c r="G12" s="263">
        <v>0.34358076958173461</v>
      </c>
      <c r="H12" s="263">
        <v>0.34358076958173461</v>
      </c>
      <c r="I12" s="263">
        <v>0.34358076958173461</v>
      </c>
      <c r="J12" s="263">
        <v>0.34358076958173461</v>
      </c>
      <c r="K12" s="263">
        <v>0.34358076958173461</v>
      </c>
      <c r="L12" s="263">
        <v>0.34358076958173461</v>
      </c>
      <c r="M12" s="263">
        <v>0.34358076958173461</v>
      </c>
      <c r="N12" s="263">
        <v>0.38811027557274008</v>
      </c>
      <c r="O12" s="263">
        <v>0.33801925340462519</v>
      </c>
      <c r="P12" s="263">
        <v>0.33343351434397461</v>
      </c>
      <c r="Q12" s="263">
        <v>0.31476003500559885</v>
      </c>
      <c r="R12" s="263">
        <v>0.30136581881566199</v>
      </c>
      <c r="S12" s="263">
        <v>0.28199503954461669</v>
      </c>
      <c r="T12" s="263">
        <v>0.26964089275245884</v>
      </c>
      <c r="U12" s="263">
        <v>0.28661954979892945</v>
      </c>
      <c r="V12" s="263">
        <v>0.26640160310048178</v>
      </c>
      <c r="W12" s="263">
        <v>0.2597698126004096</v>
      </c>
      <c r="X12" s="263">
        <v>0.25999669340118753</v>
      </c>
      <c r="Y12" s="263">
        <v>0.31126371314561002</v>
      </c>
      <c r="Z12" s="263">
        <v>0.28202989711310333</v>
      </c>
      <c r="AA12" s="263">
        <v>0.27450667530490125</v>
      </c>
      <c r="AB12" s="263">
        <v>0.26806577176185981</v>
      </c>
      <c r="AC12" s="263">
        <v>0.25933976887225674</v>
      </c>
      <c r="AD12" s="263">
        <v>0.26934882633641455</v>
      </c>
      <c r="AE12" s="263">
        <v>0.27654335504040817</v>
      </c>
      <c r="AF12" s="263">
        <v>0.29298508456009781</v>
      </c>
      <c r="AG12" s="263">
        <v>0.28957459146065356</v>
      </c>
      <c r="AH12" s="263">
        <v>0.26737061826312025</v>
      </c>
      <c r="AI12" s="263">
        <v>0.26685767657645021</v>
      </c>
      <c r="AJ12" s="263">
        <v>0.27464905321559374</v>
      </c>
      <c r="AK12" s="263">
        <v>0.2686924809281751</v>
      </c>
      <c r="AL12" s="184"/>
    </row>
    <row r="13" spans="2:38" ht="12.75" customHeight="1">
      <c r="B13" s="261" t="s">
        <v>124</v>
      </c>
      <c r="C13" s="259" t="s">
        <v>116</v>
      </c>
      <c r="D13" s="263">
        <v>0.95641923041826549</v>
      </c>
      <c r="E13" s="263">
        <v>0.95641923041826549</v>
      </c>
      <c r="F13" s="263">
        <v>0.95641923041826549</v>
      </c>
      <c r="G13" s="263">
        <v>0.95641923041826549</v>
      </c>
      <c r="H13" s="263">
        <v>0.95641923041826549</v>
      </c>
      <c r="I13" s="263">
        <v>0.95641923041826549</v>
      </c>
      <c r="J13" s="263">
        <v>0.95641923041826549</v>
      </c>
      <c r="K13" s="263">
        <v>0.95641923041826549</v>
      </c>
      <c r="L13" s="263">
        <v>0.95641923041826549</v>
      </c>
      <c r="M13" s="263">
        <v>0.95641923041826549</v>
      </c>
      <c r="N13" s="263">
        <v>0.91188972442725991</v>
      </c>
      <c r="O13" s="263">
        <v>0.96198074659537491</v>
      </c>
      <c r="P13" s="263">
        <v>0.96656648565602543</v>
      </c>
      <c r="Q13" s="263">
        <v>0.98523996499440125</v>
      </c>
      <c r="R13" s="263">
        <v>0.998634181184338</v>
      </c>
      <c r="S13" s="263">
        <v>1.0180049604553834</v>
      </c>
      <c r="T13" s="263">
        <v>1.0303591072475413</v>
      </c>
      <c r="U13" s="263">
        <v>1.0233804502010706</v>
      </c>
      <c r="V13" s="263">
        <v>1.0335983968995182</v>
      </c>
      <c r="W13" s="263">
        <v>1.0302301873995905</v>
      </c>
      <c r="X13" s="263">
        <v>1.0400033065988126</v>
      </c>
      <c r="Y13" s="263">
        <v>0.99873628685439009</v>
      </c>
      <c r="Z13" s="263">
        <v>1.0379701028868968</v>
      </c>
      <c r="AA13" s="263">
        <v>1.0554933246950988</v>
      </c>
      <c r="AB13" s="263">
        <v>1.0619342282381403</v>
      </c>
      <c r="AC13" s="263">
        <v>1.0706602311277433</v>
      </c>
      <c r="AD13" s="263">
        <v>1.0606511736635855</v>
      </c>
      <c r="AE13" s="263">
        <v>1.0534566449595919</v>
      </c>
      <c r="AF13" s="263">
        <v>1.0370149154399022</v>
      </c>
      <c r="AG13" s="263">
        <v>1.0404254085393465</v>
      </c>
      <c r="AH13" s="263">
        <v>1.0626293817368797</v>
      </c>
      <c r="AI13" s="263">
        <v>1.0631423234235498</v>
      </c>
      <c r="AJ13" s="263">
        <v>1.0553509467844062</v>
      </c>
      <c r="AK13" s="263">
        <v>1.0613075190718249</v>
      </c>
      <c r="AL13" s="184"/>
    </row>
    <row r="14" spans="2:38" ht="14.25">
      <c r="B14" s="258" t="s">
        <v>125</v>
      </c>
      <c r="C14" s="142"/>
      <c r="D14" s="264">
        <v>1.091788638055073</v>
      </c>
      <c r="E14" s="264">
        <v>1.091788638055073</v>
      </c>
      <c r="F14" s="264">
        <v>1.091788638055073</v>
      </c>
      <c r="G14" s="264">
        <v>1.091788638055073</v>
      </c>
      <c r="H14" s="264">
        <v>1.091788638055073</v>
      </c>
      <c r="I14" s="264">
        <v>1.091788638055073</v>
      </c>
      <c r="J14" s="264">
        <v>1.091788638055073</v>
      </c>
      <c r="K14" s="264">
        <v>1.091788638055073</v>
      </c>
      <c r="L14" s="264">
        <v>1.091788638055073</v>
      </c>
      <c r="M14" s="264">
        <v>1.091788638055073</v>
      </c>
      <c r="N14" s="264">
        <v>1.091788638055073</v>
      </c>
      <c r="O14" s="264">
        <v>1.091788638055073</v>
      </c>
      <c r="P14" s="264">
        <v>1.091788638055073</v>
      </c>
      <c r="Q14" s="264">
        <v>1.091788638055073</v>
      </c>
      <c r="R14" s="264">
        <v>1.091788638055073</v>
      </c>
      <c r="S14" s="264">
        <v>1.091788638055073</v>
      </c>
      <c r="T14" s="264">
        <v>1.091788638055073</v>
      </c>
      <c r="U14" s="264">
        <v>1.091788638055073</v>
      </c>
      <c r="V14" s="264">
        <v>1.091788638055073</v>
      </c>
      <c r="W14" s="264">
        <v>1.091788638055073</v>
      </c>
      <c r="X14" s="264">
        <v>1.091788638055073</v>
      </c>
      <c r="Y14" s="264">
        <v>1.091788638055073</v>
      </c>
      <c r="Z14" s="264">
        <v>1.091788638055073</v>
      </c>
      <c r="AA14" s="264">
        <v>1.091788638055073</v>
      </c>
      <c r="AB14" s="264">
        <v>1.091788638055073</v>
      </c>
      <c r="AC14" s="264">
        <v>1.091788638055073</v>
      </c>
      <c r="AD14" s="264">
        <v>1.091788638055073</v>
      </c>
      <c r="AE14" s="264">
        <v>1.091788638055073</v>
      </c>
      <c r="AF14" s="264">
        <v>1.091788638055073</v>
      </c>
      <c r="AG14" s="264">
        <v>1.091788638055073</v>
      </c>
      <c r="AH14" s="264">
        <v>1.091788638055073</v>
      </c>
      <c r="AI14" s="264">
        <v>1.091788638055073</v>
      </c>
      <c r="AJ14" s="264">
        <v>1.091788638055073</v>
      </c>
      <c r="AK14" s="264">
        <v>1.091788638055073</v>
      </c>
      <c r="AL14" s="1"/>
    </row>
    <row r="15" spans="2:38" ht="15" thickBot="1">
      <c r="B15" s="311" t="s">
        <v>120</v>
      </c>
      <c r="C15" s="135" t="s">
        <v>121</v>
      </c>
      <c r="D15" s="313">
        <v>1.0442076489880391E-2</v>
      </c>
      <c r="E15" s="313">
        <v>1.0442076489880391E-2</v>
      </c>
      <c r="F15" s="313">
        <v>1.0442076489880391E-2</v>
      </c>
      <c r="G15" s="313">
        <v>1.0442076489880391E-2</v>
      </c>
      <c r="H15" s="313">
        <v>1.0442076489880391E-2</v>
      </c>
      <c r="I15" s="313">
        <v>1.0442076489880391E-2</v>
      </c>
      <c r="J15" s="313">
        <v>1.0442076489880391E-2</v>
      </c>
      <c r="K15" s="313">
        <v>1.0442076489880391E-2</v>
      </c>
      <c r="L15" s="313">
        <v>1.0442076489880391E-2</v>
      </c>
      <c r="M15" s="313">
        <v>1.0442076489880391E-2</v>
      </c>
      <c r="N15" s="313">
        <v>9.9559084028885397E-3</v>
      </c>
      <c r="O15" s="313">
        <v>1.0502796491605666E-2</v>
      </c>
      <c r="P15" s="313">
        <v>1.0552863069640704E-2</v>
      </c>
      <c r="Q15" s="313">
        <v>1.0756737995386652E-2</v>
      </c>
      <c r="R15" s="313">
        <v>1.0902974525904914E-2</v>
      </c>
      <c r="S15" s="313">
        <v>1.1114462493088915E-2</v>
      </c>
      <c r="T15" s="313">
        <v>1.124934366409434E-2</v>
      </c>
      <c r="U15" s="313">
        <v>1.1173151479372144E-2</v>
      </c>
      <c r="V15" s="313">
        <v>1.1284709860468317E-2</v>
      </c>
      <c r="W15" s="313">
        <v>1.1247936131842216E-2</v>
      </c>
      <c r="X15" s="313">
        <v>1.1354637936842903E-2</v>
      </c>
      <c r="Y15" s="313">
        <v>1.0904089304009353E-2</v>
      </c>
      <c r="Z15" s="313">
        <v>1.133243964972769E-2</v>
      </c>
      <c r="AA15" s="313">
        <v>1.152375619445083E-2</v>
      </c>
      <c r="AB15" s="313">
        <v>1.1594077247521843E-2</v>
      </c>
      <c r="AC15" s="313">
        <v>1.1689346755626885E-2</v>
      </c>
      <c r="AD15" s="313">
        <v>1.1580069003456808E-2</v>
      </c>
      <c r="AE15" s="313">
        <v>1.1501519956504993E-2</v>
      </c>
      <c r="AF15" s="313">
        <v>1.1322011021709275E-2</v>
      </c>
      <c r="AG15" s="313">
        <v>1.135924639787066E-2</v>
      </c>
      <c r="AH15" s="313">
        <v>1.1601666854438121E-2</v>
      </c>
      <c r="AI15" s="313">
        <v>1.1607267093493032E-2</v>
      </c>
      <c r="AJ15" s="313">
        <v>1.1522201728598786E-2</v>
      </c>
      <c r="AK15" s="313">
        <v>1.1587234908050361E-2</v>
      </c>
      <c r="AL15" s="1"/>
    </row>
    <row r="16" spans="2:38" ht="15" thickTop="1">
      <c r="B16" s="258" t="s">
        <v>126</v>
      </c>
      <c r="C16" s="142" t="s">
        <v>121</v>
      </c>
      <c r="D16" s="265">
        <v>0.50753804299129124</v>
      </c>
      <c r="E16" s="265">
        <v>0.50753804299129124</v>
      </c>
      <c r="F16" s="265">
        <v>0.50753804299129124</v>
      </c>
      <c r="G16" s="265">
        <v>0.50753804299129124</v>
      </c>
      <c r="H16" s="265">
        <v>0.50753804299129124</v>
      </c>
      <c r="I16" s="265">
        <v>0.50753804299129124</v>
      </c>
      <c r="J16" s="265">
        <v>0.50753804299129124</v>
      </c>
      <c r="K16" s="265">
        <v>0.50753804299129124</v>
      </c>
      <c r="L16" s="265">
        <v>0.50753804299129124</v>
      </c>
      <c r="M16" s="265">
        <v>0.50753804299129124</v>
      </c>
      <c r="N16" s="265">
        <v>0.50462753001460703</v>
      </c>
      <c r="O16" s="265">
        <v>0.50752536239103274</v>
      </c>
      <c r="P16" s="265">
        <v>0.50828269051656438</v>
      </c>
      <c r="Q16" s="265">
        <v>0.50971658904296036</v>
      </c>
      <c r="R16" s="265">
        <v>0.51103215554100856</v>
      </c>
      <c r="S16" s="265">
        <v>0.51235092859111497</v>
      </c>
      <c r="T16" s="265">
        <v>0.51264139913746687</v>
      </c>
      <c r="U16" s="265">
        <v>0.51195374364058088</v>
      </c>
      <c r="V16" s="265">
        <v>0.51310154150796083</v>
      </c>
      <c r="W16" s="265">
        <v>0.51445174152092743</v>
      </c>
      <c r="X16" s="265">
        <v>0.51442016407752622</v>
      </c>
      <c r="Y16" s="265">
        <v>0.5110648786238905</v>
      </c>
      <c r="Z16" s="265">
        <v>0.51369795999855561</v>
      </c>
      <c r="AA16" s="265">
        <v>0.51444594814852729</v>
      </c>
      <c r="AB16" s="265">
        <v>0.51494726381492895</v>
      </c>
      <c r="AC16" s="265">
        <v>0.51555727411543106</v>
      </c>
      <c r="AD16" s="265">
        <v>0.51489949232544474</v>
      </c>
      <c r="AE16" s="265">
        <v>0.51466919950482526</v>
      </c>
      <c r="AF16" s="265">
        <v>0.5136025367114907</v>
      </c>
      <c r="AG16" s="265">
        <v>0.51382560935442834</v>
      </c>
      <c r="AH16" s="265">
        <v>0.51534588873007658</v>
      </c>
      <c r="AI16" s="265">
        <v>0.51534930801830869</v>
      </c>
      <c r="AJ16" s="265">
        <v>0.51498239466399354</v>
      </c>
      <c r="AK16" s="265">
        <v>0.51482912463974573</v>
      </c>
      <c r="AL16" s="1"/>
    </row>
    <row r="17" spans="2:41" ht="12.75">
      <c r="B17" s="194"/>
      <c r="C17" s="195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84"/>
      <c r="AH17" s="184"/>
      <c r="AI17" s="184"/>
      <c r="AJ17" s="184"/>
      <c r="AK17" s="184"/>
      <c r="AL17" s="1"/>
    </row>
    <row r="18" spans="2:41" ht="12.75">
      <c r="B18" s="15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2:41" ht="12.75">
      <c r="B19" s="15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2:41" ht="12.75">
      <c r="B20" s="1" t="s">
        <v>127</v>
      </c>
      <c r="C20" s="6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2:41" ht="12.75">
      <c r="B21" s="266" t="s">
        <v>113</v>
      </c>
      <c r="C21" s="266" t="s">
        <v>114</v>
      </c>
      <c r="D21" s="120">
        <v>1990</v>
      </c>
      <c r="E21" s="120">
        <f t="shared" ref="E21" si="31">D21+1</f>
        <v>1991</v>
      </c>
      <c r="F21" s="120">
        <f t="shared" ref="F21" si="32">E21+1</f>
        <v>1992</v>
      </c>
      <c r="G21" s="120">
        <f t="shared" ref="G21" si="33">F21+1</f>
        <v>1993</v>
      </c>
      <c r="H21" s="120">
        <f t="shared" ref="H21" si="34">G21+1</f>
        <v>1994</v>
      </c>
      <c r="I21" s="120">
        <f t="shared" ref="I21" si="35">H21+1</f>
        <v>1995</v>
      </c>
      <c r="J21" s="120">
        <f t="shared" ref="J21" si="36">I21+1</f>
        <v>1996</v>
      </c>
      <c r="K21" s="120">
        <f t="shared" ref="K21" si="37">J21+1</f>
        <v>1997</v>
      </c>
      <c r="L21" s="120">
        <f t="shared" ref="L21" si="38">K21+1</f>
        <v>1998</v>
      </c>
      <c r="M21" s="120">
        <f t="shared" ref="M21" si="39">L21+1</f>
        <v>1999</v>
      </c>
      <c r="N21" s="120">
        <f t="shared" ref="N21" si="40">M21+1</f>
        <v>2000</v>
      </c>
      <c r="O21" s="120">
        <f t="shared" ref="O21" si="41">N21+1</f>
        <v>2001</v>
      </c>
      <c r="P21" s="120">
        <f t="shared" ref="P21" si="42">O21+1</f>
        <v>2002</v>
      </c>
      <c r="Q21" s="120">
        <f t="shared" ref="Q21" si="43">P21+1</f>
        <v>2003</v>
      </c>
      <c r="R21" s="120">
        <f t="shared" ref="R21" si="44">Q21+1</f>
        <v>2004</v>
      </c>
      <c r="S21" s="120">
        <f t="shared" ref="S21" si="45">R21+1</f>
        <v>2005</v>
      </c>
      <c r="T21" s="120">
        <f t="shared" ref="T21" si="46">S21+1</f>
        <v>2006</v>
      </c>
      <c r="U21" s="120">
        <f t="shared" ref="U21" si="47">T21+1</f>
        <v>2007</v>
      </c>
      <c r="V21" s="120">
        <f t="shared" ref="V21" si="48">U21+1</f>
        <v>2008</v>
      </c>
      <c r="W21" s="120">
        <f t="shared" ref="W21" si="49">V21+1</f>
        <v>2009</v>
      </c>
      <c r="X21" s="120">
        <f t="shared" ref="X21" si="50">W21+1</f>
        <v>2010</v>
      </c>
      <c r="Y21" s="120">
        <f t="shared" ref="Y21" si="51">X21+1</f>
        <v>2011</v>
      </c>
      <c r="Z21" s="120">
        <f t="shared" ref="Z21" si="52">Y21+1</f>
        <v>2012</v>
      </c>
      <c r="AA21" s="120">
        <f t="shared" ref="AA21" si="53">Z21+1</f>
        <v>2013</v>
      </c>
      <c r="AB21" s="120">
        <f t="shared" ref="AB21" si="54">AA21+1</f>
        <v>2014</v>
      </c>
      <c r="AC21" s="120">
        <f t="shared" ref="AC21" si="55">AB21+1</f>
        <v>2015</v>
      </c>
      <c r="AD21" s="120">
        <f t="shared" ref="AD21" si="56">AC21+1</f>
        <v>2016</v>
      </c>
      <c r="AE21" s="120">
        <f t="shared" ref="AE21" si="57">AD21+1</f>
        <v>2017</v>
      </c>
      <c r="AF21" s="120">
        <f t="shared" ref="AF21" si="58">AE21+1</f>
        <v>2018</v>
      </c>
      <c r="AG21" s="120">
        <f t="shared" ref="AG21" si="59">AF21+1</f>
        <v>2019</v>
      </c>
      <c r="AH21" s="120">
        <f t="shared" ref="AH21:AI21" si="60">AG21+1</f>
        <v>2020</v>
      </c>
      <c r="AI21" s="120">
        <f t="shared" si="60"/>
        <v>2021</v>
      </c>
      <c r="AJ21" s="120">
        <f>AI21+1</f>
        <v>2022</v>
      </c>
      <c r="AK21" s="120">
        <f>AJ21+1</f>
        <v>2023</v>
      </c>
      <c r="AL21" s="1"/>
    </row>
    <row r="22" spans="2:41" ht="12.75">
      <c r="B22" s="117" t="s">
        <v>128</v>
      </c>
      <c r="C22" s="142" t="s">
        <v>129</v>
      </c>
      <c r="D22" s="158">
        <v>89365.626000000004</v>
      </c>
      <c r="E22" s="158">
        <v>93165.615000000005</v>
      </c>
      <c r="F22" s="158">
        <v>96211.456000000006</v>
      </c>
      <c r="G22" s="158">
        <v>95192.447</v>
      </c>
      <c r="H22" s="158">
        <v>97669.263999999996</v>
      </c>
      <c r="I22" s="158">
        <v>97311.144</v>
      </c>
      <c r="J22" s="158">
        <v>98275.232000000004</v>
      </c>
      <c r="K22" s="158">
        <v>92194.255999999994</v>
      </c>
      <c r="L22" s="158">
        <v>81656.607999999993</v>
      </c>
      <c r="M22" s="158">
        <v>80842.701000000001</v>
      </c>
      <c r="N22" s="158">
        <v>81375.650999999998</v>
      </c>
      <c r="O22" s="158">
        <v>78327.5</v>
      </c>
      <c r="P22" s="158">
        <v>75405.642000000007</v>
      </c>
      <c r="Q22" s="158">
        <v>73868.808000000005</v>
      </c>
      <c r="R22" s="267" t="s">
        <v>130</v>
      </c>
      <c r="S22" s="267" t="s">
        <v>130</v>
      </c>
      <c r="T22" s="267" t="s">
        <v>130</v>
      </c>
      <c r="U22" s="267" t="s">
        <v>130</v>
      </c>
      <c r="V22" s="267" t="s">
        <v>130</v>
      </c>
      <c r="W22" s="267" t="s">
        <v>130</v>
      </c>
      <c r="X22" s="267" t="s">
        <v>130</v>
      </c>
      <c r="Y22" s="267" t="s">
        <v>130</v>
      </c>
      <c r="Z22" s="267" t="s">
        <v>130</v>
      </c>
      <c r="AA22" s="267" t="s">
        <v>130</v>
      </c>
      <c r="AB22" s="267" t="s">
        <v>130</v>
      </c>
      <c r="AC22" s="267" t="s">
        <v>130</v>
      </c>
      <c r="AD22" s="267" t="s">
        <v>130</v>
      </c>
      <c r="AE22" s="267" t="s">
        <v>130</v>
      </c>
      <c r="AF22" s="267" t="s">
        <v>130</v>
      </c>
      <c r="AG22" s="267" t="s">
        <v>130</v>
      </c>
      <c r="AH22" s="267" t="s">
        <v>130</v>
      </c>
      <c r="AI22" s="267" t="s">
        <v>130</v>
      </c>
      <c r="AJ22" s="267" t="s">
        <v>130</v>
      </c>
      <c r="AK22" s="267" t="s">
        <v>130</v>
      </c>
      <c r="AL22" s="184"/>
    </row>
    <row r="23" spans="2:41" ht="12.75">
      <c r="B23" s="117" t="s">
        <v>131</v>
      </c>
      <c r="C23" s="142" t="s">
        <v>132</v>
      </c>
      <c r="D23" s="267" t="s">
        <v>130</v>
      </c>
      <c r="E23" s="267" t="s">
        <v>130</v>
      </c>
      <c r="F23" s="267" t="s">
        <v>130</v>
      </c>
      <c r="G23" s="267" t="s">
        <v>130</v>
      </c>
      <c r="H23" s="267" t="s">
        <v>130</v>
      </c>
      <c r="I23" s="267" t="s">
        <v>130</v>
      </c>
      <c r="J23" s="267" t="s">
        <v>130</v>
      </c>
      <c r="K23" s="267" t="s">
        <v>130</v>
      </c>
      <c r="L23" s="267" t="s">
        <v>130</v>
      </c>
      <c r="M23" s="267" t="s">
        <v>130</v>
      </c>
      <c r="N23" s="158">
        <v>69528</v>
      </c>
      <c r="O23" s="158">
        <v>67729</v>
      </c>
      <c r="P23" s="158">
        <v>63778</v>
      </c>
      <c r="Q23" s="158">
        <v>62653</v>
      </c>
      <c r="R23" s="158">
        <v>61202</v>
      </c>
      <c r="S23" s="158">
        <v>63003</v>
      </c>
      <c r="T23" s="158">
        <v>62404</v>
      </c>
      <c r="U23" s="158">
        <v>59885</v>
      </c>
      <c r="V23" s="158">
        <v>55647</v>
      </c>
      <c r="W23" s="158">
        <v>49195.055</v>
      </c>
      <c r="X23" s="158">
        <v>47279</v>
      </c>
      <c r="Y23" s="158">
        <v>48884</v>
      </c>
      <c r="Z23" s="158">
        <v>49883</v>
      </c>
      <c r="AA23" s="158">
        <v>52105</v>
      </c>
      <c r="AB23" s="158">
        <v>51573</v>
      </c>
      <c r="AC23" s="158">
        <v>50307</v>
      </c>
      <c r="AD23" s="158">
        <v>50436</v>
      </c>
      <c r="AE23" s="158">
        <v>51351</v>
      </c>
      <c r="AF23" s="158">
        <v>50979</v>
      </c>
      <c r="AG23" s="158">
        <v>49293</v>
      </c>
      <c r="AH23" s="158">
        <v>47522</v>
      </c>
      <c r="AI23" s="158">
        <v>47338</v>
      </c>
      <c r="AJ23" s="158">
        <v>43650.347000000002</v>
      </c>
      <c r="AK23" s="158">
        <v>40316.014999999999</v>
      </c>
      <c r="AL23" s="1"/>
    </row>
    <row r="24" spans="2:41" ht="12.75">
      <c r="B24" s="117" t="s">
        <v>484</v>
      </c>
      <c r="C24" s="142"/>
      <c r="D24" s="268">
        <v>0.85326561511799992</v>
      </c>
      <c r="E24" s="268">
        <v>0.85326561511799992</v>
      </c>
      <c r="F24" s="268">
        <v>0.85326561511799992</v>
      </c>
      <c r="G24" s="268">
        <v>0.85326561511799992</v>
      </c>
      <c r="H24" s="268">
        <v>0.85326561511799992</v>
      </c>
      <c r="I24" s="268">
        <v>0.85326561511799992</v>
      </c>
      <c r="J24" s="268">
        <v>0.85326561511799992</v>
      </c>
      <c r="K24" s="268">
        <v>0.85326561511799992</v>
      </c>
      <c r="L24" s="268">
        <v>0.85326561511799992</v>
      </c>
      <c r="M24" s="268">
        <v>0.85326561511799992</v>
      </c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69"/>
      <c r="AC24" s="269"/>
      <c r="AD24" s="269"/>
      <c r="AE24" s="269"/>
      <c r="AF24" s="269"/>
      <c r="AG24" s="269"/>
      <c r="AH24" s="269"/>
      <c r="AI24" s="269"/>
      <c r="AJ24" s="269"/>
      <c r="AK24" s="269"/>
      <c r="AL24" s="184"/>
    </row>
    <row r="25" spans="2:41" ht="12.75">
      <c r="B25" s="117" t="s">
        <v>485</v>
      </c>
      <c r="C25" s="142" t="s">
        <v>132</v>
      </c>
      <c r="D25" s="158">
        <v>76252.615839295133</v>
      </c>
      <c r="E25" s="158">
        <v>79495.015790821766</v>
      </c>
      <c r="F25" s="158">
        <v>82093.927185238383</v>
      </c>
      <c r="G25" s="158">
        <v>81224.441844042609</v>
      </c>
      <c r="H25" s="158">
        <v>83337.824625082329</v>
      </c>
      <c r="I25" s="158">
        <v>83032.253142996269</v>
      </c>
      <c r="J25" s="158">
        <v>83854.876283344158</v>
      </c>
      <c r="K25" s="158">
        <v>78666.188556186346</v>
      </c>
      <c r="L25" s="158">
        <v>69674.775853569387</v>
      </c>
      <c r="M25" s="158">
        <v>68980.29699656555</v>
      </c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  <c r="AJ25" s="269"/>
      <c r="AK25" s="269"/>
      <c r="AL25" s="184"/>
    </row>
    <row r="26" spans="2:41" ht="12.75">
      <c r="B26" s="195"/>
      <c r="C26" s="195"/>
      <c r="D26" s="18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84"/>
      <c r="AH26" s="184"/>
      <c r="AI26" s="184"/>
      <c r="AJ26" s="184"/>
      <c r="AK26" s="184"/>
      <c r="AL26" s="1"/>
      <c r="AO26" s="164"/>
    </row>
    <row r="27" spans="2:41" ht="12.7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O27" s="164"/>
    </row>
    <row r="28" spans="2:41" ht="12.75">
      <c r="B28" s="76"/>
      <c r="C28" s="7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O28" s="164"/>
    </row>
    <row r="29" spans="2:41" ht="12.75">
      <c r="B29" s="15" t="s">
        <v>133</v>
      </c>
      <c r="C29" s="6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2:41" ht="12.75">
      <c r="B30" s="266" t="s">
        <v>113</v>
      </c>
      <c r="C30" s="266" t="s">
        <v>114</v>
      </c>
      <c r="D30" s="120">
        <v>1990</v>
      </c>
      <c r="E30" s="120">
        <f t="shared" ref="E30:R30" si="61">D30+1</f>
        <v>1991</v>
      </c>
      <c r="F30" s="120">
        <f t="shared" si="61"/>
        <v>1992</v>
      </c>
      <c r="G30" s="120">
        <f t="shared" si="61"/>
        <v>1993</v>
      </c>
      <c r="H30" s="120">
        <f t="shared" si="61"/>
        <v>1994</v>
      </c>
      <c r="I30" s="120">
        <f t="shared" si="61"/>
        <v>1995</v>
      </c>
      <c r="J30" s="120">
        <f t="shared" si="61"/>
        <v>1996</v>
      </c>
      <c r="K30" s="120">
        <f t="shared" si="61"/>
        <v>1997</v>
      </c>
      <c r="L30" s="120">
        <f t="shared" si="61"/>
        <v>1998</v>
      </c>
      <c r="M30" s="120">
        <f t="shared" si="61"/>
        <v>1999</v>
      </c>
      <c r="N30" s="120">
        <f t="shared" si="61"/>
        <v>2000</v>
      </c>
      <c r="O30" s="120">
        <f t="shared" si="61"/>
        <v>2001</v>
      </c>
      <c r="P30" s="120">
        <f t="shared" si="61"/>
        <v>2002</v>
      </c>
      <c r="Q30" s="120">
        <f t="shared" si="61"/>
        <v>2003</v>
      </c>
      <c r="R30" s="120">
        <f t="shared" si="61"/>
        <v>2004</v>
      </c>
      <c r="S30" s="120">
        <f t="shared" ref="S30:AI30" si="62">R30+1</f>
        <v>2005</v>
      </c>
      <c r="T30" s="120">
        <f t="shared" si="62"/>
        <v>2006</v>
      </c>
      <c r="U30" s="120">
        <f t="shared" si="62"/>
        <v>2007</v>
      </c>
      <c r="V30" s="120">
        <f t="shared" si="62"/>
        <v>2008</v>
      </c>
      <c r="W30" s="120">
        <f t="shared" si="62"/>
        <v>2009</v>
      </c>
      <c r="X30" s="120">
        <f t="shared" si="62"/>
        <v>2010</v>
      </c>
      <c r="Y30" s="120">
        <f t="shared" si="62"/>
        <v>2011</v>
      </c>
      <c r="Z30" s="120">
        <f t="shared" si="62"/>
        <v>2012</v>
      </c>
      <c r="AA30" s="120">
        <f t="shared" si="62"/>
        <v>2013</v>
      </c>
      <c r="AB30" s="120">
        <f t="shared" si="62"/>
        <v>2014</v>
      </c>
      <c r="AC30" s="120">
        <f t="shared" si="62"/>
        <v>2015</v>
      </c>
      <c r="AD30" s="120">
        <f t="shared" si="62"/>
        <v>2016</v>
      </c>
      <c r="AE30" s="120">
        <f t="shared" si="62"/>
        <v>2017</v>
      </c>
      <c r="AF30" s="120">
        <f t="shared" si="62"/>
        <v>2018</v>
      </c>
      <c r="AG30" s="120">
        <f t="shared" si="62"/>
        <v>2019</v>
      </c>
      <c r="AH30" s="120">
        <f t="shared" si="62"/>
        <v>2020</v>
      </c>
      <c r="AI30" s="120">
        <f t="shared" si="62"/>
        <v>2021</v>
      </c>
      <c r="AJ30" s="120">
        <f>AI30+1</f>
        <v>2022</v>
      </c>
      <c r="AK30" s="120">
        <f>AJ30+1</f>
        <v>2023</v>
      </c>
      <c r="AL30" s="1"/>
    </row>
    <row r="31" spans="2:41" ht="12.75">
      <c r="B31" s="117" t="s">
        <v>134</v>
      </c>
      <c r="C31" s="142" t="s">
        <v>132</v>
      </c>
      <c r="D31" s="158">
        <v>15594.507020116358</v>
      </c>
      <c r="E31" s="158">
        <v>15244.235647032219</v>
      </c>
      <c r="F31" s="158">
        <v>13892.135406675538</v>
      </c>
      <c r="G31" s="158">
        <v>13650.358569360098</v>
      </c>
      <c r="H31" s="158">
        <v>13411.272848670906</v>
      </c>
      <c r="I31" s="158">
        <v>13540.027174883395</v>
      </c>
      <c r="J31" s="158">
        <v>13525.868999134022</v>
      </c>
      <c r="K31" s="158">
        <v>13794.00766386897</v>
      </c>
      <c r="L31" s="158">
        <v>13173.363109024582</v>
      </c>
      <c r="M31" s="158">
        <v>13325.246164109205</v>
      </c>
      <c r="N31" s="158">
        <v>13785.010563285017</v>
      </c>
      <c r="O31" s="158">
        <v>13072.257641805341</v>
      </c>
      <c r="P31" s="158">
        <v>13100.47267771716</v>
      </c>
      <c r="Q31" s="158">
        <v>14056.689791361092</v>
      </c>
      <c r="R31" s="158">
        <v>14950.203263452258</v>
      </c>
      <c r="S31" s="158">
        <v>15527.361103512732</v>
      </c>
      <c r="T31" s="158">
        <v>15860.253812120132</v>
      </c>
      <c r="U31" s="158">
        <v>16383.38554423092</v>
      </c>
      <c r="V31" s="158">
        <v>15401.444687257805</v>
      </c>
      <c r="W31" s="158">
        <v>12534.113341112346</v>
      </c>
      <c r="X31" s="158">
        <v>14683.923030060543</v>
      </c>
      <c r="Y31" s="158">
        <v>13775.212111144825</v>
      </c>
      <c r="Z31" s="158">
        <v>13269.45126221646</v>
      </c>
      <c r="AA31" s="158">
        <v>13473.539930023453</v>
      </c>
      <c r="AB31" s="158">
        <v>13579.311070338214</v>
      </c>
      <c r="AC31" s="158">
        <v>12796.837476084089</v>
      </c>
      <c r="AD31" s="158">
        <v>12859.818244382386</v>
      </c>
      <c r="AE31" s="158">
        <v>13044.942476809707</v>
      </c>
      <c r="AF31" s="158">
        <v>13119.199540297896</v>
      </c>
      <c r="AG31" s="158">
        <v>12149.594010848801</v>
      </c>
      <c r="AH31" s="158">
        <v>10523.949768930965</v>
      </c>
      <c r="AI31" s="158">
        <v>11429.642968090066</v>
      </c>
      <c r="AJ31" s="158">
        <v>10766.533733794007</v>
      </c>
      <c r="AK31" s="158">
        <v>10469.531960416343</v>
      </c>
      <c r="AL31" s="184"/>
    </row>
    <row r="32" spans="2:41" ht="12.75">
      <c r="B32" s="270"/>
      <c r="C32" s="195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271"/>
      <c r="AD32" s="271"/>
      <c r="AE32" s="271"/>
      <c r="AF32" s="271"/>
      <c r="AG32" s="184"/>
      <c r="AH32" s="184"/>
      <c r="AI32" s="184"/>
      <c r="AJ32" s="184"/>
      <c r="AK32" s="184"/>
      <c r="AL32" s="1"/>
      <c r="AO32" s="164"/>
    </row>
    <row r="33" spans="2:41" ht="12.75">
      <c r="B33" s="198"/>
      <c r="C33" s="195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184"/>
      <c r="AH33" s="184"/>
      <c r="AI33" s="184"/>
      <c r="AJ33" s="184"/>
      <c r="AK33" s="184"/>
      <c r="AL33" s="1"/>
      <c r="AO33" s="164"/>
    </row>
    <row r="34" spans="2:41" ht="12.75">
      <c r="B34" s="15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2:41" ht="12.75">
      <c r="B35" s="1" t="s">
        <v>135</v>
      </c>
      <c r="C35" s="6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2:41" ht="12.75">
      <c r="B36" s="266" t="s">
        <v>113</v>
      </c>
      <c r="C36" s="266" t="s">
        <v>114</v>
      </c>
      <c r="D36" s="120">
        <v>1990</v>
      </c>
      <c r="E36" s="120">
        <f t="shared" ref="E36:R36" si="63">D36+1</f>
        <v>1991</v>
      </c>
      <c r="F36" s="120">
        <f t="shared" si="63"/>
        <v>1992</v>
      </c>
      <c r="G36" s="120">
        <f t="shared" si="63"/>
        <v>1993</v>
      </c>
      <c r="H36" s="120">
        <f t="shared" si="63"/>
        <v>1994</v>
      </c>
      <c r="I36" s="120">
        <f t="shared" si="63"/>
        <v>1995</v>
      </c>
      <c r="J36" s="120">
        <f t="shared" si="63"/>
        <v>1996</v>
      </c>
      <c r="K36" s="120">
        <f t="shared" si="63"/>
        <v>1997</v>
      </c>
      <c r="L36" s="120">
        <f t="shared" si="63"/>
        <v>1998</v>
      </c>
      <c r="M36" s="120">
        <f t="shared" si="63"/>
        <v>1999</v>
      </c>
      <c r="N36" s="120">
        <f t="shared" si="63"/>
        <v>2000</v>
      </c>
      <c r="O36" s="120">
        <f t="shared" si="63"/>
        <v>2001</v>
      </c>
      <c r="P36" s="120">
        <f t="shared" si="63"/>
        <v>2002</v>
      </c>
      <c r="Q36" s="120">
        <f t="shared" si="63"/>
        <v>2003</v>
      </c>
      <c r="R36" s="120">
        <f t="shared" si="63"/>
        <v>2004</v>
      </c>
      <c r="S36" s="120">
        <f t="shared" ref="S36:AI36" si="64">R36+1</f>
        <v>2005</v>
      </c>
      <c r="T36" s="120">
        <f t="shared" si="64"/>
        <v>2006</v>
      </c>
      <c r="U36" s="120">
        <f t="shared" si="64"/>
        <v>2007</v>
      </c>
      <c r="V36" s="120">
        <f t="shared" si="64"/>
        <v>2008</v>
      </c>
      <c r="W36" s="120">
        <f t="shared" si="64"/>
        <v>2009</v>
      </c>
      <c r="X36" s="120">
        <f t="shared" si="64"/>
        <v>2010</v>
      </c>
      <c r="Y36" s="120">
        <f t="shared" si="64"/>
        <v>2011</v>
      </c>
      <c r="Z36" s="120">
        <f t="shared" si="64"/>
        <v>2012</v>
      </c>
      <c r="AA36" s="120">
        <f t="shared" si="64"/>
        <v>2013</v>
      </c>
      <c r="AB36" s="120">
        <f t="shared" si="64"/>
        <v>2014</v>
      </c>
      <c r="AC36" s="120">
        <f t="shared" si="64"/>
        <v>2015</v>
      </c>
      <c r="AD36" s="120">
        <f t="shared" si="64"/>
        <v>2016</v>
      </c>
      <c r="AE36" s="120">
        <f t="shared" si="64"/>
        <v>2017</v>
      </c>
      <c r="AF36" s="120">
        <f t="shared" si="64"/>
        <v>2018</v>
      </c>
      <c r="AG36" s="120">
        <f t="shared" si="64"/>
        <v>2019</v>
      </c>
      <c r="AH36" s="120">
        <f t="shared" si="64"/>
        <v>2020</v>
      </c>
      <c r="AI36" s="120">
        <f t="shared" si="64"/>
        <v>2021</v>
      </c>
      <c r="AJ36" s="120">
        <f>AI36+1</f>
        <v>2022</v>
      </c>
      <c r="AK36" s="120">
        <f>AJ36+1</f>
        <v>2023</v>
      </c>
      <c r="AL36" s="1"/>
    </row>
    <row r="37" spans="2:41" ht="12.75">
      <c r="B37" s="117" t="s">
        <v>134</v>
      </c>
      <c r="C37" s="142" t="s">
        <v>132</v>
      </c>
      <c r="D37" s="272">
        <v>66.252385500000003</v>
      </c>
      <c r="E37" s="272">
        <v>62.324600500000003</v>
      </c>
      <c r="F37" s="272">
        <v>56.918641999999998</v>
      </c>
      <c r="G37" s="272">
        <v>52.689412499999996</v>
      </c>
      <c r="H37" s="272">
        <v>48.977653999999994</v>
      </c>
      <c r="I37" s="272">
        <v>41.70888575</v>
      </c>
      <c r="J37" s="272">
        <v>34.743940000000002</v>
      </c>
      <c r="K37" s="272">
        <v>32.517781999999997</v>
      </c>
      <c r="L37" s="272">
        <v>23.73657</v>
      </c>
      <c r="M37" s="272">
        <v>24.94278675</v>
      </c>
      <c r="N37" s="272">
        <v>26.182622250000001</v>
      </c>
      <c r="O37" s="272">
        <v>28.969049999999999</v>
      </c>
      <c r="P37" s="272">
        <v>24.215552250000002</v>
      </c>
      <c r="Q37" s="272">
        <v>32.265277500000003</v>
      </c>
      <c r="R37" s="272">
        <v>34.120670249999996</v>
      </c>
      <c r="S37" s="272">
        <v>31.228180000000002</v>
      </c>
      <c r="T37" s="272">
        <v>29.171018249999999</v>
      </c>
      <c r="U37" s="272">
        <v>24.552351999999999</v>
      </c>
      <c r="V37" s="272">
        <v>15.983131999999999</v>
      </c>
      <c r="W37" s="272">
        <v>11.889023250000001</v>
      </c>
      <c r="X37" s="272">
        <v>16.676881999999999</v>
      </c>
      <c r="Y37" s="272">
        <v>16.4655925</v>
      </c>
      <c r="Z37" s="272">
        <v>19.934750000000001</v>
      </c>
      <c r="AA37" s="272">
        <v>23.429935499999999</v>
      </c>
      <c r="AB37" s="273">
        <v>22.59796</v>
      </c>
      <c r="AC37" s="273">
        <v>22.930712749999998</v>
      </c>
      <c r="AD37" s="273">
        <v>21.665291999999997</v>
      </c>
      <c r="AE37" s="273">
        <v>23.679458</v>
      </c>
      <c r="AF37" s="273">
        <v>24.939413499999997</v>
      </c>
      <c r="AG37" s="273">
        <v>19.837125749999998</v>
      </c>
      <c r="AH37" s="273">
        <v>11.697799</v>
      </c>
      <c r="AI37" s="273">
        <v>12.535298999999998</v>
      </c>
      <c r="AJ37" s="273">
        <v>9.3725625000000008</v>
      </c>
      <c r="AK37" s="273">
        <v>11.487359999999999</v>
      </c>
      <c r="AL37" s="184"/>
    </row>
    <row r="38" spans="2:41" ht="12.75">
      <c r="B38" s="117" t="s">
        <v>136</v>
      </c>
      <c r="C38" s="142" t="s">
        <v>132</v>
      </c>
      <c r="D38" s="158">
        <v>263.56730399999998</v>
      </c>
      <c r="E38" s="158">
        <v>261.04285874999999</v>
      </c>
      <c r="F38" s="158">
        <v>250.37876600000001</v>
      </c>
      <c r="G38" s="158">
        <v>249.49929624999999</v>
      </c>
      <c r="H38" s="158">
        <v>249.06930400000002</v>
      </c>
      <c r="I38" s="158">
        <v>249.84306475</v>
      </c>
      <c r="J38" s="158">
        <v>252.81497999999999</v>
      </c>
      <c r="K38" s="158">
        <v>241.73404199999999</v>
      </c>
      <c r="L38" s="158">
        <v>206.77859399999997</v>
      </c>
      <c r="M38" s="158">
        <v>211.63565625000001</v>
      </c>
      <c r="N38" s="158">
        <v>202.83011100000002</v>
      </c>
      <c r="O38" s="158">
        <v>197.63847000000001</v>
      </c>
      <c r="P38" s="158">
        <v>197.87440275</v>
      </c>
      <c r="Q38" s="158">
        <v>232.42312874999999</v>
      </c>
      <c r="R38" s="158">
        <v>237.06124724999998</v>
      </c>
      <c r="S38" s="158">
        <v>221.36151749999999</v>
      </c>
      <c r="T38" s="158">
        <v>216.81641475000001</v>
      </c>
      <c r="U38" s="158">
        <v>205.52043599999999</v>
      </c>
      <c r="V38" s="158">
        <v>180.92597599999999</v>
      </c>
      <c r="W38" s="158">
        <v>165.83977474999998</v>
      </c>
      <c r="X38" s="158">
        <v>184.00801249999998</v>
      </c>
      <c r="Y38" s="158">
        <v>183.24190675</v>
      </c>
      <c r="Z38" s="158">
        <v>193.747862</v>
      </c>
      <c r="AA38" s="158">
        <v>203.45148225</v>
      </c>
      <c r="AB38" s="274">
        <v>201.17871400000001</v>
      </c>
      <c r="AC38" s="274">
        <v>201.85859074999999</v>
      </c>
      <c r="AD38" s="274">
        <v>198.71128200000001</v>
      </c>
      <c r="AE38" s="274">
        <v>203.89758399999999</v>
      </c>
      <c r="AF38" s="274">
        <v>206.83815724999999</v>
      </c>
      <c r="AG38" s="274">
        <v>192.18467699999999</v>
      </c>
      <c r="AH38" s="274">
        <v>165.80447925000001</v>
      </c>
      <c r="AI38" s="274">
        <v>168.59622149999998</v>
      </c>
      <c r="AJ38" s="274">
        <v>155.13532999999998</v>
      </c>
      <c r="AK38" s="274">
        <v>164.86542499999999</v>
      </c>
      <c r="AL38" s="1"/>
    </row>
    <row r="39" spans="2:41" ht="12.75">
      <c r="B39" s="117" t="s">
        <v>137</v>
      </c>
      <c r="C39" s="142" t="s">
        <v>132</v>
      </c>
      <c r="D39" s="158">
        <v>357.60798996368197</v>
      </c>
      <c r="E39" s="158">
        <v>352.03052508803484</v>
      </c>
      <c r="F39" s="158">
        <v>341.93583019468605</v>
      </c>
      <c r="G39" s="158">
        <v>332.33157126835954</v>
      </c>
      <c r="H39" s="158">
        <v>328.02552733629284</v>
      </c>
      <c r="I39" s="158">
        <v>320.1454615600735</v>
      </c>
      <c r="J39" s="158">
        <v>320.88743764183289</v>
      </c>
      <c r="K39" s="158">
        <v>306.68739285448567</v>
      </c>
      <c r="L39" s="158">
        <v>260.18771414686705</v>
      </c>
      <c r="M39" s="158">
        <v>264.27665340236388</v>
      </c>
      <c r="N39" s="158">
        <v>257.42965077116122</v>
      </c>
      <c r="O39" s="158">
        <v>248.84581072739928</v>
      </c>
      <c r="P39" s="158">
        <v>239.76023558846646</v>
      </c>
      <c r="Q39" s="158">
        <v>283.44051279614382</v>
      </c>
      <c r="R39" s="158">
        <v>295.96209899969972</v>
      </c>
      <c r="S39" s="158">
        <v>279.3071841086346</v>
      </c>
      <c r="T39" s="158">
        <v>271.71201777787689</v>
      </c>
      <c r="U39" s="158">
        <v>252.61837439473473</v>
      </c>
      <c r="V39" s="158">
        <v>211.4521532001252</v>
      </c>
      <c r="W39" s="158">
        <v>187.43235897104572</v>
      </c>
      <c r="X39" s="158">
        <v>216.54779096829191</v>
      </c>
      <c r="Y39" s="158">
        <v>215.30838422113263</v>
      </c>
      <c r="Z39" s="158">
        <v>232.4900537054119</v>
      </c>
      <c r="AA39" s="158">
        <v>248.53831302564041</v>
      </c>
      <c r="AB39" s="158">
        <v>245.01217796268909</v>
      </c>
      <c r="AC39" s="158">
        <v>246.53729123589201</v>
      </c>
      <c r="AD39" s="158">
        <v>240.81643504350171</v>
      </c>
      <c r="AE39" s="158">
        <v>249.67145416283051</v>
      </c>
      <c r="AF39" s="158">
        <v>255.10041621138149</v>
      </c>
      <c r="AG39" s="158">
        <v>229.9673888328023</v>
      </c>
      <c r="AH39" s="158">
        <v>187.19157993073583</v>
      </c>
      <c r="AI39" s="158">
        <v>192.02760677834493</v>
      </c>
      <c r="AJ39" s="158">
        <v>171.05723201508928</v>
      </c>
      <c r="AK39" s="158">
        <v>186.20209913714959</v>
      </c>
      <c r="AL39" s="1"/>
    </row>
    <row r="40" spans="2:41" ht="12.75">
      <c r="B40" s="194"/>
      <c r="C40" s="195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84"/>
      <c r="AH40" s="184"/>
      <c r="AI40" s="184"/>
      <c r="AJ40" s="184"/>
      <c r="AK40" s="184"/>
      <c r="AL40" s="1"/>
      <c r="AO40" s="164"/>
    </row>
    <row r="41" spans="2:41" ht="12.75">
      <c r="B41" s="15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2:41" ht="12.75">
      <c r="B42" s="1" t="s">
        <v>350</v>
      </c>
      <c r="C42" s="6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2:41" ht="12.75">
      <c r="B43" s="266" t="s">
        <v>113</v>
      </c>
      <c r="C43" s="315" t="s">
        <v>114</v>
      </c>
      <c r="D43" s="120">
        <v>1990</v>
      </c>
      <c r="E43" s="120">
        <f t="shared" ref="E43" si="65">D43+1</f>
        <v>1991</v>
      </c>
      <c r="F43" s="120">
        <f t="shared" ref="F43" si="66">E43+1</f>
        <v>1992</v>
      </c>
      <c r="G43" s="120">
        <f t="shared" ref="G43" si="67">F43+1</f>
        <v>1993</v>
      </c>
      <c r="H43" s="120">
        <f t="shared" ref="H43" si="68">G43+1</f>
        <v>1994</v>
      </c>
      <c r="I43" s="120">
        <f t="shared" ref="I43" si="69">H43+1</f>
        <v>1995</v>
      </c>
      <c r="J43" s="120">
        <f t="shared" ref="J43" si="70">I43+1</f>
        <v>1996</v>
      </c>
      <c r="K43" s="120">
        <f t="shared" ref="K43" si="71">J43+1</f>
        <v>1997</v>
      </c>
      <c r="L43" s="120">
        <f t="shared" ref="L43" si="72">K43+1</f>
        <v>1998</v>
      </c>
      <c r="M43" s="120">
        <f t="shared" ref="M43" si="73">L43+1</f>
        <v>1999</v>
      </c>
      <c r="N43" s="120">
        <f t="shared" ref="N43" si="74">M43+1</f>
        <v>2000</v>
      </c>
      <c r="O43" s="120">
        <f t="shared" ref="O43" si="75">N43+1</f>
        <v>2001</v>
      </c>
      <c r="P43" s="120">
        <f t="shared" ref="P43" si="76">O43+1</f>
        <v>2002</v>
      </c>
      <c r="Q43" s="120">
        <f t="shared" ref="Q43" si="77">P43+1</f>
        <v>2003</v>
      </c>
      <c r="R43" s="120">
        <f t="shared" ref="R43" si="78">Q43+1</f>
        <v>2004</v>
      </c>
      <c r="S43" s="120">
        <f t="shared" ref="S43" si="79">R43+1</f>
        <v>2005</v>
      </c>
      <c r="T43" s="120">
        <f t="shared" ref="T43" si="80">S43+1</f>
        <v>2006</v>
      </c>
      <c r="U43" s="120">
        <f t="shared" ref="U43" si="81">T43+1</f>
        <v>2007</v>
      </c>
      <c r="V43" s="120">
        <f t="shared" ref="V43" si="82">U43+1</f>
        <v>2008</v>
      </c>
      <c r="W43" s="120">
        <f t="shared" ref="W43" si="83">V43+1</f>
        <v>2009</v>
      </c>
      <c r="X43" s="120">
        <f t="shared" ref="X43" si="84">W43+1</f>
        <v>2010</v>
      </c>
      <c r="Y43" s="120">
        <f t="shared" ref="Y43" si="85">X43+1</f>
        <v>2011</v>
      </c>
      <c r="Z43" s="120">
        <f t="shared" ref="Z43" si="86">Y43+1</f>
        <v>2012</v>
      </c>
      <c r="AA43" s="120">
        <f t="shared" ref="AA43:AI43" si="87">Z43+1</f>
        <v>2013</v>
      </c>
      <c r="AB43" s="120">
        <f t="shared" si="87"/>
        <v>2014</v>
      </c>
      <c r="AC43" s="120">
        <f t="shared" si="87"/>
        <v>2015</v>
      </c>
      <c r="AD43" s="120">
        <f t="shared" si="87"/>
        <v>2016</v>
      </c>
      <c r="AE43" s="120">
        <f t="shared" si="87"/>
        <v>2017</v>
      </c>
      <c r="AF43" s="120">
        <f t="shared" si="87"/>
        <v>2018</v>
      </c>
      <c r="AG43" s="120">
        <f t="shared" si="87"/>
        <v>2019</v>
      </c>
      <c r="AH43" s="120">
        <f t="shared" si="87"/>
        <v>2020</v>
      </c>
      <c r="AI43" s="120">
        <f t="shared" si="87"/>
        <v>2021</v>
      </c>
      <c r="AJ43" s="120">
        <f>AI43+1</f>
        <v>2022</v>
      </c>
      <c r="AK43" s="120">
        <f>AJ43+1</f>
        <v>2023</v>
      </c>
      <c r="AL43" s="1"/>
    </row>
    <row r="44" spans="2:41" ht="12.75">
      <c r="B44" s="117" t="s">
        <v>134</v>
      </c>
      <c r="C44" s="127" t="s">
        <v>132</v>
      </c>
      <c r="D44" s="128">
        <v>438.27537623692001</v>
      </c>
      <c r="E44" s="128">
        <v>592.83453315737711</v>
      </c>
      <c r="F44" s="128">
        <v>690.38082309071092</v>
      </c>
      <c r="G44" s="128">
        <v>781.36182562490842</v>
      </c>
      <c r="H44" s="128">
        <v>957.38263956990204</v>
      </c>
      <c r="I44" s="128">
        <v>1107.4233329086483</v>
      </c>
      <c r="J44" s="128">
        <v>1141.6466878757089</v>
      </c>
      <c r="K44" s="128">
        <v>1083.3053428241205</v>
      </c>
      <c r="L44" s="128">
        <v>1049.4210733978016</v>
      </c>
      <c r="M44" s="128">
        <v>1031.1040477286765</v>
      </c>
      <c r="N44" s="128">
        <v>1135.0656863333165</v>
      </c>
      <c r="O44" s="128">
        <v>1283.1766396652445</v>
      </c>
      <c r="P44" s="128">
        <v>709.69856189492407</v>
      </c>
      <c r="Q44" s="128">
        <v>386.00890229148791</v>
      </c>
      <c r="R44" s="128">
        <v>332.46809460505062</v>
      </c>
      <c r="S44" s="128">
        <v>462.89263640342051</v>
      </c>
      <c r="T44" s="128">
        <v>590.50878660417402</v>
      </c>
      <c r="U44" s="128">
        <v>654.48739506059712</v>
      </c>
      <c r="V44" s="128">
        <v>568.42082115577489</v>
      </c>
      <c r="W44" s="128">
        <v>409.04444253715639</v>
      </c>
      <c r="X44" s="128">
        <v>365.44716004057767</v>
      </c>
      <c r="Y44" s="128">
        <v>366.57850120653092</v>
      </c>
      <c r="Z44" s="128">
        <v>455.37544099500599</v>
      </c>
      <c r="AA44" s="128">
        <v>629.71695260535773</v>
      </c>
      <c r="AB44" s="128">
        <v>737.10031534133884</v>
      </c>
      <c r="AC44" s="128">
        <v>721.83903920052433</v>
      </c>
      <c r="AD44" s="128">
        <v>671.54880476407857</v>
      </c>
      <c r="AE44" s="128">
        <v>695.18623282390763</v>
      </c>
      <c r="AF44" s="128">
        <v>632.83256948757116</v>
      </c>
      <c r="AG44" s="128">
        <v>609.5573842643953</v>
      </c>
      <c r="AH44" s="128">
        <v>686.12836967526835</v>
      </c>
      <c r="AI44" s="128">
        <v>744.37720270372381</v>
      </c>
      <c r="AJ44" s="128">
        <v>890.14772212009791</v>
      </c>
      <c r="AK44" s="128">
        <v>675.6995528894895</v>
      </c>
      <c r="AL44" s="184"/>
    </row>
    <row r="45" spans="2:41" ht="12.75">
      <c r="B45" s="117" t="s">
        <v>136</v>
      </c>
      <c r="C45" s="127" t="s">
        <v>132</v>
      </c>
      <c r="D45" s="129">
        <v>1561.0121803543398</v>
      </c>
      <c r="E45" s="129">
        <v>1517.3419969174051</v>
      </c>
      <c r="F45" s="129">
        <v>1302.6621879758738</v>
      </c>
      <c r="G45" s="129">
        <v>1300.7480343019627</v>
      </c>
      <c r="H45" s="129">
        <v>1232.3959858514265</v>
      </c>
      <c r="I45" s="129">
        <v>1226.5859536463656</v>
      </c>
      <c r="J45" s="129">
        <v>1113.0992873380087</v>
      </c>
      <c r="K45" s="129">
        <v>1077.2278568720212</v>
      </c>
      <c r="L45" s="129">
        <v>1021.5817152405507</v>
      </c>
      <c r="M45" s="129">
        <v>1056.2702178045097</v>
      </c>
      <c r="N45" s="129">
        <v>1019.7683799128157</v>
      </c>
      <c r="O45" s="129">
        <v>920.29737911663176</v>
      </c>
      <c r="P45" s="129">
        <v>1004.4329906314016</v>
      </c>
      <c r="Q45" s="129">
        <v>1110.966288182045</v>
      </c>
      <c r="R45" s="129">
        <v>1175.6479132611325</v>
      </c>
      <c r="S45" s="129">
        <v>1203.9471564482465</v>
      </c>
      <c r="T45" s="129">
        <v>1327.8737504468122</v>
      </c>
      <c r="U45" s="129">
        <v>1411.1193190882818</v>
      </c>
      <c r="V45" s="129">
        <v>1319.5378363610212</v>
      </c>
      <c r="W45" s="129">
        <v>1413.2124267270303</v>
      </c>
      <c r="X45" s="129">
        <v>1527.3297551438868</v>
      </c>
      <c r="Y45" s="129">
        <v>1423.7796246284015</v>
      </c>
      <c r="Z45" s="129">
        <v>1545.3585333596418</v>
      </c>
      <c r="AA45" s="129">
        <v>1462.056023354168</v>
      </c>
      <c r="AB45" s="129">
        <v>1338.9351371003718</v>
      </c>
      <c r="AC45" s="129">
        <v>1076.6177488248516</v>
      </c>
      <c r="AD45" s="129">
        <v>934.79839780000668</v>
      </c>
      <c r="AE45" s="129">
        <v>858.35139114950937</v>
      </c>
      <c r="AF45" s="129">
        <v>683.96531428935498</v>
      </c>
      <c r="AG45" s="129">
        <v>666.50430935407041</v>
      </c>
      <c r="AH45" s="129">
        <v>667.70617351017484</v>
      </c>
      <c r="AI45" s="129">
        <v>700.41791054012288</v>
      </c>
      <c r="AJ45" s="129">
        <v>609.42254782900955</v>
      </c>
      <c r="AK45" s="129">
        <v>523.33020126635847</v>
      </c>
      <c r="AL45" s="1"/>
    </row>
    <row r="46" spans="2:41" ht="12.75">
      <c r="B46" s="194"/>
      <c r="C46" s="195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84"/>
      <c r="AH46" s="184"/>
      <c r="AI46" s="184"/>
      <c r="AJ46" s="184"/>
      <c r="AK46" s="184"/>
      <c r="AL46" s="1"/>
      <c r="AO46" s="164"/>
    </row>
    <row r="47" spans="2:41" ht="12.75">
      <c r="B47" s="15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O47" s="14"/>
    </row>
    <row r="48" spans="2:41" ht="12.75">
      <c r="B48" s="1" t="s">
        <v>140</v>
      </c>
      <c r="C48" s="6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2:41" ht="12.75">
      <c r="B49" s="119" t="s">
        <v>113</v>
      </c>
      <c r="C49" s="119" t="s">
        <v>114</v>
      </c>
      <c r="D49" s="120">
        <v>1990</v>
      </c>
      <c r="E49" s="120">
        <f t="shared" ref="E49" si="88">D49+1</f>
        <v>1991</v>
      </c>
      <c r="F49" s="120">
        <f t="shared" ref="F49" si="89">E49+1</f>
        <v>1992</v>
      </c>
      <c r="G49" s="120">
        <f t="shared" ref="G49" si="90">F49+1</f>
        <v>1993</v>
      </c>
      <c r="H49" s="120">
        <f t="shared" ref="H49" si="91">G49+1</f>
        <v>1994</v>
      </c>
      <c r="I49" s="120">
        <f t="shared" ref="I49" si="92">H49+1</f>
        <v>1995</v>
      </c>
      <c r="J49" s="120">
        <f t="shared" ref="J49" si="93">I49+1</f>
        <v>1996</v>
      </c>
      <c r="K49" s="120">
        <f t="shared" ref="K49" si="94">J49+1</f>
        <v>1997</v>
      </c>
      <c r="L49" s="120">
        <f t="shared" ref="L49" si="95">K49+1</f>
        <v>1998</v>
      </c>
      <c r="M49" s="120">
        <f t="shared" ref="M49" si="96">L49+1</f>
        <v>1999</v>
      </c>
      <c r="N49" s="120">
        <f t="shared" ref="N49" si="97">M49+1</f>
        <v>2000</v>
      </c>
      <c r="O49" s="120">
        <f t="shared" ref="O49" si="98">N49+1</f>
        <v>2001</v>
      </c>
      <c r="P49" s="120">
        <f t="shared" ref="P49" si="99">O49+1</f>
        <v>2002</v>
      </c>
      <c r="Q49" s="120">
        <f t="shared" ref="Q49" si="100">P49+1</f>
        <v>2003</v>
      </c>
      <c r="R49" s="120">
        <f t="shared" ref="R49" si="101">Q49+1</f>
        <v>2004</v>
      </c>
      <c r="S49" s="120">
        <f t="shared" ref="S49" si="102">R49+1</f>
        <v>2005</v>
      </c>
      <c r="T49" s="120">
        <f t="shared" ref="T49" si="103">S49+1</f>
        <v>2006</v>
      </c>
      <c r="U49" s="120">
        <f t="shared" ref="U49" si="104">T49+1</f>
        <v>2007</v>
      </c>
      <c r="V49" s="120">
        <f t="shared" ref="V49" si="105">U49+1</f>
        <v>2008</v>
      </c>
      <c r="W49" s="120">
        <f t="shared" ref="W49" si="106">V49+1</f>
        <v>2009</v>
      </c>
      <c r="X49" s="120">
        <f t="shared" ref="X49" si="107">W49+1</f>
        <v>2010</v>
      </c>
      <c r="Y49" s="120">
        <f t="shared" ref="Y49" si="108">X49+1</f>
        <v>2011</v>
      </c>
      <c r="Z49" s="120">
        <f t="shared" ref="Z49" si="109">Y49+1</f>
        <v>2012</v>
      </c>
      <c r="AA49" s="120">
        <f t="shared" ref="AA49:AI49" si="110">Z49+1</f>
        <v>2013</v>
      </c>
      <c r="AB49" s="120">
        <f t="shared" si="110"/>
        <v>2014</v>
      </c>
      <c r="AC49" s="120">
        <f t="shared" si="110"/>
        <v>2015</v>
      </c>
      <c r="AD49" s="120">
        <f t="shared" si="110"/>
        <v>2016</v>
      </c>
      <c r="AE49" s="120">
        <f t="shared" si="110"/>
        <v>2017</v>
      </c>
      <c r="AF49" s="120">
        <f t="shared" si="110"/>
        <v>2018</v>
      </c>
      <c r="AG49" s="120">
        <f t="shared" si="110"/>
        <v>2019</v>
      </c>
      <c r="AH49" s="120">
        <f t="shared" si="110"/>
        <v>2020</v>
      </c>
      <c r="AI49" s="120">
        <f t="shared" si="110"/>
        <v>2021</v>
      </c>
      <c r="AJ49" s="120">
        <f>AI49+1</f>
        <v>2022</v>
      </c>
      <c r="AK49" s="120">
        <f>AJ49+1</f>
        <v>2023</v>
      </c>
      <c r="AL49" s="1"/>
    </row>
    <row r="50" spans="2:41" ht="12.75">
      <c r="B50" s="117" t="s">
        <v>138</v>
      </c>
      <c r="C50" s="142"/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  <c r="AA50" s="273"/>
      <c r="AB50" s="273"/>
      <c r="AC50" s="273"/>
      <c r="AD50" s="273"/>
      <c r="AE50" s="273"/>
      <c r="AF50" s="273"/>
      <c r="AG50" s="273"/>
      <c r="AH50" s="273"/>
      <c r="AI50" s="273"/>
      <c r="AJ50" s="273"/>
      <c r="AK50" s="273"/>
      <c r="AL50" s="184"/>
    </row>
    <row r="51" spans="2:41" ht="12.75">
      <c r="B51" s="117" t="s">
        <v>141</v>
      </c>
      <c r="C51" s="142" t="s">
        <v>132</v>
      </c>
      <c r="D51" s="273">
        <v>1949.5063716947075</v>
      </c>
      <c r="E51" s="273">
        <v>1994.2626559967039</v>
      </c>
      <c r="F51" s="273">
        <v>2046.8796517025305</v>
      </c>
      <c r="G51" s="273">
        <v>2025.2302592166589</v>
      </c>
      <c r="H51" s="273">
        <v>2210.0667667610123</v>
      </c>
      <c r="I51" s="273">
        <v>2162.9730250551943</v>
      </c>
      <c r="J51" s="273">
        <v>2108.9854537197853</v>
      </c>
      <c r="K51" s="273">
        <v>1991.3435092557806</v>
      </c>
      <c r="L51" s="273">
        <v>1876.2969402049262</v>
      </c>
      <c r="M51" s="273">
        <v>1873.1838820396536</v>
      </c>
      <c r="N51" s="273">
        <v>1842.4197401418646</v>
      </c>
      <c r="O51" s="273">
        <v>1797.1452163907015</v>
      </c>
      <c r="P51" s="273">
        <v>1949.9996026351428</v>
      </c>
      <c r="Q51" s="273">
        <v>2031.7295750670603</v>
      </c>
      <c r="R51" s="273">
        <v>2036.9518079282777</v>
      </c>
      <c r="S51" s="273">
        <v>2076.8800528224065</v>
      </c>
      <c r="T51" s="273">
        <v>1999.5700907231264</v>
      </c>
      <c r="U51" s="273">
        <v>2144.9884095891452</v>
      </c>
      <c r="V51" s="273">
        <v>1947.8038357406886</v>
      </c>
      <c r="W51" s="273">
        <v>1722.3050449640434</v>
      </c>
      <c r="X51" s="273">
        <v>1840.0974413944823</v>
      </c>
      <c r="Y51" s="273">
        <v>2040.896600602465</v>
      </c>
      <c r="Z51" s="273">
        <v>2181.587924905315</v>
      </c>
      <c r="AA51" s="273">
        <v>2123.6924344567951</v>
      </c>
      <c r="AB51" s="273">
        <v>1974.9698483580489</v>
      </c>
      <c r="AC51" s="273">
        <v>1853.3340080505077</v>
      </c>
      <c r="AD51" s="273">
        <v>1725.6735310967033</v>
      </c>
      <c r="AE51" s="273">
        <v>1699.9219874805046</v>
      </c>
      <c r="AF51" s="273">
        <v>1594.3665585029187</v>
      </c>
      <c r="AG51" s="273">
        <v>1530.2150794792526</v>
      </c>
      <c r="AH51" s="273">
        <v>1489.5520470547244</v>
      </c>
      <c r="AI51" s="273">
        <v>1527.6807043207191</v>
      </c>
      <c r="AJ51" s="273">
        <v>1486.5413835792451</v>
      </c>
      <c r="AK51" s="273">
        <v>1398.1208673951253</v>
      </c>
      <c r="AL51" s="1"/>
    </row>
    <row r="52" spans="2:41" ht="13.5" thickBot="1">
      <c r="B52" s="177" t="s">
        <v>142</v>
      </c>
      <c r="C52" s="135" t="s">
        <v>132</v>
      </c>
      <c r="D52" s="178">
        <v>2457.5805281486446</v>
      </c>
      <c r="E52" s="178">
        <v>1978.4480380478331</v>
      </c>
      <c r="F52" s="178">
        <v>1482.0465252740012</v>
      </c>
      <c r="G52" s="178">
        <v>1093.2360214277148</v>
      </c>
      <c r="H52" s="178">
        <v>873.08412803442195</v>
      </c>
      <c r="I52" s="178">
        <v>712.77954714778321</v>
      </c>
      <c r="J52" s="178">
        <v>749.60246146494103</v>
      </c>
      <c r="K52" s="178">
        <v>726.08088789560304</v>
      </c>
      <c r="L52" s="178">
        <v>718.01746824594227</v>
      </c>
      <c r="M52" s="178">
        <v>720.31144125931894</v>
      </c>
      <c r="N52" s="178">
        <v>811.63921288616598</v>
      </c>
      <c r="O52" s="178">
        <v>936.44258344227205</v>
      </c>
      <c r="P52" s="178">
        <v>530.30903936981315</v>
      </c>
      <c r="Q52" s="178">
        <v>295.64100566639644</v>
      </c>
      <c r="R52" s="178">
        <v>261.36246959868197</v>
      </c>
      <c r="S52" s="178">
        <v>367.00543767529695</v>
      </c>
      <c r="T52" s="178">
        <v>457.88631751852517</v>
      </c>
      <c r="U52" s="178">
        <v>496.78576663778068</v>
      </c>
      <c r="V52" s="178">
        <v>422.52519713668744</v>
      </c>
      <c r="W52" s="178">
        <v>297.29262918082389</v>
      </c>
      <c r="X52" s="178">
        <v>259.93352685838539</v>
      </c>
      <c r="Y52" s="178">
        <v>255.18408832942922</v>
      </c>
      <c r="Z52" s="178">
        <v>310.33817895611708</v>
      </c>
      <c r="AA52" s="178">
        <v>420.53397819564645</v>
      </c>
      <c r="AB52" s="178">
        <v>482.07811282993191</v>
      </c>
      <c r="AC52" s="178">
        <v>467.82051253118163</v>
      </c>
      <c r="AD52" s="178">
        <v>450.26687088534834</v>
      </c>
      <c r="AE52" s="178">
        <v>480.59042947087494</v>
      </c>
      <c r="AF52" s="178">
        <v>450.92375156014282</v>
      </c>
      <c r="AG52" s="178">
        <v>447.96030545266041</v>
      </c>
      <c r="AH52" s="178">
        <v>516.47343478233506</v>
      </c>
      <c r="AI52" s="178">
        <v>569.19733144744475</v>
      </c>
      <c r="AJ52" s="178">
        <v>688.94094980364957</v>
      </c>
      <c r="AK52" s="178">
        <v>528.69563071642688</v>
      </c>
      <c r="AL52" s="1"/>
    </row>
    <row r="53" spans="2:41" ht="13.5" thickTop="1">
      <c r="B53" s="213" t="s">
        <v>139</v>
      </c>
      <c r="C53" s="127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"/>
    </row>
    <row r="54" spans="2:41" ht="12.75">
      <c r="B54" s="117" t="s">
        <v>142</v>
      </c>
      <c r="C54" s="142" t="s">
        <v>132</v>
      </c>
      <c r="D54" s="274">
        <v>82.122888281269681</v>
      </c>
      <c r="E54" s="274">
        <v>74.184966097340237</v>
      </c>
      <c r="F54" s="274">
        <v>58.452939658759057</v>
      </c>
      <c r="G54" s="274">
        <v>53.479788098958167</v>
      </c>
      <c r="H54" s="274">
        <v>45.865592788662504</v>
      </c>
      <c r="I54" s="274">
        <v>42.588404458610412</v>
      </c>
      <c r="J54" s="274">
        <v>40.278745521584945</v>
      </c>
      <c r="K54" s="274">
        <v>40.483151051526171</v>
      </c>
      <c r="L54" s="274">
        <v>39.842336796723252</v>
      </c>
      <c r="M54" s="274">
        <v>42.625062230992398</v>
      </c>
      <c r="N54" s="274">
        <v>41.702297426404392</v>
      </c>
      <c r="O54" s="274">
        <v>35.602496428595856</v>
      </c>
      <c r="P54" s="274">
        <v>36.764589626074347</v>
      </c>
      <c r="Q54" s="274">
        <v>38.421032062336778</v>
      </c>
      <c r="R54" s="274">
        <v>38.349056172376642</v>
      </c>
      <c r="S54" s="274">
        <v>36.967238370328396</v>
      </c>
      <c r="T54" s="274">
        <v>38.580778953830325</v>
      </c>
      <c r="U54" s="274">
        <v>38.778980837418757</v>
      </c>
      <c r="V54" s="274">
        <v>34.042084304426098</v>
      </c>
      <c r="W54" s="274">
        <v>34.094272531338468</v>
      </c>
      <c r="X54" s="274">
        <v>34.482520896106891</v>
      </c>
      <c r="Y54" s="274">
        <v>30.542857188050132</v>
      </c>
      <c r="Z54" s="274">
        <v>33.921911161866106</v>
      </c>
      <c r="AA54" s="274">
        <v>32.862130666460608</v>
      </c>
      <c r="AB54" s="274">
        <v>30.78371804961801</v>
      </c>
      <c r="AC54" s="274">
        <v>25.956589086754892</v>
      </c>
      <c r="AD54" s="274">
        <v>25.652761705281129</v>
      </c>
      <c r="AE54" s="274">
        <v>26.465044728327548</v>
      </c>
      <c r="AF54" s="274">
        <v>23.879933502041954</v>
      </c>
      <c r="AG54" s="274">
        <v>26.149314314248837</v>
      </c>
      <c r="AH54" s="274">
        <v>29.489405169518385</v>
      </c>
      <c r="AI54" s="274">
        <v>34.515563789712679</v>
      </c>
      <c r="AJ54" s="274">
        <v>33.628764113232421</v>
      </c>
      <c r="AK54" s="274">
        <v>31.57867999994091</v>
      </c>
      <c r="AL54" s="1"/>
    </row>
    <row r="55" spans="2:41" ht="12.75">
      <c r="B55" s="194"/>
      <c r="C55" s="19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84"/>
      <c r="AH55" s="184"/>
      <c r="AI55" s="184"/>
      <c r="AJ55" s="184"/>
      <c r="AK55" s="184"/>
      <c r="AL55" s="1"/>
      <c r="AO55" s="164"/>
    </row>
    <row r="56" spans="2:41" ht="12.75">
      <c r="B56" s="15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2:41" ht="12.75">
      <c r="B57" s="1" t="s">
        <v>143</v>
      </c>
      <c r="C57" s="6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2:41" ht="12.75">
      <c r="B58" s="266" t="s">
        <v>113</v>
      </c>
      <c r="C58" s="266" t="s">
        <v>114</v>
      </c>
      <c r="D58" s="256">
        <v>1990</v>
      </c>
      <c r="E58" s="256">
        <f t="shared" ref="E58" si="111">D58+1</f>
        <v>1991</v>
      </c>
      <c r="F58" s="256">
        <f t="shared" ref="F58" si="112">E58+1</f>
        <v>1992</v>
      </c>
      <c r="G58" s="256">
        <f t="shared" ref="G58" si="113">F58+1</f>
        <v>1993</v>
      </c>
      <c r="H58" s="256">
        <f t="shared" ref="H58" si="114">G58+1</f>
        <v>1994</v>
      </c>
      <c r="I58" s="256">
        <f t="shared" ref="I58" si="115">H58+1</f>
        <v>1995</v>
      </c>
      <c r="J58" s="256">
        <f t="shared" ref="J58" si="116">I58+1</f>
        <v>1996</v>
      </c>
      <c r="K58" s="256">
        <f t="shared" ref="K58" si="117">J58+1</f>
        <v>1997</v>
      </c>
      <c r="L58" s="256">
        <f t="shared" ref="L58" si="118">K58+1</f>
        <v>1998</v>
      </c>
      <c r="M58" s="256">
        <f t="shared" ref="M58" si="119">L58+1</f>
        <v>1999</v>
      </c>
      <c r="N58" s="256">
        <f t="shared" ref="N58" si="120">M58+1</f>
        <v>2000</v>
      </c>
      <c r="O58" s="256">
        <f t="shared" ref="O58" si="121">N58+1</f>
        <v>2001</v>
      </c>
      <c r="P58" s="256">
        <f t="shared" ref="P58" si="122">O58+1</f>
        <v>2002</v>
      </c>
      <c r="Q58" s="256">
        <f t="shared" ref="Q58" si="123">P58+1</f>
        <v>2003</v>
      </c>
      <c r="R58" s="256">
        <f t="shared" ref="R58" si="124">Q58+1</f>
        <v>2004</v>
      </c>
      <c r="S58" s="256">
        <f t="shared" ref="S58" si="125">R58+1</f>
        <v>2005</v>
      </c>
      <c r="T58" s="256">
        <f t="shared" ref="T58" si="126">S58+1</f>
        <v>2006</v>
      </c>
      <c r="U58" s="256">
        <f t="shared" ref="U58" si="127">T58+1</f>
        <v>2007</v>
      </c>
      <c r="V58" s="256">
        <f t="shared" ref="V58" si="128">U58+1</f>
        <v>2008</v>
      </c>
      <c r="W58" s="256">
        <f t="shared" ref="W58" si="129">V58+1</f>
        <v>2009</v>
      </c>
      <c r="X58" s="256">
        <f t="shared" ref="X58" si="130">W58+1</f>
        <v>2010</v>
      </c>
      <c r="Y58" s="256">
        <f t="shared" ref="Y58" si="131">X58+1</f>
        <v>2011</v>
      </c>
      <c r="Z58" s="256">
        <f t="shared" ref="Z58" si="132">Y58+1</f>
        <v>2012</v>
      </c>
      <c r="AA58" s="256">
        <f t="shared" ref="AA58:AI58" si="133">Z58+1</f>
        <v>2013</v>
      </c>
      <c r="AB58" s="256">
        <f t="shared" si="133"/>
        <v>2014</v>
      </c>
      <c r="AC58" s="256">
        <f t="shared" si="133"/>
        <v>2015</v>
      </c>
      <c r="AD58" s="256">
        <f t="shared" si="133"/>
        <v>2016</v>
      </c>
      <c r="AE58" s="256">
        <f t="shared" si="133"/>
        <v>2017</v>
      </c>
      <c r="AF58" s="256">
        <f t="shared" si="133"/>
        <v>2018</v>
      </c>
      <c r="AG58" s="256">
        <f t="shared" si="133"/>
        <v>2019</v>
      </c>
      <c r="AH58" s="256">
        <f t="shared" si="133"/>
        <v>2020</v>
      </c>
      <c r="AI58" s="256">
        <f t="shared" si="133"/>
        <v>2021</v>
      </c>
      <c r="AJ58" s="256">
        <f>AI58+1</f>
        <v>2022</v>
      </c>
      <c r="AK58" s="256">
        <f>AJ58+1</f>
        <v>2023</v>
      </c>
      <c r="AL58" s="1"/>
    </row>
    <row r="59" spans="2:41" ht="12.75">
      <c r="B59" s="117" t="s">
        <v>144</v>
      </c>
      <c r="C59" s="132" t="s">
        <v>348</v>
      </c>
      <c r="D59" s="275">
        <v>33.634309642043327</v>
      </c>
      <c r="E59" s="275">
        <v>33.616681990333355</v>
      </c>
      <c r="F59" s="275">
        <v>33.616436807838149</v>
      </c>
      <c r="G59" s="275">
        <v>33.62154200913659</v>
      </c>
      <c r="H59" s="275">
        <v>33.621637255630183</v>
      </c>
      <c r="I59" s="275">
        <v>33.627095932081097</v>
      </c>
      <c r="J59" s="275">
        <v>33.617420709578262</v>
      </c>
      <c r="K59" s="275">
        <v>33.611251587105471</v>
      </c>
      <c r="L59" s="275">
        <v>33.580155184843854</v>
      </c>
      <c r="M59" s="275">
        <v>33.573410940022853</v>
      </c>
      <c r="N59" s="275">
        <v>33.572052159584118</v>
      </c>
      <c r="O59" s="275">
        <v>33.563577660134989</v>
      </c>
      <c r="P59" s="275">
        <v>33.579037759205036</v>
      </c>
      <c r="Q59" s="275">
        <v>33.554818437970297</v>
      </c>
      <c r="R59" s="275">
        <v>33.547353768652954</v>
      </c>
      <c r="S59" s="275">
        <v>33.546526293874884</v>
      </c>
      <c r="T59" s="275">
        <v>33.547311815446051</v>
      </c>
      <c r="U59" s="275">
        <v>33.537593104915914</v>
      </c>
      <c r="V59" s="275">
        <v>33.526311878844517</v>
      </c>
      <c r="W59" s="275">
        <v>33.527222131645956</v>
      </c>
      <c r="X59" s="275">
        <v>33.525548342770897</v>
      </c>
      <c r="Y59" s="275">
        <v>33.525992201032928</v>
      </c>
      <c r="Z59" s="275">
        <v>33.5320301412224</v>
      </c>
      <c r="AA59" s="275">
        <v>33.309703937007825</v>
      </c>
      <c r="AB59" s="275">
        <v>33.309703937007825</v>
      </c>
      <c r="AC59" s="275">
        <v>33.309703937007825</v>
      </c>
      <c r="AD59" s="275">
        <v>33.309703937007825</v>
      </c>
      <c r="AE59" s="275">
        <v>33.309703937007825</v>
      </c>
      <c r="AF59" s="275">
        <v>33.309703937007825</v>
      </c>
      <c r="AG59" s="275">
        <v>33.309703937007825</v>
      </c>
      <c r="AH59" s="275">
        <v>33.309703937007825</v>
      </c>
      <c r="AI59" s="275">
        <v>33.309703937007825</v>
      </c>
      <c r="AJ59" s="275">
        <v>33.309703937007825</v>
      </c>
      <c r="AK59" s="275">
        <v>33.322616761962898</v>
      </c>
      <c r="AL59" s="184"/>
    </row>
    <row r="60" spans="2:41" ht="12.75">
      <c r="B60" s="544" t="s">
        <v>486</v>
      </c>
      <c r="C60" s="132" t="s">
        <v>347</v>
      </c>
      <c r="D60" s="275">
        <v>18.170000000000002</v>
      </c>
      <c r="E60" s="275">
        <v>18.170000000000002</v>
      </c>
      <c r="F60" s="275">
        <v>18.170000000000002</v>
      </c>
      <c r="G60" s="275">
        <v>18.170000000000002</v>
      </c>
      <c r="H60" s="275">
        <v>18.170000000000002</v>
      </c>
      <c r="I60" s="275">
        <v>18.170000000000002</v>
      </c>
      <c r="J60" s="275">
        <v>18.170000000000002</v>
      </c>
      <c r="K60" s="275">
        <v>18.170000000000002</v>
      </c>
      <c r="L60" s="275">
        <v>18.170000000000002</v>
      </c>
      <c r="M60" s="275">
        <v>18.170000000000002</v>
      </c>
      <c r="N60" s="275">
        <v>18.170000000000002</v>
      </c>
      <c r="O60" s="275">
        <v>18.170000000000002</v>
      </c>
      <c r="P60" s="275">
        <v>18.170000000000002</v>
      </c>
      <c r="Q60" s="275">
        <v>18.170000000000002</v>
      </c>
      <c r="R60" s="275">
        <v>18.170000000000002</v>
      </c>
      <c r="S60" s="275">
        <v>18.170000000000002</v>
      </c>
      <c r="T60" s="275">
        <v>18.170000000000002</v>
      </c>
      <c r="U60" s="275">
        <v>18.170000000000002</v>
      </c>
      <c r="V60" s="275">
        <v>18.170000000000002</v>
      </c>
      <c r="W60" s="275">
        <v>18.170000000000002</v>
      </c>
      <c r="X60" s="275">
        <v>18.170000000000002</v>
      </c>
      <c r="Y60" s="275">
        <v>18.170000000000002</v>
      </c>
      <c r="Z60" s="275">
        <v>18.170000000000002</v>
      </c>
      <c r="AA60" s="275">
        <v>18.630537702558474</v>
      </c>
      <c r="AB60" s="275">
        <v>18.630537702558474</v>
      </c>
      <c r="AC60" s="275">
        <v>18.630537702558474</v>
      </c>
      <c r="AD60" s="275">
        <v>18.630537702558474</v>
      </c>
      <c r="AE60" s="275">
        <v>18.630537702558474</v>
      </c>
      <c r="AF60" s="275">
        <v>18.630537702558474</v>
      </c>
      <c r="AG60" s="275">
        <v>18.630537702558474</v>
      </c>
      <c r="AH60" s="275">
        <v>18.630537702558474</v>
      </c>
      <c r="AI60" s="275">
        <v>18.630537702558474</v>
      </c>
      <c r="AJ60" s="275">
        <v>18.630537702558474</v>
      </c>
      <c r="AK60" s="275">
        <v>18.633641011736074</v>
      </c>
      <c r="AL60" s="1"/>
    </row>
    <row r="61" spans="2:41" ht="12.75">
      <c r="B61" s="117" t="s">
        <v>145</v>
      </c>
      <c r="C61" s="132" t="s">
        <v>146</v>
      </c>
      <c r="D61" s="275">
        <v>50.531353959612147</v>
      </c>
      <c r="E61" s="275">
        <v>50.549620078847255</v>
      </c>
      <c r="F61" s="275">
        <v>50.56519744636612</v>
      </c>
      <c r="G61" s="275">
        <v>50.593123193648346</v>
      </c>
      <c r="H61" s="275">
        <v>50.590576755089209</v>
      </c>
      <c r="I61" s="275">
        <v>50.628824521111241</v>
      </c>
      <c r="J61" s="275">
        <v>50.634295974059071</v>
      </c>
      <c r="K61" s="275">
        <v>50.659158493623082</v>
      </c>
      <c r="L61" s="275">
        <v>50.681835130401296</v>
      </c>
      <c r="M61" s="275">
        <v>50.689652909357264</v>
      </c>
      <c r="N61" s="275">
        <v>50.704009156960616</v>
      </c>
      <c r="O61" s="275">
        <v>50.732325387469416</v>
      </c>
      <c r="P61" s="275">
        <v>50.715978937608163</v>
      </c>
      <c r="Q61" s="275">
        <v>50.749448919821191</v>
      </c>
      <c r="R61" s="275">
        <v>50.728935947007287</v>
      </c>
      <c r="S61" s="275">
        <v>50.74681900754878</v>
      </c>
      <c r="T61" s="275">
        <v>50.741701965788174</v>
      </c>
      <c r="U61" s="275">
        <v>50.725716651886636</v>
      </c>
      <c r="V61" s="275">
        <v>50.728468576302973</v>
      </c>
      <c r="W61" s="275">
        <v>50.720146999134997</v>
      </c>
      <c r="X61" s="275">
        <v>50.773253658634658</v>
      </c>
      <c r="Y61" s="275">
        <v>50.764609847755956</v>
      </c>
      <c r="Z61" s="275">
        <v>50.775814192060331</v>
      </c>
      <c r="AA61" s="275">
        <v>50.07190243651101</v>
      </c>
      <c r="AB61" s="275">
        <v>50.086445425145378</v>
      </c>
      <c r="AC61" s="275">
        <v>50.098895836933153</v>
      </c>
      <c r="AD61" s="275">
        <v>50.101337918689353</v>
      </c>
      <c r="AE61" s="275">
        <v>50.111585104380318</v>
      </c>
      <c r="AF61" s="275">
        <v>50.102274907566489</v>
      </c>
      <c r="AG61" s="275">
        <v>50.099066183667453</v>
      </c>
      <c r="AH61" s="275">
        <v>50.123143226574967</v>
      </c>
      <c r="AI61" s="275">
        <v>50.129058742107581</v>
      </c>
      <c r="AJ61" s="275">
        <v>50.12421823492199</v>
      </c>
      <c r="AK61" s="275">
        <v>50.12040232603308</v>
      </c>
      <c r="AL61" s="1"/>
    </row>
    <row r="62" spans="2:41" ht="12.75">
      <c r="B62" s="544" t="s">
        <v>486</v>
      </c>
      <c r="C62" s="132" t="s">
        <v>347</v>
      </c>
      <c r="D62" s="275">
        <v>16.544596840650478</v>
      </c>
      <c r="E62" s="275">
        <v>16.538728547626903</v>
      </c>
      <c r="F62" s="275">
        <v>16.533727410101474</v>
      </c>
      <c r="G62" s="275">
        <v>16.524769515662591</v>
      </c>
      <c r="H62" s="275">
        <v>16.525585940889449</v>
      </c>
      <c r="I62" s="275">
        <v>16.513331798192571</v>
      </c>
      <c r="J62" s="275">
        <v>16.51158032141732</v>
      </c>
      <c r="K62" s="275">
        <v>16.503626300572328</v>
      </c>
      <c r="L62" s="275">
        <v>16.496378392526189</v>
      </c>
      <c r="M62" s="275">
        <v>16.493881176739656</v>
      </c>
      <c r="N62" s="275">
        <v>16.489297397888745</v>
      </c>
      <c r="O62" s="275">
        <v>16.480263967470108</v>
      </c>
      <c r="P62" s="275">
        <v>16.485477573362463</v>
      </c>
      <c r="Q62" s="275">
        <v>16.47480611750489</v>
      </c>
      <c r="R62" s="275">
        <v>16.481344733838132</v>
      </c>
      <c r="S62" s="275">
        <v>16.475644120249278</v>
      </c>
      <c r="T62" s="275">
        <v>16.47727487796141</v>
      </c>
      <c r="U62" s="275">
        <v>16.482371380929578</v>
      </c>
      <c r="V62" s="275">
        <v>16.481493772284949</v>
      </c>
      <c r="W62" s="275">
        <v>16.484147874984476</v>
      </c>
      <c r="X62" s="275">
        <v>16.467224856835081</v>
      </c>
      <c r="Y62" s="275">
        <v>16.469976889236591</v>
      </c>
      <c r="Z62" s="275">
        <v>16.466409809385318</v>
      </c>
      <c r="AA62" s="275">
        <v>16.375818020593908</v>
      </c>
      <c r="AB62" s="275">
        <v>16.368051273415567</v>
      </c>
      <c r="AC62" s="275">
        <v>16.361405658727982</v>
      </c>
      <c r="AD62" s="275">
        <v>16.360102544373571</v>
      </c>
      <c r="AE62" s="275">
        <v>16.3546359487455</v>
      </c>
      <c r="AF62" s="275">
        <v>16.355856628784903</v>
      </c>
      <c r="AG62" s="275">
        <v>16.357583752855668</v>
      </c>
      <c r="AH62" s="275">
        <v>16.344629466813693</v>
      </c>
      <c r="AI62" s="275">
        <v>16.341448618086922</v>
      </c>
      <c r="AJ62" s="275">
        <v>16.344051365187717</v>
      </c>
      <c r="AK62" s="275">
        <v>16.346103538807082</v>
      </c>
      <c r="AL62" s="1"/>
    </row>
    <row r="63" spans="2:41" ht="15.75">
      <c r="B63" s="117" t="s">
        <v>147</v>
      </c>
      <c r="C63" s="132" t="s">
        <v>148</v>
      </c>
      <c r="D63" s="275">
        <v>39.348870000000005</v>
      </c>
      <c r="E63" s="275">
        <v>39.348870000000005</v>
      </c>
      <c r="F63" s="275">
        <v>39.348870000000005</v>
      </c>
      <c r="G63" s="275">
        <v>39.348870000000005</v>
      </c>
      <c r="H63" s="275">
        <v>39.348870000000005</v>
      </c>
      <c r="I63" s="275">
        <v>39.348870000000005</v>
      </c>
      <c r="J63" s="275">
        <v>39.348870000000005</v>
      </c>
      <c r="K63" s="275">
        <v>39.348870000000005</v>
      </c>
      <c r="L63" s="275">
        <v>39.348870000000005</v>
      </c>
      <c r="M63" s="275">
        <v>39.348870000000005</v>
      </c>
      <c r="N63" s="275">
        <v>44.9</v>
      </c>
      <c r="O63" s="275">
        <v>44.9</v>
      </c>
      <c r="P63" s="275">
        <v>44.9</v>
      </c>
      <c r="Q63" s="275">
        <v>44.9</v>
      </c>
      <c r="R63" s="275">
        <v>44.9</v>
      </c>
      <c r="S63" s="275">
        <v>44.9</v>
      </c>
      <c r="T63" s="275">
        <v>44.9</v>
      </c>
      <c r="U63" s="275">
        <v>44.9</v>
      </c>
      <c r="V63" s="275">
        <v>44.9</v>
      </c>
      <c r="W63" s="275">
        <v>44.9</v>
      </c>
      <c r="X63" s="275">
        <v>44.9</v>
      </c>
      <c r="Y63" s="275">
        <v>44.9</v>
      </c>
      <c r="Z63" s="275">
        <v>44.9</v>
      </c>
      <c r="AA63" s="275">
        <v>46.116938594842786</v>
      </c>
      <c r="AB63" s="275">
        <v>46.116938594842786</v>
      </c>
      <c r="AC63" s="275">
        <v>46.116938594842786</v>
      </c>
      <c r="AD63" s="275">
        <v>46.116938594842786</v>
      </c>
      <c r="AE63" s="275">
        <v>46.116938594842786</v>
      </c>
      <c r="AF63" s="275">
        <v>46.116925731071873</v>
      </c>
      <c r="AG63" s="275">
        <v>46.116925731071873</v>
      </c>
      <c r="AH63" s="275">
        <v>46.116925731071873</v>
      </c>
      <c r="AI63" s="275">
        <v>46.116925731071873</v>
      </c>
      <c r="AJ63" s="275">
        <v>46.116925731071873</v>
      </c>
      <c r="AK63" s="275">
        <v>42.406768125780864</v>
      </c>
      <c r="AL63" s="1"/>
    </row>
    <row r="64" spans="2:41" ht="12.75">
      <c r="B64" s="544" t="s">
        <v>486</v>
      </c>
      <c r="C64" s="132" t="s">
        <v>347</v>
      </c>
      <c r="D64" s="275">
        <v>14.15</v>
      </c>
      <c r="E64" s="275">
        <v>14.15</v>
      </c>
      <c r="F64" s="275">
        <v>14.15</v>
      </c>
      <c r="G64" s="275">
        <v>14.15</v>
      </c>
      <c r="H64" s="275">
        <v>14.15</v>
      </c>
      <c r="I64" s="275">
        <v>14.15</v>
      </c>
      <c r="J64" s="275">
        <v>14.15</v>
      </c>
      <c r="K64" s="275">
        <v>14.15</v>
      </c>
      <c r="L64" s="275">
        <v>14.15</v>
      </c>
      <c r="M64" s="275">
        <v>14.15</v>
      </c>
      <c r="N64" s="275">
        <v>14.15</v>
      </c>
      <c r="O64" s="275">
        <v>14.15</v>
      </c>
      <c r="P64" s="275">
        <v>14.15</v>
      </c>
      <c r="Q64" s="275">
        <v>14.15</v>
      </c>
      <c r="R64" s="275">
        <v>14.15</v>
      </c>
      <c r="S64" s="275">
        <v>14.15</v>
      </c>
      <c r="T64" s="275">
        <v>14.15</v>
      </c>
      <c r="U64" s="275">
        <v>14.15</v>
      </c>
      <c r="V64" s="275">
        <v>14.15</v>
      </c>
      <c r="W64" s="275">
        <v>14.15</v>
      </c>
      <c r="X64" s="275">
        <v>14.15</v>
      </c>
      <c r="Y64" s="275">
        <v>14.15</v>
      </c>
      <c r="Z64" s="275">
        <v>14.15</v>
      </c>
      <c r="AA64" s="275">
        <v>14.440605965514742</v>
      </c>
      <c r="AB64" s="275">
        <v>14.440605965514742</v>
      </c>
      <c r="AC64" s="275">
        <v>14.440605965514742</v>
      </c>
      <c r="AD64" s="275">
        <v>14.440605965514742</v>
      </c>
      <c r="AE64" s="275">
        <v>14.440605965514742</v>
      </c>
      <c r="AF64" s="275">
        <v>14.440605965514742</v>
      </c>
      <c r="AG64" s="275">
        <v>14.440605965514742</v>
      </c>
      <c r="AH64" s="275">
        <v>14.440605965514742</v>
      </c>
      <c r="AI64" s="275">
        <v>14.440605965514742</v>
      </c>
      <c r="AJ64" s="275">
        <v>14.440605965514742</v>
      </c>
      <c r="AK64" s="275">
        <v>14.4406461475757</v>
      </c>
      <c r="AL64" s="1"/>
    </row>
    <row r="65" spans="2:41" ht="15.75">
      <c r="B65" s="117" t="s">
        <v>149</v>
      </c>
      <c r="C65" s="132" t="s">
        <v>148</v>
      </c>
      <c r="D65" s="275">
        <v>42.093962817154718</v>
      </c>
      <c r="E65" s="275">
        <v>42.225038412185917</v>
      </c>
      <c r="F65" s="275">
        <v>42.243622069272085</v>
      </c>
      <c r="G65" s="275">
        <v>42.32119967928233</v>
      </c>
      <c r="H65" s="275">
        <v>42.212249499141009</v>
      </c>
      <c r="I65" s="275">
        <v>42.387286678831352</v>
      </c>
      <c r="J65" s="275">
        <v>42.564743822860841</v>
      </c>
      <c r="K65" s="275">
        <v>42.751017743127512</v>
      </c>
      <c r="L65" s="275">
        <v>42.759315949854496</v>
      </c>
      <c r="M65" s="275">
        <v>42.631258976914879</v>
      </c>
      <c r="N65" s="275">
        <v>42.553613910435836</v>
      </c>
      <c r="O65" s="275">
        <v>42.894953361881278</v>
      </c>
      <c r="P65" s="275">
        <v>42.536128413826752</v>
      </c>
      <c r="Q65" s="275">
        <v>42.911451355746095</v>
      </c>
      <c r="R65" s="275">
        <v>42.387916532899084</v>
      </c>
      <c r="S65" s="275">
        <v>42.871322083569666</v>
      </c>
      <c r="T65" s="275">
        <v>43.569852064617685</v>
      </c>
      <c r="U65" s="275">
        <v>44.612521393262945</v>
      </c>
      <c r="V65" s="275">
        <v>44.707358508776267</v>
      </c>
      <c r="W65" s="275">
        <v>44.836215458022039</v>
      </c>
      <c r="X65" s="275">
        <v>44.670083518846972</v>
      </c>
      <c r="Y65" s="275">
        <v>44.743329146289192</v>
      </c>
      <c r="Z65" s="275">
        <v>44.753861894210075</v>
      </c>
      <c r="AA65" s="275">
        <v>39.624308593882311</v>
      </c>
      <c r="AB65" s="275">
        <v>39.624308593882311</v>
      </c>
      <c r="AC65" s="275">
        <v>39.624308593882311</v>
      </c>
      <c r="AD65" s="275">
        <v>39.624308593882311</v>
      </c>
      <c r="AE65" s="275">
        <v>39.624308593882311</v>
      </c>
      <c r="AF65" s="275">
        <v>38.378321639711153</v>
      </c>
      <c r="AG65" s="275">
        <v>38.378321639711153</v>
      </c>
      <c r="AH65" s="275">
        <v>38.378321639711153</v>
      </c>
      <c r="AI65" s="275">
        <v>38.378321639711153</v>
      </c>
      <c r="AJ65" s="275">
        <v>38.378321639711153</v>
      </c>
      <c r="AK65" s="275">
        <v>38.361809067284881</v>
      </c>
      <c r="AL65" s="1"/>
    </row>
    <row r="66" spans="2:41" ht="12.75">
      <c r="B66" s="544" t="s">
        <v>486</v>
      </c>
      <c r="C66" s="132" t="s">
        <v>347</v>
      </c>
      <c r="D66" s="275">
        <v>13.9</v>
      </c>
      <c r="E66" s="275">
        <v>13.9</v>
      </c>
      <c r="F66" s="275">
        <v>13.9</v>
      </c>
      <c r="G66" s="275">
        <v>13.9</v>
      </c>
      <c r="H66" s="275">
        <v>13.9</v>
      </c>
      <c r="I66" s="275">
        <v>13.9</v>
      </c>
      <c r="J66" s="275">
        <v>13.9</v>
      </c>
      <c r="K66" s="275">
        <v>13.9</v>
      </c>
      <c r="L66" s="275">
        <v>13.9</v>
      </c>
      <c r="M66" s="275">
        <v>13.9</v>
      </c>
      <c r="N66" s="275">
        <v>13.9</v>
      </c>
      <c r="O66" s="275">
        <v>13.9</v>
      </c>
      <c r="P66" s="275">
        <v>13.9</v>
      </c>
      <c r="Q66" s="275">
        <v>13.9</v>
      </c>
      <c r="R66" s="275">
        <v>13.9</v>
      </c>
      <c r="S66" s="275">
        <v>13.9</v>
      </c>
      <c r="T66" s="275">
        <v>13.9</v>
      </c>
      <c r="U66" s="275">
        <v>13.9</v>
      </c>
      <c r="V66" s="275">
        <v>13.9</v>
      </c>
      <c r="W66" s="275">
        <v>13.9</v>
      </c>
      <c r="X66" s="275">
        <v>13.9</v>
      </c>
      <c r="Y66" s="275">
        <v>13.9</v>
      </c>
      <c r="Z66" s="275">
        <v>13.9</v>
      </c>
      <c r="AA66" s="275">
        <v>13.967432576160576</v>
      </c>
      <c r="AB66" s="275">
        <v>13.967432576160576</v>
      </c>
      <c r="AC66" s="275">
        <v>13.967432576160576</v>
      </c>
      <c r="AD66" s="275">
        <v>13.967432576160576</v>
      </c>
      <c r="AE66" s="275">
        <v>13.967432576160576</v>
      </c>
      <c r="AF66" s="275">
        <v>13.908513265631411</v>
      </c>
      <c r="AG66" s="275">
        <v>13.908513265631411</v>
      </c>
      <c r="AH66" s="275">
        <v>13.908513265631411</v>
      </c>
      <c r="AI66" s="275">
        <v>13.908513265631411</v>
      </c>
      <c r="AJ66" s="275">
        <v>13.908513265631411</v>
      </c>
      <c r="AK66" s="275">
        <v>13.903939131443446</v>
      </c>
      <c r="AL66" s="1"/>
    </row>
    <row r="67" spans="2:41" ht="12.75">
      <c r="B67" s="117" t="s">
        <v>150</v>
      </c>
      <c r="C67" s="132" t="s">
        <v>146</v>
      </c>
      <c r="D67" s="275">
        <v>25.953510000000001</v>
      </c>
      <c r="E67" s="275">
        <v>25.953510000000001</v>
      </c>
      <c r="F67" s="275">
        <v>25.953510000000001</v>
      </c>
      <c r="G67" s="275">
        <v>25.953510000000001</v>
      </c>
      <c r="H67" s="275">
        <v>25.953510000000001</v>
      </c>
      <c r="I67" s="275">
        <v>25.953510000000001</v>
      </c>
      <c r="J67" s="275">
        <v>25.953510000000001</v>
      </c>
      <c r="K67" s="275">
        <v>25.953510000000001</v>
      </c>
      <c r="L67" s="275">
        <v>25.953510000000001</v>
      </c>
      <c r="M67" s="275">
        <v>25.953510000000001</v>
      </c>
      <c r="N67" s="275">
        <v>26.6</v>
      </c>
      <c r="O67" s="275">
        <v>26.6</v>
      </c>
      <c r="P67" s="275">
        <v>26.6</v>
      </c>
      <c r="Q67" s="275">
        <v>26.6</v>
      </c>
      <c r="R67" s="275">
        <v>26.6</v>
      </c>
      <c r="S67" s="275">
        <v>25.7</v>
      </c>
      <c r="T67" s="275">
        <v>25.7</v>
      </c>
      <c r="U67" s="275">
        <v>25.7</v>
      </c>
      <c r="V67" s="275">
        <v>25.7</v>
      </c>
      <c r="W67" s="275">
        <v>25.7</v>
      </c>
      <c r="X67" s="275">
        <v>25.7</v>
      </c>
      <c r="Y67" s="275">
        <v>25.7</v>
      </c>
      <c r="Z67" s="275">
        <v>25.7</v>
      </c>
      <c r="AA67" s="275">
        <v>25.965127933716122</v>
      </c>
      <c r="AB67" s="275">
        <v>25.965127933716122</v>
      </c>
      <c r="AC67" s="275">
        <v>25.965127933716122</v>
      </c>
      <c r="AD67" s="275">
        <v>25.965127933716122</v>
      </c>
      <c r="AE67" s="275">
        <v>25.965127933716122</v>
      </c>
      <c r="AF67" s="275">
        <v>26.08193370980014</v>
      </c>
      <c r="AG67" s="275">
        <v>26.08193370980014</v>
      </c>
      <c r="AH67" s="275">
        <v>26.08193370980014</v>
      </c>
      <c r="AI67" s="275">
        <v>26.08193370980014</v>
      </c>
      <c r="AJ67" s="275">
        <v>26.08193370980014</v>
      </c>
      <c r="AK67" s="275">
        <v>25.875068828595182</v>
      </c>
      <c r="AL67" s="1"/>
    </row>
    <row r="68" spans="2:41" ht="12.75">
      <c r="B68" s="544" t="s">
        <v>486</v>
      </c>
      <c r="C68" s="132" t="s">
        <v>347</v>
      </c>
      <c r="D68" s="275">
        <v>24.71</v>
      </c>
      <c r="E68" s="275">
        <v>24.71</v>
      </c>
      <c r="F68" s="275">
        <v>24.71</v>
      </c>
      <c r="G68" s="275">
        <v>24.71</v>
      </c>
      <c r="H68" s="275">
        <v>24.71</v>
      </c>
      <c r="I68" s="275">
        <v>24.71</v>
      </c>
      <c r="J68" s="275">
        <v>24.71</v>
      </c>
      <c r="K68" s="275">
        <v>24.71</v>
      </c>
      <c r="L68" s="275">
        <v>24.71</v>
      </c>
      <c r="M68" s="275">
        <v>24.71</v>
      </c>
      <c r="N68" s="275">
        <v>24.71</v>
      </c>
      <c r="O68" s="275">
        <v>24.71</v>
      </c>
      <c r="P68" s="275">
        <v>24.71</v>
      </c>
      <c r="Q68" s="275">
        <v>24.71</v>
      </c>
      <c r="R68" s="275">
        <v>24.71</v>
      </c>
      <c r="S68" s="275">
        <v>24.71</v>
      </c>
      <c r="T68" s="275">
        <v>24.71</v>
      </c>
      <c r="U68" s="275">
        <v>24.71</v>
      </c>
      <c r="V68" s="275">
        <v>24.71</v>
      </c>
      <c r="W68" s="275">
        <v>24.71</v>
      </c>
      <c r="X68" s="275">
        <v>24.71</v>
      </c>
      <c r="Y68" s="275">
        <v>24.71</v>
      </c>
      <c r="Z68" s="275">
        <v>24.71</v>
      </c>
      <c r="AA68" s="275">
        <v>24.418477036295684</v>
      </c>
      <c r="AB68" s="275">
        <v>24.418477036295684</v>
      </c>
      <c r="AC68" s="275">
        <v>24.418477036295684</v>
      </c>
      <c r="AD68" s="275">
        <v>24.418477036295684</v>
      </c>
      <c r="AE68" s="275">
        <v>24.418477036295684</v>
      </c>
      <c r="AF68" s="275">
        <v>24.287455246245159</v>
      </c>
      <c r="AG68" s="275">
        <v>24.287455246245159</v>
      </c>
      <c r="AH68" s="275">
        <v>24.287455246245159</v>
      </c>
      <c r="AI68" s="275">
        <v>24.287455246245159</v>
      </c>
      <c r="AJ68" s="275">
        <v>24.287455246245159</v>
      </c>
      <c r="AK68" s="275">
        <v>24.75918569549864</v>
      </c>
      <c r="AL68" s="1"/>
    </row>
    <row r="69" spans="2:41" ht="12.75">
      <c r="B69" s="117" t="s">
        <v>151</v>
      </c>
      <c r="C69" s="132" t="s">
        <v>146</v>
      </c>
      <c r="D69" s="275">
        <v>35.581425000000003</v>
      </c>
      <c r="E69" s="275">
        <v>35.581425000000003</v>
      </c>
      <c r="F69" s="275">
        <v>35.581425000000003</v>
      </c>
      <c r="G69" s="275">
        <v>35.581425000000003</v>
      </c>
      <c r="H69" s="275">
        <v>35.581425000000003</v>
      </c>
      <c r="I69" s="275">
        <v>35.581425000000003</v>
      </c>
      <c r="J69" s="275">
        <v>35.581425000000003</v>
      </c>
      <c r="K69" s="275">
        <v>35.581425000000003</v>
      </c>
      <c r="L69" s="275">
        <v>35.581425000000003</v>
      </c>
      <c r="M69" s="275">
        <v>35.581425000000003</v>
      </c>
      <c r="N69" s="275">
        <v>35.6</v>
      </c>
      <c r="O69" s="275">
        <v>35.6</v>
      </c>
      <c r="P69" s="275">
        <v>35.6</v>
      </c>
      <c r="Q69" s="275">
        <v>35.6</v>
      </c>
      <c r="R69" s="275">
        <v>35.6</v>
      </c>
      <c r="S69" s="275">
        <v>29.9</v>
      </c>
      <c r="T69" s="275">
        <v>29.9</v>
      </c>
      <c r="U69" s="275">
        <v>29.9</v>
      </c>
      <c r="V69" s="275">
        <v>29.9</v>
      </c>
      <c r="W69" s="275">
        <v>29.9</v>
      </c>
      <c r="X69" s="275">
        <v>29.9</v>
      </c>
      <c r="Y69" s="275">
        <v>29.9</v>
      </c>
      <c r="Z69" s="275">
        <v>29.9</v>
      </c>
      <c r="AA69" s="275">
        <v>33.293376922185708</v>
      </c>
      <c r="AB69" s="275">
        <v>33.293376922185708</v>
      </c>
      <c r="AC69" s="275">
        <v>33.293376922185708</v>
      </c>
      <c r="AD69" s="275">
        <v>33.293376922185708</v>
      </c>
      <c r="AE69" s="275">
        <v>33.293376922185708</v>
      </c>
      <c r="AF69" s="275">
        <v>33.293376922185708</v>
      </c>
      <c r="AG69" s="275">
        <v>33.293376922185708</v>
      </c>
      <c r="AH69" s="275">
        <v>33.293376922185708</v>
      </c>
      <c r="AI69" s="275">
        <v>34.106075254253604</v>
      </c>
      <c r="AJ69" s="275">
        <v>34.106075254253604</v>
      </c>
      <c r="AK69" s="275">
        <v>34.106075254253604</v>
      </c>
      <c r="AL69" s="1"/>
    </row>
    <row r="70" spans="2:41" ht="12.75">
      <c r="B70" s="544" t="s">
        <v>486</v>
      </c>
      <c r="C70" s="132" t="s">
        <v>347</v>
      </c>
      <c r="D70" s="275">
        <v>25.35</v>
      </c>
      <c r="E70" s="275">
        <v>25.35</v>
      </c>
      <c r="F70" s="275">
        <v>25.35</v>
      </c>
      <c r="G70" s="275">
        <v>25.35</v>
      </c>
      <c r="H70" s="275">
        <v>25.35</v>
      </c>
      <c r="I70" s="275">
        <v>25.35</v>
      </c>
      <c r="J70" s="275">
        <v>25.35</v>
      </c>
      <c r="K70" s="275">
        <v>25.35</v>
      </c>
      <c r="L70" s="275">
        <v>25.35</v>
      </c>
      <c r="M70" s="275">
        <v>25.35</v>
      </c>
      <c r="N70" s="275">
        <v>25.35</v>
      </c>
      <c r="O70" s="275">
        <v>25.35</v>
      </c>
      <c r="P70" s="275">
        <v>25.35</v>
      </c>
      <c r="Q70" s="275">
        <v>25.35</v>
      </c>
      <c r="R70" s="275">
        <v>25.35</v>
      </c>
      <c r="S70" s="275">
        <v>25.35</v>
      </c>
      <c r="T70" s="275">
        <v>25.35</v>
      </c>
      <c r="U70" s="275">
        <v>25.35</v>
      </c>
      <c r="V70" s="275">
        <v>25.35</v>
      </c>
      <c r="W70" s="275">
        <v>25.35</v>
      </c>
      <c r="X70" s="275">
        <v>25.35</v>
      </c>
      <c r="Y70" s="275">
        <v>25.35</v>
      </c>
      <c r="Z70" s="275">
        <v>25.35</v>
      </c>
      <c r="AA70" s="275">
        <v>24.500102682122115</v>
      </c>
      <c r="AB70" s="275">
        <v>24.500102682122115</v>
      </c>
      <c r="AC70" s="275">
        <v>24.500102682122115</v>
      </c>
      <c r="AD70" s="275">
        <v>24.500102682122115</v>
      </c>
      <c r="AE70" s="275">
        <v>24.500102682122115</v>
      </c>
      <c r="AF70" s="275">
        <v>24.500102682122115</v>
      </c>
      <c r="AG70" s="275">
        <v>24.500102682122115</v>
      </c>
      <c r="AH70" s="275">
        <v>24.500102682122115</v>
      </c>
      <c r="AI70" s="275">
        <v>24.798422413099921</v>
      </c>
      <c r="AJ70" s="275">
        <v>24.798422413099921</v>
      </c>
      <c r="AK70" s="275">
        <v>24.798422413099921</v>
      </c>
      <c r="AL70" s="1"/>
    </row>
    <row r="71" spans="2:41" ht="12.75">
      <c r="B71" s="117" t="s">
        <v>152</v>
      </c>
      <c r="C71" s="132" t="s">
        <v>146</v>
      </c>
      <c r="D71" s="275">
        <v>54.535092999410146</v>
      </c>
      <c r="E71" s="275">
        <v>54.536678271332782</v>
      </c>
      <c r="F71" s="275">
        <v>54.529223112573227</v>
      </c>
      <c r="G71" s="275">
        <v>54.52717889464143</v>
      </c>
      <c r="H71" s="275">
        <v>54.526747968672815</v>
      </c>
      <c r="I71" s="275">
        <v>54.526121123207773</v>
      </c>
      <c r="J71" s="275">
        <v>54.524842090199748</v>
      </c>
      <c r="K71" s="275">
        <v>54.519582090679762</v>
      </c>
      <c r="L71" s="275">
        <v>54.51927167967316</v>
      </c>
      <c r="M71" s="275">
        <v>54.515283791495122</v>
      </c>
      <c r="N71" s="275">
        <v>54.515655599329307</v>
      </c>
      <c r="O71" s="275">
        <v>54.514324570790862</v>
      </c>
      <c r="P71" s="275">
        <v>54.513946641611092</v>
      </c>
      <c r="Q71" s="275">
        <v>54.511333305125937</v>
      </c>
      <c r="R71" s="275">
        <v>54.506875818239649</v>
      </c>
      <c r="S71" s="275">
        <v>54.506977434528032</v>
      </c>
      <c r="T71" s="275">
        <v>54.499858258929301</v>
      </c>
      <c r="U71" s="275">
        <v>54.494556371371473</v>
      </c>
      <c r="V71" s="275">
        <v>54.49584463156264</v>
      </c>
      <c r="W71" s="275">
        <v>54.49162149498455</v>
      </c>
      <c r="X71" s="275">
        <v>54.49078231306919</v>
      </c>
      <c r="Y71" s="275">
        <v>54.475145912911181</v>
      </c>
      <c r="Z71" s="275">
        <v>54.465854873441614</v>
      </c>
      <c r="AA71" s="275">
        <v>54.461766817183246</v>
      </c>
      <c r="AB71" s="275">
        <v>54.463546491191657</v>
      </c>
      <c r="AC71" s="275">
        <v>54.461724952590508</v>
      </c>
      <c r="AD71" s="275">
        <v>54.461732140626964</v>
      </c>
      <c r="AE71" s="275">
        <v>54.464028787435041</v>
      </c>
      <c r="AF71" s="275">
        <v>54.704215287822791</v>
      </c>
      <c r="AG71" s="275">
        <v>54.713401401305603</v>
      </c>
      <c r="AH71" s="275">
        <v>54.728362890322217</v>
      </c>
      <c r="AI71" s="275">
        <v>54.725279742135243</v>
      </c>
      <c r="AJ71" s="275">
        <v>54.710360260894511</v>
      </c>
      <c r="AK71" s="275">
        <v>54.687683210224215</v>
      </c>
      <c r="AL71" s="1"/>
    </row>
    <row r="72" spans="2:41" ht="12.75">
      <c r="B72" s="544" t="s">
        <v>486</v>
      </c>
      <c r="C72" s="132" t="s">
        <v>347</v>
      </c>
      <c r="D72" s="275">
        <v>13.943439226072577</v>
      </c>
      <c r="E72" s="275">
        <v>13.942617729607313</v>
      </c>
      <c r="F72" s="275">
        <v>13.946252388477163</v>
      </c>
      <c r="G72" s="275">
        <v>13.947024327727851</v>
      </c>
      <c r="H72" s="275">
        <v>13.947165111729719</v>
      </c>
      <c r="I72" s="275">
        <v>13.94697317016017</v>
      </c>
      <c r="J72" s="275">
        <v>13.947094388920565</v>
      </c>
      <c r="K72" s="275">
        <v>13.946055970121849</v>
      </c>
      <c r="L72" s="275">
        <v>13.94470472797445</v>
      </c>
      <c r="M72" s="275">
        <v>13.944677413016585</v>
      </c>
      <c r="N72" s="275">
        <v>13.943082358108693</v>
      </c>
      <c r="O72" s="275">
        <v>13.942481825215008</v>
      </c>
      <c r="P72" s="275">
        <v>13.941732190479327</v>
      </c>
      <c r="Q72" s="275">
        <v>13.943643042496769</v>
      </c>
      <c r="R72" s="275">
        <v>13.945427537310985</v>
      </c>
      <c r="S72" s="275">
        <v>13.944400150082496</v>
      </c>
      <c r="T72" s="275">
        <v>13.947161194070874</v>
      </c>
      <c r="U72" s="275">
        <v>13.949189307398562</v>
      </c>
      <c r="V72" s="275">
        <v>13.948133446228191</v>
      </c>
      <c r="W72" s="275">
        <v>13.950343727205533</v>
      </c>
      <c r="X72" s="275">
        <v>13.951108640140859</v>
      </c>
      <c r="Y72" s="275">
        <v>13.951454666792502</v>
      </c>
      <c r="Z72" s="275">
        <v>13.955560273912974</v>
      </c>
      <c r="AA72" s="275">
        <v>13.957212231974617</v>
      </c>
      <c r="AB72" s="275">
        <v>13.954808724027302</v>
      </c>
      <c r="AC72" s="275">
        <v>13.959402608071185</v>
      </c>
      <c r="AD72" s="275">
        <v>13.961969628413613</v>
      </c>
      <c r="AE72" s="275">
        <v>13.963474852629982</v>
      </c>
      <c r="AF72" s="275">
        <v>13.873044816872026</v>
      </c>
      <c r="AG72" s="275">
        <v>13.867766666638136</v>
      </c>
      <c r="AH72" s="275">
        <v>13.860590972577041</v>
      </c>
      <c r="AI72" s="275">
        <v>13.862549143719923</v>
      </c>
      <c r="AJ72" s="275">
        <v>13.869099814879668</v>
      </c>
      <c r="AK72" s="275">
        <v>13.839613618241229</v>
      </c>
      <c r="AL72" s="1"/>
    </row>
    <row r="73" spans="2:41" ht="15.75">
      <c r="B73" s="117" t="s">
        <v>153</v>
      </c>
      <c r="C73" s="132" t="s">
        <v>148</v>
      </c>
      <c r="D73" s="275">
        <v>21.507566721248633</v>
      </c>
      <c r="E73" s="275">
        <v>21.546448168221911</v>
      </c>
      <c r="F73" s="275">
        <v>21.62577561983483</v>
      </c>
      <c r="G73" s="275">
        <v>21.619017038952819</v>
      </c>
      <c r="H73" s="275">
        <v>21.556425978161197</v>
      </c>
      <c r="I73" s="275">
        <v>21.570917373187971</v>
      </c>
      <c r="J73" s="275">
        <v>21.569430436092954</v>
      </c>
      <c r="K73" s="275">
        <v>21.447747252755889</v>
      </c>
      <c r="L73" s="275">
        <v>21.400417730730585</v>
      </c>
      <c r="M73" s="275">
        <v>21.35334364337902</v>
      </c>
      <c r="N73" s="275">
        <v>21.274254274546259</v>
      </c>
      <c r="O73" s="275">
        <v>21.322527705913721</v>
      </c>
      <c r="P73" s="275">
        <v>21.154123584783957</v>
      </c>
      <c r="Q73" s="275">
        <v>21.358452971205811</v>
      </c>
      <c r="R73" s="275">
        <v>21.356740998360955</v>
      </c>
      <c r="S73" s="275">
        <v>21.423474484168803</v>
      </c>
      <c r="T73" s="275">
        <v>21.382785442907025</v>
      </c>
      <c r="U73" s="275">
        <v>21.279370134687159</v>
      </c>
      <c r="V73" s="275">
        <v>21.19783098984708</v>
      </c>
      <c r="W73" s="275">
        <v>21.146098664039215</v>
      </c>
      <c r="X73" s="275">
        <v>21.320872564528283</v>
      </c>
      <c r="Y73" s="275">
        <v>21.115604608533385</v>
      </c>
      <c r="Z73" s="275">
        <v>20.747000623693562</v>
      </c>
      <c r="AA73" s="275">
        <v>18.871745510512309</v>
      </c>
      <c r="AB73" s="275">
        <v>18.871745510512309</v>
      </c>
      <c r="AC73" s="275">
        <v>18.871745510512309</v>
      </c>
      <c r="AD73" s="275">
        <v>18.871745510512309</v>
      </c>
      <c r="AE73" s="275">
        <v>18.871745510512309</v>
      </c>
      <c r="AF73" s="275">
        <v>18.379432313544658</v>
      </c>
      <c r="AG73" s="275">
        <v>18.379432313544658</v>
      </c>
      <c r="AH73" s="275">
        <v>18.379432313544658</v>
      </c>
      <c r="AI73" s="275">
        <v>18.379432313544658</v>
      </c>
      <c r="AJ73" s="275">
        <v>18.379432313544658</v>
      </c>
      <c r="AK73" s="275">
        <v>18.18793778926165</v>
      </c>
      <c r="AL73" s="1"/>
    </row>
    <row r="74" spans="2:41" ht="12.75">
      <c r="B74" s="544" t="s">
        <v>486</v>
      </c>
      <c r="C74" s="132" t="s">
        <v>347</v>
      </c>
      <c r="D74" s="275">
        <v>10.99</v>
      </c>
      <c r="E74" s="275">
        <v>10.99</v>
      </c>
      <c r="F74" s="275">
        <v>10.99</v>
      </c>
      <c r="G74" s="275">
        <v>10.99</v>
      </c>
      <c r="H74" s="275">
        <v>10.99</v>
      </c>
      <c r="I74" s="275">
        <v>10.99</v>
      </c>
      <c r="J74" s="275">
        <v>10.99</v>
      </c>
      <c r="K74" s="275">
        <v>10.99</v>
      </c>
      <c r="L74" s="275">
        <v>10.99</v>
      </c>
      <c r="M74" s="275">
        <v>10.99</v>
      </c>
      <c r="N74" s="275">
        <v>10.99</v>
      </c>
      <c r="O74" s="275">
        <v>10.99</v>
      </c>
      <c r="P74" s="275">
        <v>10.99</v>
      </c>
      <c r="Q74" s="275">
        <v>10.99</v>
      </c>
      <c r="R74" s="275">
        <v>10.99</v>
      </c>
      <c r="S74" s="275">
        <v>10.99</v>
      </c>
      <c r="T74" s="275">
        <v>10.99</v>
      </c>
      <c r="U74" s="275">
        <v>10.99</v>
      </c>
      <c r="V74" s="275">
        <v>10.99</v>
      </c>
      <c r="W74" s="275">
        <v>10.99</v>
      </c>
      <c r="X74" s="275">
        <v>10.99</v>
      </c>
      <c r="Y74" s="275">
        <v>10.99</v>
      </c>
      <c r="Z74" s="275">
        <v>10.99</v>
      </c>
      <c r="AA74" s="275">
        <v>10.927806534489351</v>
      </c>
      <c r="AB74" s="275">
        <v>10.927806534489351</v>
      </c>
      <c r="AC74" s="275">
        <v>10.927806534489351</v>
      </c>
      <c r="AD74" s="275">
        <v>10.927806534489351</v>
      </c>
      <c r="AE74" s="275">
        <v>10.927806534489351</v>
      </c>
      <c r="AF74" s="275">
        <v>10.879732369415944</v>
      </c>
      <c r="AG74" s="275">
        <v>10.879732369415944</v>
      </c>
      <c r="AH74" s="275">
        <v>10.879732369415944</v>
      </c>
      <c r="AI74" s="275">
        <v>10.879732369415944</v>
      </c>
      <c r="AJ74" s="275">
        <v>10.879732369415944</v>
      </c>
      <c r="AK74" s="275">
        <v>10.793764520176145</v>
      </c>
      <c r="AL74" s="1"/>
    </row>
    <row r="75" spans="2:41" ht="12.75">
      <c r="B75" s="194"/>
      <c r="C75" s="19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84"/>
      <c r="AH75" s="184"/>
      <c r="AI75" s="184"/>
      <c r="AJ75" s="184"/>
      <c r="AK75" s="184"/>
      <c r="AL75" s="1"/>
      <c r="AO75" s="164"/>
    </row>
    <row r="76" spans="2:41" ht="12.75">
      <c r="B76" s="15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2:41" ht="12.75">
      <c r="B77" s="1" t="s">
        <v>154</v>
      </c>
      <c r="C77" s="6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2:41" ht="12.75">
      <c r="B78" s="266" t="s">
        <v>113</v>
      </c>
      <c r="C78" s="266" t="s">
        <v>114</v>
      </c>
      <c r="D78" s="120">
        <v>1990</v>
      </c>
      <c r="E78" s="120">
        <f t="shared" ref="E78:R78" si="134">D78+1</f>
        <v>1991</v>
      </c>
      <c r="F78" s="120">
        <f t="shared" si="134"/>
        <v>1992</v>
      </c>
      <c r="G78" s="120">
        <f t="shared" si="134"/>
        <v>1993</v>
      </c>
      <c r="H78" s="120">
        <f t="shared" si="134"/>
        <v>1994</v>
      </c>
      <c r="I78" s="120">
        <f t="shared" si="134"/>
        <v>1995</v>
      </c>
      <c r="J78" s="120">
        <f t="shared" si="134"/>
        <v>1996</v>
      </c>
      <c r="K78" s="120">
        <f t="shared" si="134"/>
        <v>1997</v>
      </c>
      <c r="L78" s="120">
        <f t="shared" si="134"/>
        <v>1998</v>
      </c>
      <c r="M78" s="120">
        <f t="shared" si="134"/>
        <v>1999</v>
      </c>
      <c r="N78" s="120">
        <f t="shared" si="134"/>
        <v>2000</v>
      </c>
      <c r="O78" s="120">
        <f t="shared" si="134"/>
        <v>2001</v>
      </c>
      <c r="P78" s="120">
        <f t="shared" si="134"/>
        <v>2002</v>
      </c>
      <c r="Q78" s="120">
        <f t="shared" si="134"/>
        <v>2003</v>
      </c>
      <c r="R78" s="120">
        <f t="shared" si="134"/>
        <v>2004</v>
      </c>
      <c r="S78" s="120">
        <f t="shared" ref="S78:AI78" si="135">R78+1</f>
        <v>2005</v>
      </c>
      <c r="T78" s="120">
        <f t="shared" si="135"/>
        <v>2006</v>
      </c>
      <c r="U78" s="120">
        <f t="shared" si="135"/>
        <v>2007</v>
      </c>
      <c r="V78" s="120">
        <f t="shared" si="135"/>
        <v>2008</v>
      </c>
      <c r="W78" s="120">
        <f t="shared" si="135"/>
        <v>2009</v>
      </c>
      <c r="X78" s="120">
        <f t="shared" si="135"/>
        <v>2010</v>
      </c>
      <c r="Y78" s="120">
        <f t="shared" si="135"/>
        <v>2011</v>
      </c>
      <c r="Z78" s="120">
        <f t="shared" si="135"/>
        <v>2012</v>
      </c>
      <c r="AA78" s="120">
        <f t="shared" si="135"/>
        <v>2013</v>
      </c>
      <c r="AB78" s="120">
        <f t="shared" si="135"/>
        <v>2014</v>
      </c>
      <c r="AC78" s="120">
        <f t="shared" si="135"/>
        <v>2015</v>
      </c>
      <c r="AD78" s="120">
        <f t="shared" si="135"/>
        <v>2016</v>
      </c>
      <c r="AE78" s="120">
        <f t="shared" si="135"/>
        <v>2017</v>
      </c>
      <c r="AF78" s="120">
        <f t="shared" si="135"/>
        <v>2018</v>
      </c>
      <c r="AG78" s="120">
        <f t="shared" si="135"/>
        <v>2019</v>
      </c>
      <c r="AH78" s="120">
        <f t="shared" si="135"/>
        <v>2020</v>
      </c>
      <c r="AI78" s="120">
        <f t="shared" si="135"/>
        <v>2021</v>
      </c>
      <c r="AJ78" s="120">
        <f>AI78+1</f>
        <v>2022</v>
      </c>
      <c r="AK78" s="120">
        <f>AJ78+1</f>
        <v>2023</v>
      </c>
      <c r="AL78" s="1"/>
    </row>
    <row r="79" spans="2:41" ht="12.75">
      <c r="B79" s="117" t="s">
        <v>155</v>
      </c>
      <c r="C79" s="142" t="s">
        <v>349</v>
      </c>
      <c r="D79" s="267">
        <v>189714</v>
      </c>
      <c r="E79" s="267">
        <v>176578</v>
      </c>
      <c r="F79" s="267">
        <v>190656</v>
      </c>
      <c r="G79" s="267">
        <v>213355</v>
      </c>
      <c r="H79" s="267">
        <v>342148</v>
      </c>
      <c r="I79" s="267">
        <v>477539</v>
      </c>
      <c r="J79" s="267">
        <v>443661</v>
      </c>
      <c r="K79" s="267">
        <v>435740</v>
      </c>
      <c r="L79" s="267">
        <v>310695</v>
      </c>
      <c r="M79" s="267">
        <v>467436</v>
      </c>
      <c r="N79" s="267">
        <v>406958</v>
      </c>
      <c r="O79" s="267">
        <v>268562</v>
      </c>
      <c r="P79" s="267">
        <v>156218</v>
      </c>
      <c r="Q79" s="267">
        <v>97777</v>
      </c>
      <c r="R79" s="267">
        <v>91729</v>
      </c>
      <c r="S79" s="267">
        <v>92453</v>
      </c>
      <c r="T79" s="267">
        <v>80755</v>
      </c>
      <c r="U79" s="267">
        <v>77214</v>
      </c>
      <c r="V79" s="267">
        <v>67062</v>
      </c>
      <c r="W79" s="267">
        <v>72045</v>
      </c>
      <c r="X79" s="267">
        <v>70067</v>
      </c>
      <c r="Y79" s="267">
        <v>67646</v>
      </c>
      <c r="Z79" s="267">
        <v>67869</v>
      </c>
      <c r="AA79" s="267">
        <v>71494</v>
      </c>
      <c r="AB79" s="267">
        <v>66079</v>
      </c>
      <c r="AC79" s="267">
        <v>73612</v>
      </c>
      <c r="AD79" s="267">
        <v>18421</v>
      </c>
      <c r="AE79" s="267" t="s">
        <v>532</v>
      </c>
      <c r="AF79" s="267" t="s">
        <v>532</v>
      </c>
      <c r="AG79" s="267" t="s">
        <v>532</v>
      </c>
      <c r="AH79" s="267" t="s">
        <v>532</v>
      </c>
      <c r="AI79" s="267" t="s">
        <v>532</v>
      </c>
      <c r="AJ79" s="267" t="s">
        <v>532</v>
      </c>
      <c r="AK79" s="267" t="s">
        <v>532</v>
      </c>
      <c r="AL79" s="184"/>
    </row>
    <row r="80" spans="2:41" ht="12.75">
      <c r="B80" s="117" t="s">
        <v>156</v>
      </c>
      <c r="C80" s="142" t="s">
        <v>157</v>
      </c>
      <c r="D80" s="267">
        <v>226593</v>
      </c>
      <c r="E80" s="267">
        <v>226018</v>
      </c>
      <c r="F80" s="267">
        <v>205829</v>
      </c>
      <c r="G80" s="267">
        <v>168093</v>
      </c>
      <c r="H80" s="267">
        <v>141525</v>
      </c>
      <c r="I80" s="267">
        <v>45932</v>
      </c>
      <c r="J80" s="267">
        <v>70713</v>
      </c>
      <c r="K80" s="267">
        <v>99342</v>
      </c>
      <c r="L80" s="267">
        <v>107392</v>
      </c>
      <c r="M80" s="267">
        <v>21473</v>
      </c>
      <c r="N80" s="267">
        <v>5991</v>
      </c>
      <c r="O80" s="267">
        <v>33804</v>
      </c>
      <c r="P80" s="267">
        <v>44772</v>
      </c>
      <c r="Q80" s="267" t="s">
        <v>532</v>
      </c>
      <c r="R80" s="267" t="s">
        <v>532</v>
      </c>
      <c r="S80" s="267" t="s">
        <v>532</v>
      </c>
      <c r="T80" s="267" t="s">
        <v>532</v>
      </c>
      <c r="U80" s="267" t="s">
        <v>532</v>
      </c>
      <c r="V80" s="267" t="s">
        <v>532</v>
      </c>
      <c r="W80" s="267" t="s">
        <v>532</v>
      </c>
      <c r="X80" s="267" t="s">
        <v>532</v>
      </c>
      <c r="Y80" s="267" t="s">
        <v>532</v>
      </c>
      <c r="Z80" s="267" t="s">
        <v>532</v>
      </c>
      <c r="AA80" s="267" t="s">
        <v>532</v>
      </c>
      <c r="AB80" s="267" t="s">
        <v>532</v>
      </c>
      <c r="AC80" s="267" t="s">
        <v>532</v>
      </c>
      <c r="AD80" s="267" t="s">
        <v>532</v>
      </c>
      <c r="AE80" s="267" t="s">
        <v>532</v>
      </c>
      <c r="AF80" s="267" t="s">
        <v>532</v>
      </c>
      <c r="AG80" s="267" t="s">
        <v>532</v>
      </c>
      <c r="AH80" s="267" t="s">
        <v>532</v>
      </c>
      <c r="AI80" s="267" t="s">
        <v>532</v>
      </c>
      <c r="AJ80" s="267" t="s">
        <v>532</v>
      </c>
      <c r="AK80" s="267" t="s">
        <v>532</v>
      </c>
      <c r="AL80" s="1"/>
    </row>
    <row r="81" spans="2:41" ht="15.75">
      <c r="B81" s="117" t="s">
        <v>158</v>
      </c>
      <c r="C81" s="142" t="s">
        <v>159</v>
      </c>
      <c r="D81" s="267" t="s">
        <v>531</v>
      </c>
      <c r="E81" s="267" t="s">
        <v>531</v>
      </c>
      <c r="F81" s="267" t="s">
        <v>531</v>
      </c>
      <c r="G81" s="267">
        <v>198704</v>
      </c>
      <c r="H81" s="267">
        <v>208815</v>
      </c>
      <c r="I81" s="267">
        <v>230972</v>
      </c>
      <c r="J81" s="267">
        <v>240750</v>
      </c>
      <c r="K81" s="267">
        <v>236330</v>
      </c>
      <c r="L81" s="267">
        <v>233075</v>
      </c>
      <c r="M81" s="267">
        <v>227997</v>
      </c>
      <c r="N81" s="267">
        <v>240200</v>
      </c>
      <c r="O81" s="267">
        <v>261287</v>
      </c>
      <c r="P81" s="267">
        <v>225168</v>
      </c>
      <c r="Q81" s="267">
        <v>168645</v>
      </c>
      <c r="R81" s="267">
        <v>167345</v>
      </c>
      <c r="S81" s="267">
        <v>147502</v>
      </c>
      <c r="T81" s="267">
        <v>149927</v>
      </c>
      <c r="U81" s="267">
        <v>144196</v>
      </c>
      <c r="V81" s="267">
        <v>151553</v>
      </c>
      <c r="W81" s="267">
        <v>140783</v>
      </c>
      <c r="X81" s="267">
        <v>143634</v>
      </c>
      <c r="Y81" s="267">
        <v>126809</v>
      </c>
      <c r="Z81" s="267" t="s">
        <v>532</v>
      </c>
      <c r="AA81" s="267" t="s">
        <v>532</v>
      </c>
      <c r="AB81" s="267" t="s">
        <v>532</v>
      </c>
      <c r="AC81" s="267" t="s">
        <v>532</v>
      </c>
      <c r="AD81" s="267" t="s">
        <v>532</v>
      </c>
      <c r="AE81" s="267" t="s">
        <v>532</v>
      </c>
      <c r="AF81" s="267" t="s">
        <v>532</v>
      </c>
      <c r="AG81" s="267" t="s">
        <v>532</v>
      </c>
      <c r="AH81" s="267" t="s">
        <v>532</v>
      </c>
      <c r="AI81" s="267" t="s">
        <v>532</v>
      </c>
      <c r="AJ81" s="267" t="s">
        <v>532</v>
      </c>
      <c r="AK81" s="267" t="s">
        <v>532</v>
      </c>
      <c r="AL81" s="1"/>
    </row>
    <row r="82" spans="2:41" ht="15.75">
      <c r="B82" s="117" t="s">
        <v>160</v>
      </c>
      <c r="C82" s="142" t="s">
        <v>159</v>
      </c>
      <c r="D82" s="267" t="s">
        <v>531</v>
      </c>
      <c r="E82" s="267" t="s">
        <v>531</v>
      </c>
      <c r="F82" s="267" t="s">
        <v>531</v>
      </c>
      <c r="G82" s="267" t="s">
        <v>531</v>
      </c>
      <c r="H82" s="267" t="s">
        <v>531</v>
      </c>
      <c r="I82" s="267">
        <v>100468</v>
      </c>
      <c r="J82" s="267">
        <v>103400</v>
      </c>
      <c r="K82" s="267">
        <v>99906</v>
      </c>
      <c r="L82" s="267">
        <v>74733</v>
      </c>
      <c r="M82" s="267">
        <v>80485</v>
      </c>
      <c r="N82" s="267">
        <v>86873</v>
      </c>
      <c r="O82" s="267">
        <v>80775</v>
      </c>
      <c r="P82" s="267">
        <v>65843</v>
      </c>
      <c r="Q82" s="267">
        <v>77315</v>
      </c>
      <c r="R82" s="267">
        <v>70948</v>
      </c>
      <c r="S82" s="267">
        <v>77299</v>
      </c>
      <c r="T82" s="267">
        <v>67225</v>
      </c>
      <c r="U82" s="267">
        <v>50986</v>
      </c>
      <c r="V82" s="267">
        <v>50260</v>
      </c>
      <c r="W82" s="267">
        <v>21773</v>
      </c>
      <c r="X82" s="267">
        <v>41640</v>
      </c>
      <c r="Y82" s="267">
        <v>41169</v>
      </c>
      <c r="Z82" s="267">
        <v>45808</v>
      </c>
      <c r="AA82" s="267">
        <v>47956</v>
      </c>
      <c r="AB82" s="267">
        <v>51858</v>
      </c>
      <c r="AC82" s="267">
        <v>17498</v>
      </c>
      <c r="AD82" s="267">
        <v>637</v>
      </c>
      <c r="AE82" s="267">
        <v>979</v>
      </c>
      <c r="AF82" s="267">
        <v>1011</v>
      </c>
      <c r="AG82" s="267">
        <v>906</v>
      </c>
      <c r="AH82" s="267">
        <v>941</v>
      </c>
      <c r="AI82" s="267">
        <v>278</v>
      </c>
      <c r="AJ82" s="267">
        <v>947</v>
      </c>
      <c r="AK82" s="267">
        <v>439</v>
      </c>
      <c r="AL82" s="1"/>
    </row>
    <row r="83" spans="2:41" ht="12.75">
      <c r="B83" s="117" t="s">
        <v>161</v>
      </c>
      <c r="C83" s="142" t="s">
        <v>157</v>
      </c>
      <c r="D83" s="267" t="s">
        <v>531</v>
      </c>
      <c r="E83" s="267" t="s">
        <v>531</v>
      </c>
      <c r="F83" s="267" t="s">
        <v>531</v>
      </c>
      <c r="G83" s="267">
        <v>209041</v>
      </c>
      <c r="H83" s="267">
        <v>212879</v>
      </c>
      <c r="I83" s="267">
        <v>209839</v>
      </c>
      <c r="J83" s="267">
        <v>52217</v>
      </c>
      <c r="K83" s="267">
        <v>31577</v>
      </c>
      <c r="L83" s="267">
        <v>690</v>
      </c>
      <c r="M83" s="267">
        <v>1032</v>
      </c>
      <c r="N83" s="267">
        <v>726</v>
      </c>
      <c r="O83" s="267">
        <v>843</v>
      </c>
      <c r="P83" s="267">
        <v>1003</v>
      </c>
      <c r="Q83" s="267">
        <v>1014</v>
      </c>
      <c r="R83" s="267">
        <v>838</v>
      </c>
      <c r="S83" s="267">
        <v>1239</v>
      </c>
      <c r="T83" s="267">
        <v>1066</v>
      </c>
      <c r="U83" s="267">
        <v>763</v>
      </c>
      <c r="V83" s="267">
        <v>802</v>
      </c>
      <c r="W83" s="267">
        <v>522</v>
      </c>
      <c r="X83" s="267">
        <v>629</v>
      </c>
      <c r="Y83" s="267">
        <v>879</v>
      </c>
      <c r="Z83" s="267">
        <v>390</v>
      </c>
      <c r="AA83" s="267">
        <v>919</v>
      </c>
      <c r="AB83" s="267">
        <v>787</v>
      </c>
      <c r="AC83" s="267">
        <v>362</v>
      </c>
      <c r="AD83" s="267">
        <v>891</v>
      </c>
      <c r="AE83" s="267">
        <v>483</v>
      </c>
      <c r="AF83" s="267">
        <v>928</v>
      </c>
      <c r="AG83" s="267">
        <v>450</v>
      </c>
      <c r="AH83" s="267">
        <v>845</v>
      </c>
      <c r="AI83" s="267">
        <v>499</v>
      </c>
      <c r="AJ83" s="267">
        <v>934</v>
      </c>
      <c r="AK83" s="267">
        <v>424</v>
      </c>
      <c r="AL83" s="1"/>
    </row>
    <row r="84" spans="2:41" ht="12.75">
      <c r="B84" s="117" t="s">
        <v>162</v>
      </c>
      <c r="C84" s="142" t="s">
        <v>157</v>
      </c>
      <c r="D84" s="267" t="s">
        <v>531</v>
      </c>
      <c r="E84" s="267" t="s">
        <v>531</v>
      </c>
      <c r="F84" s="267" t="s">
        <v>531</v>
      </c>
      <c r="G84" s="267">
        <v>259031</v>
      </c>
      <c r="H84" s="267">
        <v>265807</v>
      </c>
      <c r="I84" s="267">
        <v>273125</v>
      </c>
      <c r="J84" s="267">
        <v>381885</v>
      </c>
      <c r="K84" s="267">
        <v>372838</v>
      </c>
      <c r="L84" s="267">
        <v>383438</v>
      </c>
      <c r="M84" s="267">
        <v>435966</v>
      </c>
      <c r="N84" s="267">
        <v>420862</v>
      </c>
      <c r="O84" s="267">
        <v>427244</v>
      </c>
      <c r="P84" s="267">
        <v>385680</v>
      </c>
      <c r="Q84" s="267">
        <v>390357</v>
      </c>
      <c r="R84" s="267">
        <v>373492</v>
      </c>
      <c r="S84" s="267">
        <v>353983</v>
      </c>
      <c r="T84" s="267">
        <v>365068</v>
      </c>
      <c r="U84" s="267">
        <v>407213</v>
      </c>
      <c r="V84" s="267">
        <v>336633</v>
      </c>
      <c r="W84" s="267">
        <v>351594</v>
      </c>
      <c r="X84" s="267">
        <v>394116</v>
      </c>
      <c r="Y84" s="267">
        <v>365340</v>
      </c>
      <c r="Z84" s="267">
        <v>405557</v>
      </c>
      <c r="AA84" s="267">
        <v>401721</v>
      </c>
      <c r="AB84" s="267">
        <v>426743</v>
      </c>
      <c r="AC84" s="267">
        <v>468684</v>
      </c>
      <c r="AD84" s="267">
        <v>416722</v>
      </c>
      <c r="AE84" s="267">
        <v>462107</v>
      </c>
      <c r="AF84" s="267">
        <v>371819</v>
      </c>
      <c r="AG84" s="267">
        <v>454952</v>
      </c>
      <c r="AH84" s="267">
        <v>347107</v>
      </c>
      <c r="AI84" s="267">
        <v>450097</v>
      </c>
      <c r="AJ84" s="267">
        <v>367225</v>
      </c>
      <c r="AK84" s="267">
        <v>384046</v>
      </c>
      <c r="AL84" s="1"/>
    </row>
    <row r="85" spans="2:41" ht="12.75">
      <c r="B85" s="117" t="s">
        <v>163</v>
      </c>
      <c r="C85" s="142" t="s">
        <v>157</v>
      </c>
      <c r="D85" s="267" t="s">
        <v>531</v>
      </c>
      <c r="E85" s="267" t="s">
        <v>531</v>
      </c>
      <c r="F85" s="267" t="s">
        <v>531</v>
      </c>
      <c r="G85" s="267">
        <v>72926</v>
      </c>
      <c r="H85" s="267" t="s">
        <v>531</v>
      </c>
      <c r="I85" s="267">
        <v>46501</v>
      </c>
      <c r="J85" s="267">
        <v>50630</v>
      </c>
      <c r="K85" s="267">
        <v>30175</v>
      </c>
      <c r="L85" s="267">
        <v>12962</v>
      </c>
      <c r="M85" s="267">
        <v>22350</v>
      </c>
      <c r="N85" s="267">
        <v>23395</v>
      </c>
      <c r="O85" s="267">
        <v>21404</v>
      </c>
      <c r="P85" s="267">
        <v>109681</v>
      </c>
      <c r="Q85" s="267">
        <v>139773</v>
      </c>
      <c r="R85" s="267">
        <v>176140</v>
      </c>
      <c r="S85" s="267">
        <v>165606</v>
      </c>
      <c r="T85" s="267">
        <v>180923</v>
      </c>
      <c r="U85" s="267">
        <v>180161</v>
      </c>
      <c r="V85" s="267">
        <v>162342</v>
      </c>
      <c r="W85" s="267">
        <v>145699</v>
      </c>
      <c r="X85" s="267">
        <v>157918</v>
      </c>
      <c r="Y85" s="267">
        <v>161588</v>
      </c>
      <c r="Z85" s="267">
        <v>169109</v>
      </c>
      <c r="AA85" s="267">
        <v>168155</v>
      </c>
      <c r="AB85" s="267">
        <v>127824</v>
      </c>
      <c r="AC85" s="267">
        <v>122453</v>
      </c>
      <c r="AD85" s="267">
        <v>131446</v>
      </c>
      <c r="AE85" s="267">
        <v>122081</v>
      </c>
      <c r="AF85" s="267">
        <v>122818</v>
      </c>
      <c r="AG85" s="267">
        <v>122555</v>
      </c>
      <c r="AH85" s="267">
        <v>132158</v>
      </c>
      <c r="AI85" s="267">
        <v>131465</v>
      </c>
      <c r="AJ85" s="267">
        <v>148381</v>
      </c>
      <c r="AK85" s="267">
        <v>121351</v>
      </c>
      <c r="AL85" s="1"/>
    </row>
    <row r="86" spans="2:41" ht="15.75">
      <c r="B86" s="117" t="s">
        <v>164</v>
      </c>
      <c r="C86" s="142" t="s">
        <v>159</v>
      </c>
      <c r="D86" s="267" t="s">
        <v>531</v>
      </c>
      <c r="E86" s="267" t="s">
        <v>531</v>
      </c>
      <c r="F86" s="267" t="s">
        <v>531</v>
      </c>
      <c r="G86" s="267">
        <v>33012</v>
      </c>
      <c r="H86" s="267">
        <v>36198</v>
      </c>
      <c r="I86" s="267">
        <v>35860</v>
      </c>
      <c r="J86" s="267">
        <v>33392</v>
      </c>
      <c r="K86" s="267">
        <v>26113</v>
      </c>
      <c r="L86" s="267">
        <v>50604</v>
      </c>
      <c r="M86" s="267">
        <v>58166</v>
      </c>
      <c r="N86" s="267">
        <v>55333</v>
      </c>
      <c r="O86" s="267">
        <v>3835</v>
      </c>
      <c r="P86" s="267" t="s">
        <v>532</v>
      </c>
      <c r="Q86" s="267" t="s">
        <v>532</v>
      </c>
      <c r="R86" s="267" t="s">
        <v>532</v>
      </c>
      <c r="S86" s="267" t="s">
        <v>532</v>
      </c>
      <c r="T86" s="267" t="s">
        <v>532</v>
      </c>
      <c r="U86" s="267" t="s">
        <v>532</v>
      </c>
      <c r="V86" s="267" t="s">
        <v>532</v>
      </c>
      <c r="W86" s="267" t="s">
        <v>532</v>
      </c>
      <c r="X86" s="267" t="s">
        <v>532</v>
      </c>
      <c r="Y86" s="267" t="s">
        <v>532</v>
      </c>
      <c r="Z86" s="267" t="s">
        <v>532</v>
      </c>
      <c r="AA86" s="267" t="s">
        <v>532</v>
      </c>
      <c r="AB86" s="267" t="s">
        <v>532</v>
      </c>
      <c r="AC86" s="267" t="s">
        <v>532</v>
      </c>
      <c r="AD86" s="267" t="s">
        <v>532</v>
      </c>
      <c r="AE86" s="267" t="s">
        <v>532</v>
      </c>
      <c r="AF86" s="267" t="s">
        <v>532</v>
      </c>
      <c r="AG86" s="267" t="s">
        <v>532</v>
      </c>
      <c r="AH86" s="267" t="s">
        <v>532</v>
      </c>
      <c r="AI86" s="267" t="s">
        <v>532</v>
      </c>
      <c r="AJ86" s="267" t="s">
        <v>532</v>
      </c>
      <c r="AK86" s="267" t="s">
        <v>532</v>
      </c>
      <c r="AL86" s="1"/>
    </row>
    <row r="87" spans="2:41" ht="12.75">
      <c r="B87" s="194"/>
      <c r="C87" s="195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63"/>
      <c r="Y87" s="63"/>
      <c r="Z87" s="63"/>
      <c r="AA87" s="63"/>
      <c r="AB87" s="63"/>
      <c r="AC87" s="63"/>
      <c r="AD87" s="63"/>
      <c r="AE87" s="63"/>
      <c r="AF87" s="63"/>
      <c r="AG87" s="196"/>
      <c r="AH87" s="196"/>
      <c r="AI87" s="196"/>
      <c r="AJ87" s="196"/>
      <c r="AK87" s="196"/>
      <c r="AL87" s="1"/>
      <c r="AO87" s="164"/>
    </row>
    <row r="88" spans="2:41" ht="12.75">
      <c r="B88" s="194"/>
      <c r="C88" s="195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63"/>
      <c r="Y88" s="63"/>
      <c r="Z88" s="63"/>
      <c r="AA88" s="63"/>
      <c r="AB88" s="63"/>
      <c r="AC88" s="63"/>
      <c r="AD88" s="63"/>
      <c r="AE88" s="63"/>
      <c r="AF88" s="63"/>
      <c r="AG88" s="196"/>
      <c r="AH88" s="196"/>
      <c r="AI88" s="196"/>
      <c r="AJ88" s="196"/>
      <c r="AK88" s="196"/>
      <c r="AL88" s="1"/>
      <c r="AO88" s="164"/>
    </row>
    <row r="89" spans="2:41" ht="14.25">
      <c r="B89" s="1" t="s">
        <v>165</v>
      </c>
      <c r="C89" s="61"/>
      <c r="D89" s="16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"/>
    </row>
    <row r="90" spans="2:41" ht="12.75">
      <c r="B90" s="266" t="s">
        <v>113</v>
      </c>
      <c r="C90" s="266" t="s">
        <v>114</v>
      </c>
      <c r="D90" s="120">
        <v>1990</v>
      </c>
      <c r="E90" s="120">
        <f t="shared" ref="E90:R90" si="136">D90+1</f>
        <v>1991</v>
      </c>
      <c r="F90" s="120">
        <f t="shared" si="136"/>
        <v>1992</v>
      </c>
      <c r="G90" s="120">
        <f t="shared" si="136"/>
        <v>1993</v>
      </c>
      <c r="H90" s="120">
        <f t="shared" si="136"/>
        <v>1994</v>
      </c>
      <c r="I90" s="120">
        <f t="shared" si="136"/>
        <v>1995</v>
      </c>
      <c r="J90" s="120">
        <f t="shared" si="136"/>
        <v>1996</v>
      </c>
      <c r="K90" s="120">
        <f t="shared" si="136"/>
        <v>1997</v>
      </c>
      <c r="L90" s="120">
        <f t="shared" si="136"/>
        <v>1998</v>
      </c>
      <c r="M90" s="120">
        <f t="shared" si="136"/>
        <v>1999</v>
      </c>
      <c r="N90" s="120">
        <f t="shared" si="136"/>
        <v>2000</v>
      </c>
      <c r="O90" s="120">
        <f t="shared" si="136"/>
        <v>2001</v>
      </c>
      <c r="P90" s="120">
        <f t="shared" si="136"/>
        <v>2002</v>
      </c>
      <c r="Q90" s="120">
        <f t="shared" si="136"/>
        <v>2003</v>
      </c>
      <c r="R90" s="120">
        <f t="shared" si="136"/>
        <v>2004</v>
      </c>
      <c r="S90" s="120">
        <f t="shared" ref="S90:AI90" si="137">R90+1</f>
        <v>2005</v>
      </c>
      <c r="T90" s="120">
        <f t="shared" si="137"/>
        <v>2006</v>
      </c>
      <c r="U90" s="120">
        <f t="shared" si="137"/>
        <v>2007</v>
      </c>
      <c r="V90" s="120">
        <f t="shared" si="137"/>
        <v>2008</v>
      </c>
      <c r="W90" s="120">
        <f t="shared" si="137"/>
        <v>2009</v>
      </c>
      <c r="X90" s="120">
        <f t="shared" si="137"/>
        <v>2010</v>
      </c>
      <c r="Y90" s="120">
        <f t="shared" si="137"/>
        <v>2011</v>
      </c>
      <c r="Z90" s="120">
        <f t="shared" si="137"/>
        <v>2012</v>
      </c>
      <c r="AA90" s="120">
        <f t="shared" si="137"/>
        <v>2013</v>
      </c>
      <c r="AB90" s="120">
        <f t="shared" si="137"/>
        <v>2014</v>
      </c>
      <c r="AC90" s="120">
        <f t="shared" si="137"/>
        <v>2015</v>
      </c>
      <c r="AD90" s="120">
        <f t="shared" si="137"/>
        <v>2016</v>
      </c>
      <c r="AE90" s="120">
        <f t="shared" si="137"/>
        <v>2017</v>
      </c>
      <c r="AF90" s="120">
        <f t="shared" si="137"/>
        <v>2018</v>
      </c>
      <c r="AG90" s="120">
        <f t="shared" si="137"/>
        <v>2019</v>
      </c>
      <c r="AH90" s="120">
        <f t="shared" si="137"/>
        <v>2020</v>
      </c>
      <c r="AI90" s="120">
        <f t="shared" si="137"/>
        <v>2021</v>
      </c>
      <c r="AJ90" s="120">
        <f>AI90+1</f>
        <v>2022</v>
      </c>
      <c r="AK90" s="120">
        <f>AJ90+1</f>
        <v>2023</v>
      </c>
      <c r="AL90" s="1"/>
    </row>
    <row r="91" spans="2:41" ht="14.25">
      <c r="B91" s="117" t="s">
        <v>166</v>
      </c>
      <c r="C91" s="142" t="s">
        <v>167</v>
      </c>
      <c r="D91" s="276">
        <v>3.5005668934240362</v>
      </c>
      <c r="E91" s="276">
        <v>3.4776511435252075</v>
      </c>
      <c r="F91" s="276">
        <v>3.5155862381809677</v>
      </c>
      <c r="G91" s="276">
        <v>3.5738243728963504</v>
      </c>
      <c r="H91" s="276">
        <v>3.545485745729108</v>
      </c>
      <c r="I91" s="276">
        <v>3.5069711744076639</v>
      </c>
      <c r="J91" s="276">
        <v>3.5736248617081627</v>
      </c>
      <c r="K91" s="276">
        <v>3.659560528098194</v>
      </c>
      <c r="L91" s="276">
        <v>4.0423319341052339</v>
      </c>
      <c r="M91" s="276">
        <v>3.8456089218126985</v>
      </c>
      <c r="N91" s="276">
        <v>3.92</v>
      </c>
      <c r="O91" s="276">
        <v>3.91</v>
      </c>
      <c r="P91" s="276">
        <v>3.81</v>
      </c>
      <c r="Q91" s="276">
        <v>4.2</v>
      </c>
      <c r="R91" s="276">
        <v>4.34</v>
      </c>
      <c r="S91" s="276">
        <v>4.18</v>
      </c>
      <c r="T91" s="276">
        <v>3.34</v>
      </c>
      <c r="U91" s="276">
        <v>3.22</v>
      </c>
      <c r="V91" s="276">
        <v>3.35</v>
      </c>
      <c r="W91" s="276">
        <v>3.34</v>
      </c>
      <c r="X91" s="276">
        <v>3.58</v>
      </c>
      <c r="Y91" s="276">
        <v>3.49</v>
      </c>
      <c r="Z91" s="276">
        <v>3.38</v>
      </c>
      <c r="AA91" s="276">
        <v>3.55</v>
      </c>
      <c r="AB91" s="276">
        <v>3.54</v>
      </c>
      <c r="AC91" s="276">
        <v>3.6</v>
      </c>
      <c r="AD91" s="276">
        <v>3.59</v>
      </c>
      <c r="AE91" s="276">
        <v>3.27</v>
      </c>
      <c r="AF91" s="276">
        <v>3.26</v>
      </c>
      <c r="AG91" s="276">
        <v>3.28</v>
      </c>
      <c r="AH91" s="276">
        <v>3</v>
      </c>
      <c r="AI91" s="276">
        <v>3.47</v>
      </c>
      <c r="AJ91" s="276">
        <v>3.21</v>
      </c>
      <c r="AK91" s="276">
        <v>2.98</v>
      </c>
      <c r="AL91" s="184"/>
    </row>
    <row r="92" spans="2:41" ht="12.75">
      <c r="B92" s="194"/>
      <c r="C92" s="195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84"/>
      <c r="AH92" s="184"/>
      <c r="AI92" s="184"/>
      <c r="AJ92" s="184"/>
      <c r="AK92" s="184"/>
      <c r="AL92" s="1"/>
      <c r="AO92" s="164"/>
    </row>
    <row r="93" spans="2:41" ht="12.75">
      <c r="B93" s="194"/>
      <c r="C93" s="195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84"/>
      <c r="AH93" s="184"/>
      <c r="AI93" s="184"/>
      <c r="AJ93" s="184"/>
      <c r="AK93" s="184"/>
      <c r="AL93" s="1"/>
      <c r="AO93" s="164"/>
    </row>
    <row r="94" spans="2:41" ht="12.75">
      <c r="B94" s="1" t="s">
        <v>168</v>
      </c>
      <c r="C94" s="6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"/>
    </row>
    <row r="95" spans="2:41" ht="12.75">
      <c r="B95" s="266" t="s">
        <v>113</v>
      </c>
      <c r="C95" s="266" t="s">
        <v>114</v>
      </c>
      <c r="D95" s="120">
        <v>1990</v>
      </c>
      <c r="E95" s="120">
        <f t="shared" ref="E95:R95" si="138">D95+1</f>
        <v>1991</v>
      </c>
      <c r="F95" s="120">
        <f t="shared" si="138"/>
        <v>1992</v>
      </c>
      <c r="G95" s="120">
        <f t="shared" si="138"/>
        <v>1993</v>
      </c>
      <c r="H95" s="120">
        <f t="shared" si="138"/>
        <v>1994</v>
      </c>
      <c r="I95" s="120">
        <f t="shared" si="138"/>
        <v>1995</v>
      </c>
      <c r="J95" s="120">
        <f t="shared" si="138"/>
        <v>1996</v>
      </c>
      <c r="K95" s="120">
        <f t="shared" si="138"/>
        <v>1997</v>
      </c>
      <c r="L95" s="120">
        <f t="shared" si="138"/>
        <v>1998</v>
      </c>
      <c r="M95" s="120">
        <f t="shared" si="138"/>
        <v>1999</v>
      </c>
      <c r="N95" s="120">
        <f t="shared" si="138"/>
        <v>2000</v>
      </c>
      <c r="O95" s="120">
        <f t="shared" si="138"/>
        <v>2001</v>
      </c>
      <c r="P95" s="120">
        <f t="shared" si="138"/>
        <v>2002</v>
      </c>
      <c r="Q95" s="120">
        <f t="shared" si="138"/>
        <v>2003</v>
      </c>
      <c r="R95" s="120">
        <f t="shared" si="138"/>
        <v>2004</v>
      </c>
      <c r="S95" s="120">
        <f t="shared" ref="S95:AI95" si="139">R95+1</f>
        <v>2005</v>
      </c>
      <c r="T95" s="120">
        <f t="shared" si="139"/>
        <v>2006</v>
      </c>
      <c r="U95" s="120">
        <f t="shared" si="139"/>
        <v>2007</v>
      </c>
      <c r="V95" s="120">
        <f t="shared" si="139"/>
        <v>2008</v>
      </c>
      <c r="W95" s="120">
        <f t="shared" si="139"/>
        <v>2009</v>
      </c>
      <c r="X95" s="120">
        <f t="shared" si="139"/>
        <v>2010</v>
      </c>
      <c r="Y95" s="120">
        <f t="shared" si="139"/>
        <v>2011</v>
      </c>
      <c r="Z95" s="120">
        <f t="shared" si="139"/>
        <v>2012</v>
      </c>
      <c r="AA95" s="120">
        <f t="shared" si="139"/>
        <v>2013</v>
      </c>
      <c r="AB95" s="120">
        <f t="shared" si="139"/>
        <v>2014</v>
      </c>
      <c r="AC95" s="120">
        <f t="shared" si="139"/>
        <v>2015</v>
      </c>
      <c r="AD95" s="120">
        <f t="shared" si="139"/>
        <v>2016</v>
      </c>
      <c r="AE95" s="120">
        <f t="shared" si="139"/>
        <v>2017</v>
      </c>
      <c r="AF95" s="120">
        <f t="shared" si="139"/>
        <v>2018</v>
      </c>
      <c r="AG95" s="120">
        <f t="shared" si="139"/>
        <v>2019</v>
      </c>
      <c r="AH95" s="120">
        <f t="shared" si="139"/>
        <v>2020</v>
      </c>
      <c r="AI95" s="120">
        <f t="shared" si="139"/>
        <v>2021</v>
      </c>
      <c r="AJ95" s="120">
        <f>AI95+1</f>
        <v>2022</v>
      </c>
      <c r="AK95" s="120">
        <f>AJ95+1</f>
        <v>2023</v>
      </c>
      <c r="AL95" s="1"/>
    </row>
    <row r="96" spans="2:41" ht="12.75">
      <c r="B96" s="117" t="s">
        <v>169</v>
      </c>
      <c r="C96" s="142" t="s">
        <v>132</v>
      </c>
      <c r="D96" s="267">
        <v>705.6</v>
      </c>
      <c r="E96" s="267">
        <v>707.37400000000002</v>
      </c>
      <c r="F96" s="267">
        <v>705.43</v>
      </c>
      <c r="G96" s="267">
        <v>682.74199999999996</v>
      </c>
      <c r="H96" s="267">
        <v>705.12199999999996</v>
      </c>
      <c r="I96" s="267">
        <v>701.46</v>
      </c>
      <c r="J96" s="267">
        <v>671.58699999999999</v>
      </c>
      <c r="K96" s="267">
        <v>677.67700000000002</v>
      </c>
      <c r="L96" s="267">
        <v>630.82399999999996</v>
      </c>
      <c r="M96" s="267">
        <v>642.29100000000005</v>
      </c>
      <c r="N96" s="267">
        <v>655.64499999999998</v>
      </c>
      <c r="O96" s="267">
        <v>603.39300000000003</v>
      </c>
      <c r="P96" s="267">
        <v>637.11800000000005</v>
      </c>
      <c r="Q96" s="267">
        <v>617.21100000000001</v>
      </c>
      <c r="R96" s="267">
        <v>608.52300000000002</v>
      </c>
      <c r="S96" s="267">
        <v>602.34799999999996</v>
      </c>
      <c r="T96" s="267">
        <v>682.68</v>
      </c>
      <c r="U96" s="267">
        <v>590.33199999999999</v>
      </c>
      <c r="V96" s="267">
        <v>484.07</v>
      </c>
      <c r="W96" s="267">
        <v>460.6</v>
      </c>
      <c r="X96" s="267">
        <v>506.07100000000003</v>
      </c>
      <c r="Y96" s="267">
        <v>426.34899999999999</v>
      </c>
      <c r="Z96" s="267">
        <v>452.91800000000001</v>
      </c>
      <c r="AA96" s="267">
        <v>433.78500000000003</v>
      </c>
      <c r="AB96" s="267">
        <v>437.24099999999999</v>
      </c>
      <c r="AC96" s="267">
        <v>388.40800000000002</v>
      </c>
      <c r="AD96" s="267">
        <v>356.38799999999998</v>
      </c>
      <c r="AE96" s="267">
        <v>355.01799999999997</v>
      </c>
      <c r="AF96" s="267">
        <v>327.83100000000002</v>
      </c>
      <c r="AG96" s="267">
        <v>311.02199999999999</v>
      </c>
      <c r="AH96" s="267">
        <v>226.71700000000001</v>
      </c>
      <c r="AI96" s="267">
        <v>247.95820999999998</v>
      </c>
      <c r="AJ96" s="267">
        <v>218.203</v>
      </c>
      <c r="AK96" s="267">
        <v>198.29499999999999</v>
      </c>
      <c r="AL96" s="184"/>
    </row>
    <row r="97" spans="2:41" ht="12.75">
      <c r="B97" s="194"/>
      <c r="C97" s="195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84"/>
      <c r="AH97" s="184"/>
      <c r="AI97" s="184"/>
      <c r="AJ97" s="184"/>
      <c r="AK97" s="184"/>
      <c r="AL97" s="1"/>
      <c r="AO97" s="164"/>
    </row>
    <row r="98" spans="2:41" ht="12.7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"/>
    </row>
    <row r="99" spans="2:41" ht="12.7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"/>
    </row>
    <row r="100" spans="2:41" ht="12.75">
      <c r="B100" s="1" t="s">
        <v>373</v>
      </c>
      <c r="C100" s="61"/>
      <c r="D100" s="16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2:41" ht="12.75">
      <c r="B101" s="266" t="s">
        <v>113</v>
      </c>
      <c r="C101" s="266" t="s">
        <v>114</v>
      </c>
      <c r="D101" s="120">
        <v>1990</v>
      </c>
      <c r="E101" s="120">
        <f t="shared" ref="E101:R101" si="140">D101+1</f>
        <v>1991</v>
      </c>
      <c r="F101" s="120">
        <f t="shared" si="140"/>
        <v>1992</v>
      </c>
      <c r="G101" s="120">
        <f t="shared" si="140"/>
        <v>1993</v>
      </c>
      <c r="H101" s="120">
        <f t="shared" si="140"/>
        <v>1994</v>
      </c>
      <c r="I101" s="120">
        <f t="shared" si="140"/>
        <v>1995</v>
      </c>
      <c r="J101" s="120">
        <f t="shared" si="140"/>
        <v>1996</v>
      </c>
      <c r="K101" s="120">
        <f t="shared" si="140"/>
        <v>1997</v>
      </c>
      <c r="L101" s="120">
        <f t="shared" si="140"/>
        <v>1998</v>
      </c>
      <c r="M101" s="120">
        <f t="shared" si="140"/>
        <v>1999</v>
      </c>
      <c r="N101" s="120">
        <f t="shared" si="140"/>
        <v>2000</v>
      </c>
      <c r="O101" s="120">
        <f t="shared" si="140"/>
        <v>2001</v>
      </c>
      <c r="P101" s="120">
        <f t="shared" si="140"/>
        <v>2002</v>
      </c>
      <c r="Q101" s="120">
        <f t="shared" si="140"/>
        <v>2003</v>
      </c>
      <c r="R101" s="120">
        <f t="shared" si="140"/>
        <v>2004</v>
      </c>
      <c r="S101" s="120">
        <f t="shared" ref="S101:AI101" si="141">R101+1</f>
        <v>2005</v>
      </c>
      <c r="T101" s="120">
        <f t="shared" si="141"/>
        <v>2006</v>
      </c>
      <c r="U101" s="120">
        <f t="shared" si="141"/>
        <v>2007</v>
      </c>
      <c r="V101" s="120">
        <f t="shared" si="141"/>
        <v>2008</v>
      </c>
      <c r="W101" s="120">
        <f t="shared" si="141"/>
        <v>2009</v>
      </c>
      <c r="X101" s="120">
        <f t="shared" si="141"/>
        <v>2010</v>
      </c>
      <c r="Y101" s="120">
        <f t="shared" si="141"/>
        <v>2011</v>
      </c>
      <c r="Z101" s="120">
        <f t="shared" si="141"/>
        <v>2012</v>
      </c>
      <c r="AA101" s="120">
        <f t="shared" si="141"/>
        <v>2013</v>
      </c>
      <c r="AB101" s="120">
        <f t="shared" si="141"/>
        <v>2014</v>
      </c>
      <c r="AC101" s="120">
        <f t="shared" si="141"/>
        <v>2015</v>
      </c>
      <c r="AD101" s="120">
        <f t="shared" si="141"/>
        <v>2016</v>
      </c>
      <c r="AE101" s="120">
        <f t="shared" si="141"/>
        <v>2017</v>
      </c>
      <c r="AF101" s="120">
        <f t="shared" si="141"/>
        <v>2018</v>
      </c>
      <c r="AG101" s="120">
        <f t="shared" si="141"/>
        <v>2019</v>
      </c>
      <c r="AH101" s="120">
        <f t="shared" si="141"/>
        <v>2020</v>
      </c>
      <c r="AI101" s="120">
        <f t="shared" si="141"/>
        <v>2021</v>
      </c>
      <c r="AJ101" s="120">
        <f>AI101+1</f>
        <v>2022</v>
      </c>
      <c r="AK101" s="120">
        <f>AJ101+1</f>
        <v>2023</v>
      </c>
      <c r="AL101" s="1"/>
    </row>
    <row r="102" spans="2:41" ht="12.75">
      <c r="B102" s="117" t="s">
        <v>170</v>
      </c>
      <c r="C102" s="142" t="s">
        <v>132</v>
      </c>
      <c r="D102" s="158">
        <v>5966.2160000000003</v>
      </c>
      <c r="E102" s="158">
        <v>6149.8950000000004</v>
      </c>
      <c r="F102" s="158">
        <v>6009.1959999999999</v>
      </c>
      <c r="G102" s="158">
        <v>5687.5540000000001</v>
      </c>
      <c r="H102" s="158">
        <v>6470.0370000000003</v>
      </c>
      <c r="I102" s="158">
        <v>6951.0940000000001</v>
      </c>
      <c r="J102" s="158">
        <v>7247.5680000000002</v>
      </c>
      <c r="K102" s="158">
        <v>7337.6580000000004</v>
      </c>
      <c r="L102" s="158">
        <v>7223.1790000000001</v>
      </c>
      <c r="M102" s="158">
        <v>7720.741</v>
      </c>
      <c r="N102" s="158">
        <v>7566.4189999999999</v>
      </c>
      <c r="O102" s="158">
        <v>7205.6369999999997</v>
      </c>
      <c r="P102" s="158">
        <v>7283.1629999999996</v>
      </c>
      <c r="Q102" s="158">
        <v>7418.6329999999998</v>
      </c>
      <c r="R102" s="158">
        <v>7555.3530000000001</v>
      </c>
      <c r="S102" s="158">
        <v>7548.5309999999999</v>
      </c>
      <c r="T102" s="158">
        <v>7661.3540000000003</v>
      </c>
      <c r="U102" s="158">
        <v>7558.7470000000003</v>
      </c>
      <c r="V102" s="158">
        <v>6520.085</v>
      </c>
      <c r="W102" s="158">
        <v>7218.6419999999998</v>
      </c>
      <c r="X102" s="158">
        <v>6998.5389999999998</v>
      </c>
      <c r="Y102" s="158">
        <v>6474.2340000000004</v>
      </c>
      <c r="Z102" s="158">
        <v>6260.9430000000002</v>
      </c>
      <c r="AA102" s="158">
        <v>6764.116</v>
      </c>
      <c r="AB102" s="158">
        <v>6687.4030000000002</v>
      </c>
      <c r="AC102" s="158">
        <v>6779.9009999999998</v>
      </c>
      <c r="AD102" s="158">
        <v>6286.3639999999996</v>
      </c>
      <c r="AE102" s="158">
        <v>6458.8069999999998</v>
      </c>
      <c r="AF102" s="158">
        <v>6186.1170000000002</v>
      </c>
      <c r="AG102" s="158">
        <v>6281.6790000000001</v>
      </c>
      <c r="AH102" s="158">
        <v>6042.6080000000002</v>
      </c>
      <c r="AI102" s="158">
        <v>6101.9629999999997</v>
      </c>
      <c r="AJ102" s="158">
        <v>5482.1689999999999</v>
      </c>
      <c r="AK102" s="158">
        <v>5276.5219999999999</v>
      </c>
      <c r="AL102" s="184"/>
    </row>
    <row r="103" spans="2:41" ht="12.75">
      <c r="B103" s="194"/>
      <c r="C103" s="195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84"/>
      <c r="AH103" s="184"/>
      <c r="AI103" s="184"/>
      <c r="AJ103" s="184"/>
      <c r="AK103" s="184"/>
      <c r="AL103" s="1"/>
      <c r="AO103" s="164"/>
    </row>
    <row r="104" spans="2:41" ht="12.7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"/>
    </row>
    <row r="105" spans="2:41" ht="12.75">
      <c r="B105" s="1" t="s">
        <v>374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"/>
    </row>
    <row r="106" spans="2:41" ht="12.75">
      <c r="B106" s="266" t="s">
        <v>113</v>
      </c>
      <c r="C106" s="266" t="s">
        <v>114</v>
      </c>
      <c r="D106" s="120">
        <v>1990</v>
      </c>
      <c r="E106" s="120">
        <f t="shared" ref="E106" si="142">D106+1</f>
        <v>1991</v>
      </c>
      <c r="F106" s="120">
        <f t="shared" ref="F106" si="143">E106+1</f>
        <v>1992</v>
      </c>
      <c r="G106" s="120">
        <f t="shared" ref="G106" si="144">F106+1</f>
        <v>1993</v>
      </c>
      <c r="H106" s="120">
        <f t="shared" ref="H106" si="145">G106+1</f>
        <v>1994</v>
      </c>
      <c r="I106" s="120">
        <f t="shared" ref="I106" si="146">H106+1</f>
        <v>1995</v>
      </c>
      <c r="J106" s="120">
        <f t="shared" ref="J106" si="147">I106+1</f>
        <v>1996</v>
      </c>
      <c r="K106" s="120">
        <f t="shared" ref="K106" si="148">J106+1</f>
        <v>1997</v>
      </c>
      <c r="L106" s="120">
        <f t="shared" ref="L106" si="149">K106+1</f>
        <v>1998</v>
      </c>
      <c r="M106" s="120">
        <f t="shared" ref="M106" si="150">L106+1</f>
        <v>1999</v>
      </c>
      <c r="N106" s="120">
        <f t="shared" ref="N106" si="151">M106+1</f>
        <v>2000</v>
      </c>
      <c r="O106" s="120">
        <f t="shared" ref="O106" si="152">N106+1</f>
        <v>2001</v>
      </c>
      <c r="P106" s="120">
        <f t="shared" ref="P106" si="153">O106+1</f>
        <v>2002</v>
      </c>
      <c r="Q106" s="120">
        <f t="shared" ref="Q106" si="154">P106+1</f>
        <v>2003</v>
      </c>
      <c r="R106" s="120">
        <f t="shared" ref="R106" si="155">Q106+1</f>
        <v>2004</v>
      </c>
      <c r="S106" s="120">
        <f t="shared" ref="S106" si="156">R106+1</f>
        <v>2005</v>
      </c>
      <c r="T106" s="120">
        <f t="shared" ref="T106" si="157">S106+1</f>
        <v>2006</v>
      </c>
      <c r="U106" s="120">
        <f t="shared" ref="U106" si="158">T106+1</f>
        <v>2007</v>
      </c>
      <c r="V106" s="120">
        <f t="shared" ref="V106" si="159">U106+1</f>
        <v>2008</v>
      </c>
      <c r="W106" s="120">
        <f t="shared" ref="W106" si="160">V106+1</f>
        <v>2009</v>
      </c>
      <c r="X106" s="120">
        <f t="shared" ref="X106" si="161">W106+1</f>
        <v>2010</v>
      </c>
      <c r="Y106" s="120">
        <f t="shared" ref="Y106" si="162">X106+1</f>
        <v>2011</v>
      </c>
      <c r="Z106" s="120">
        <f t="shared" ref="Z106" si="163">Y106+1</f>
        <v>2012</v>
      </c>
      <c r="AA106" s="120">
        <f t="shared" ref="AA106" si="164">Z106+1</f>
        <v>2013</v>
      </c>
      <c r="AB106" s="120">
        <f t="shared" ref="AB106:AI106" si="165">AA106+1</f>
        <v>2014</v>
      </c>
      <c r="AC106" s="120">
        <f t="shared" si="165"/>
        <v>2015</v>
      </c>
      <c r="AD106" s="120">
        <f t="shared" si="165"/>
        <v>2016</v>
      </c>
      <c r="AE106" s="120">
        <f t="shared" si="165"/>
        <v>2017</v>
      </c>
      <c r="AF106" s="120">
        <f t="shared" si="165"/>
        <v>2018</v>
      </c>
      <c r="AG106" s="120">
        <f t="shared" si="165"/>
        <v>2019</v>
      </c>
      <c r="AH106" s="120">
        <f t="shared" si="165"/>
        <v>2020</v>
      </c>
      <c r="AI106" s="120">
        <f t="shared" si="165"/>
        <v>2021</v>
      </c>
      <c r="AJ106" s="120">
        <f>AI106+1</f>
        <v>2022</v>
      </c>
      <c r="AK106" s="120">
        <f>AJ106+1</f>
        <v>2023</v>
      </c>
      <c r="AL106" s="1"/>
    </row>
    <row r="107" spans="2:41" ht="12.75">
      <c r="B107" s="233" t="s">
        <v>171</v>
      </c>
      <c r="C107" s="142" t="s">
        <v>132</v>
      </c>
      <c r="D107" s="267">
        <v>2315.7620000000002</v>
      </c>
      <c r="E107" s="267">
        <v>2249.8490000000002</v>
      </c>
      <c r="F107" s="267">
        <v>2302.1689999999999</v>
      </c>
      <c r="G107" s="267">
        <v>2276.5129999999999</v>
      </c>
      <c r="H107" s="267">
        <v>2383.9059999999999</v>
      </c>
      <c r="I107" s="267">
        <v>2648.4479999999999</v>
      </c>
      <c r="J107" s="267">
        <v>3051.2020000000002</v>
      </c>
      <c r="K107" s="267">
        <v>3050.8760000000002</v>
      </c>
      <c r="L107" s="267">
        <v>3016.55</v>
      </c>
      <c r="M107" s="267">
        <v>3193.1610000000001</v>
      </c>
      <c r="N107" s="267">
        <v>2976.1480000000001</v>
      </c>
      <c r="O107" s="267">
        <v>2895.9810000000002</v>
      </c>
      <c r="P107" s="267">
        <v>2979.2939999999999</v>
      </c>
      <c r="Q107" s="267">
        <v>2956.0709999999999</v>
      </c>
      <c r="R107" s="267">
        <v>2980.2979999999998</v>
      </c>
      <c r="S107" s="267">
        <v>3098.0079999999998</v>
      </c>
      <c r="T107" s="267">
        <v>3171.777</v>
      </c>
      <c r="U107" s="267">
        <v>3076.9430000000002</v>
      </c>
      <c r="V107" s="267">
        <v>2839.462</v>
      </c>
      <c r="W107" s="267">
        <v>2958.0810000000001</v>
      </c>
      <c r="X107" s="267">
        <v>2849.78</v>
      </c>
      <c r="Y107" s="267">
        <v>2253.3339999999998</v>
      </c>
      <c r="Z107" s="267">
        <v>2009.2260000000001</v>
      </c>
      <c r="AA107" s="267">
        <v>2286.1579999999999</v>
      </c>
      <c r="AB107" s="267">
        <v>2314.7069999999999</v>
      </c>
      <c r="AC107" s="267">
        <v>2615.8969999999999</v>
      </c>
      <c r="AD107" s="267">
        <v>2620.5509999999999</v>
      </c>
      <c r="AE107" s="267">
        <v>2706.221</v>
      </c>
      <c r="AF107" s="267">
        <v>2663.5540000000001</v>
      </c>
      <c r="AG107" s="267">
        <v>2713.1729999999998</v>
      </c>
      <c r="AH107" s="267">
        <v>2690.123</v>
      </c>
      <c r="AI107" s="267">
        <v>2734.6289999999999</v>
      </c>
      <c r="AJ107" s="267">
        <v>2615.4749999999999</v>
      </c>
      <c r="AK107" s="267">
        <v>2594.1489999999999</v>
      </c>
      <c r="AL107" s="184"/>
    </row>
    <row r="108" spans="2:41" ht="12.75">
      <c r="B108" s="194"/>
      <c r="C108" s="18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84"/>
      <c r="AH108" s="184"/>
      <c r="AI108" s="184"/>
      <c r="AJ108" s="184"/>
      <c r="AK108" s="184"/>
      <c r="AL108" s="1"/>
      <c r="AO108" s="164"/>
    </row>
    <row r="109" spans="2:41" ht="12.7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"/>
    </row>
    <row r="110" spans="2:41" ht="12.75">
      <c r="B110" s="1" t="s">
        <v>375</v>
      </c>
      <c r="C110" s="61"/>
      <c r="D110" s="16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2:41" ht="12.75">
      <c r="B111" s="266" t="s">
        <v>113</v>
      </c>
      <c r="C111" s="266" t="s">
        <v>114</v>
      </c>
      <c r="D111" s="120">
        <v>1990</v>
      </c>
      <c r="E111" s="120">
        <f t="shared" ref="E111:R111" si="166">D111+1</f>
        <v>1991</v>
      </c>
      <c r="F111" s="120">
        <f t="shared" si="166"/>
        <v>1992</v>
      </c>
      <c r="G111" s="120">
        <f t="shared" si="166"/>
        <v>1993</v>
      </c>
      <c r="H111" s="120">
        <f t="shared" si="166"/>
        <v>1994</v>
      </c>
      <c r="I111" s="120">
        <f t="shared" si="166"/>
        <v>1995</v>
      </c>
      <c r="J111" s="120">
        <f t="shared" si="166"/>
        <v>1996</v>
      </c>
      <c r="K111" s="120">
        <f t="shared" si="166"/>
        <v>1997</v>
      </c>
      <c r="L111" s="120">
        <f t="shared" si="166"/>
        <v>1998</v>
      </c>
      <c r="M111" s="120">
        <f t="shared" si="166"/>
        <v>1999</v>
      </c>
      <c r="N111" s="120">
        <f t="shared" si="166"/>
        <v>2000</v>
      </c>
      <c r="O111" s="120">
        <f t="shared" si="166"/>
        <v>2001</v>
      </c>
      <c r="P111" s="120">
        <f t="shared" si="166"/>
        <v>2002</v>
      </c>
      <c r="Q111" s="120">
        <f t="shared" si="166"/>
        <v>2003</v>
      </c>
      <c r="R111" s="120">
        <f t="shared" si="166"/>
        <v>2004</v>
      </c>
      <c r="S111" s="120">
        <f t="shared" ref="S111:AI111" si="167">R111+1</f>
        <v>2005</v>
      </c>
      <c r="T111" s="120">
        <f t="shared" si="167"/>
        <v>2006</v>
      </c>
      <c r="U111" s="120">
        <f t="shared" si="167"/>
        <v>2007</v>
      </c>
      <c r="V111" s="120">
        <f t="shared" si="167"/>
        <v>2008</v>
      </c>
      <c r="W111" s="120">
        <f t="shared" si="167"/>
        <v>2009</v>
      </c>
      <c r="X111" s="120">
        <f t="shared" si="167"/>
        <v>2010</v>
      </c>
      <c r="Y111" s="120">
        <f t="shared" si="167"/>
        <v>2011</v>
      </c>
      <c r="Z111" s="120">
        <f t="shared" si="167"/>
        <v>2012</v>
      </c>
      <c r="AA111" s="120">
        <f t="shared" si="167"/>
        <v>2013</v>
      </c>
      <c r="AB111" s="120">
        <f t="shared" si="167"/>
        <v>2014</v>
      </c>
      <c r="AC111" s="120">
        <f t="shared" si="167"/>
        <v>2015</v>
      </c>
      <c r="AD111" s="120">
        <f t="shared" si="167"/>
        <v>2016</v>
      </c>
      <c r="AE111" s="120">
        <f t="shared" si="167"/>
        <v>2017</v>
      </c>
      <c r="AF111" s="120">
        <f t="shared" si="167"/>
        <v>2018</v>
      </c>
      <c r="AG111" s="120">
        <f t="shared" si="167"/>
        <v>2019</v>
      </c>
      <c r="AH111" s="120">
        <f t="shared" si="167"/>
        <v>2020</v>
      </c>
      <c r="AI111" s="120">
        <f t="shared" si="167"/>
        <v>2021</v>
      </c>
      <c r="AJ111" s="120">
        <f>AI111+1</f>
        <v>2022</v>
      </c>
      <c r="AK111" s="120">
        <f>AJ111+1</f>
        <v>2023</v>
      </c>
      <c r="AL111" s="1"/>
    </row>
    <row r="112" spans="2:41" ht="12.75">
      <c r="B112" s="117" t="s">
        <v>172</v>
      </c>
      <c r="C112" s="142" t="s">
        <v>132</v>
      </c>
      <c r="D112" s="158">
        <v>2682.5610000000001</v>
      </c>
      <c r="E112" s="158">
        <v>2646.0250000000001</v>
      </c>
      <c r="F112" s="158">
        <v>2704.4659999999999</v>
      </c>
      <c r="G112" s="158">
        <v>2742.5369999999998</v>
      </c>
      <c r="H112" s="158">
        <v>2809.846</v>
      </c>
      <c r="I112" s="158">
        <v>3014.4250000000002</v>
      </c>
      <c r="J112" s="158">
        <v>3188.4119999999998</v>
      </c>
      <c r="K112" s="158">
        <v>3518.2930000000001</v>
      </c>
      <c r="L112" s="158">
        <v>3421.634</v>
      </c>
      <c r="M112" s="158">
        <v>3610.768</v>
      </c>
      <c r="N112" s="158">
        <v>3346.3870000000002</v>
      </c>
      <c r="O112" s="158">
        <v>3263.0830000000001</v>
      </c>
      <c r="P112" s="158">
        <v>3396.8009999999999</v>
      </c>
      <c r="Q112" s="158">
        <v>3493.71</v>
      </c>
      <c r="R112" s="158">
        <v>3646.1559999999999</v>
      </c>
      <c r="S112" s="158">
        <v>3639.1750000000002</v>
      </c>
      <c r="T112" s="158">
        <v>3510.93</v>
      </c>
      <c r="U112" s="158">
        <v>3516.9090000000001</v>
      </c>
      <c r="V112" s="158">
        <v>3242.5990000000002</v>
      </c>
      <c r="W112" s="158">
        <v>3212.634</v>
      </c>
      <c r="X112" s="158">
        <v>3154.5920000000001</v>
      </c>
      <c r="Y112" s="158">
        <v>2840.9560000000001</v>
      </c>
      <c r="Z112" s="158">
        <v>2558.402</v>
      </c>
      <c r="AA112" s="158">
        <v>2732.7910000000002</v>
      </c>
      <c r="AB112" s="158">
        <v>2729.5219999999999</v>
      </c>
      <c r="AC112" s="158">
        <v>3002.7809999999999</v>
      </c>
      <c r="AD112" s="158">
        <v>3011.8229999999999</v>
      </c>
      <c r="AE112" s="158">
        <v>3158.058</v>
      </c>
      <c r="AF112" s="158">
        <v>3113.0970000000002</v>
      </c>
      <c r="AG112" s="158">
        <v>3297.4</v>
      </c>
      <c r="AH112" s="158">
        <v>3262.5940000000001</v>
      </c>
      <c r="AI112" s="158">
        <v>3450.6509999999998</v>
      </c>
      <c r="AJ112" s="158">
        <v>3279.154</v>
      </c>
      <c r="AK112" s="158">
        <v>3296.5210000000002</v>
      </c>
      <c r="AL112" s="184"/>
    </row>
    <row r="113" spans="2:41" ht="12.75">
      <c r="B113" s="194"/>
      <c r="C113" s="18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184"/>
      <c r="AH113" s="184"/>
      <c r="AI113" s="184"/>
      <c r="AJ113" s="184"/>
      <c r="AK113" s="184"/>
      <c r="AL113" s="1"/>
      <c r="AO113" s="164"/>
    </row>
    <row r="114" spans="2:41" ht="12.75">
      <c r="B114" s="65"/>
      <c r="C114" s="62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1"/>
    </row>
    <row r="115" spans="2:41" ht="12.75">
      <c r="B115" s="1" t="s">
        <v>376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"/>
    </row>
    <row r="116" spans="2:41" ht="12.75">
      <c r="B116" s="266" t="s">
        <v>113</v>
      </c>
      <c r="C116" s="266" t="s">
        <v>114</v>
      </c>
      <c r="D116" s="120">
        <v>1990</v>
      </c>
      <c r="E116" s="120">
        <f t="shared" ref="E116" si="168">D116+1</f>
        <v>1991</v>
      </c>
      <c r="F116" s="120">
        <f t="shared" ref="F116" si="169">E116+1</f>
        <v>1992</v>
      </c>
      <c r="G116" s="120">
        <f t="shared" ref="G116" si="170">F116+1</f>
        <v>1993</v>
      </c>
      <c r="H116" s="120">
        <f t="shared" ref="H116" si="171">G116+1</f>
        <v>1994</v>
      </c>
      <c r="I116" s="120">
        <f t="shared" ref="I116" si="172">H116+1</f>
        <v>1995</v>
      </c>
      <c r="J116" s="120">
        <f t="shared" ref="J116" si="173">I116+1</f>
        <v>1996</v>
      </c>
      <c r="K116" s="120">
        <f t="shared" ref="K116" si="174">J116+1</f>
        <v>1997</v>
      </c>
      <c r="L116" s="120">
        <f t="shared" ref="L116" si="175">K116+1</f>
        <v>1998</v>
      </c>
      <c r="M116" s="120">
        <f t="shared" ref="M116" si="176">L116+1</f>
        <v>1999</v>
      </c>
      <c r="N116" s="120">
        <f t="shared" ref="N116" si="177">M116+1</f>
        <v>2000</v>
      </c>
      <c r="O116" s="120">
        <f t="shared" ref="O116" si="178">N116+1</f>
        <v>2001</v>
      </c>
      <c r="P116" s="120">
        <f t="shared" ref="P116" si="179">O116+1</f>
        <v>2002</v>
      </c>
      <c r="Q116" s="120">
        <f t="shared" ref="Q116" si="180">P116+1</f>
        <v>2003</v>
      </c>
      <c r="R116" s="120">
        <f t="shared" ref="R116" si="181">Q116+1</f>
        <v>2004</v>
      </c>
      <c r="S116" s="120">
        <f t="shared" ref="S116" si="182">R116+1</f>
        <v>2005</v>
      </c>
      <c r="T116" s="120">
        <f t="shared" ref="T116" si="183">S116+1</f>
        <v>2006</v>
      </c>
      <c r="U116" s="120">
        <f t="shared" ref="U116" si="184">T116+1</f>
        <v>2007</v>
      </c>
      <c r="V116" s="120">
        <f t="shared" ref="V116" si="185">U116+1</f>
        <v>2008</v>
      </c>
      <c r="W116" s="120">
        <f t="shared" ref="W116" si="186">V116+1</f>
        <v>2009</v>
      </c>
      <c r="X116" s="120">
        <f t="shared" ref="X116" si="187">W116+1</f>
        <v>2010</v>
      </c>
      <c r="Y116" s="120">
        <f t="shared" ref="Y116" si="188">X116+1</f>
        <v>2011</v>
      </c>
      <c r="Z116" s="120">
        <f t="shared" ref="Z116" si="189">Y116+1</f>
        <v>2012</v>
      </c>
      <c r="AA116" s="120">
        <f t="shared" ref="AA116:AI116" si="190">Z116+1</f>
        <v>2013</v>
      </c>
      <c r="AB116" s="120">
        <f t="shared" si="190"/>
        <v>2014</v>
      </c>
      <c r="AC116" s="120">
        <f t="shared" si="190"/>
        <v>2015</v>
      </c>
      <c r="AD116" s="120">
        <f t="shared" si="190"/>
        <v>2016</v>
      </c>
      <c r="AE116" s="120">
        <f t="shared" si="190"/>
        <v>2017</v>
      </c>
      <c r="AF116" s="120">
        <f t="shared" si="190"/>
        <v>2018</v>
      </c>
      <c r="AG116" s="120">
        <f t="shared" si="190"/>
        <v>2019</v>
      </c>
      <c r="AH116" s="120">
        <f t="shared" si="190"/>
        <v>2020</v>
      </c>
      <c r="AI116" s="120">
        <f t="shared" si="190"/>
        <v>2021</v>
      </c>
      <c r="AJ116" s="120">
        <f>AI116+1</f>
        <v>2022</v>
      </c>
      <c r="AK116" s="120">
        <f>AJ116+1</f>
        <v>2023</v>
      </c>
      <c r="AL116" s="1"/>
    </row>
    <row r="117" spans="2:41" ht="12.75">
      <c r="B117" s="117" t="s">
        <v>173</v>
      </c>
      <c r="C117" s="142" t="s">
        <v>132</v>
      </c>
      <c r="D117" s="267">
        <v>714.10400000000004</v>
      </c>
      <c r="E117" s="267">
        <v>741.94399999999996</v>
      </c>
      <c r="F117" s="267">
        <v>725.221</v>
      </c>
      <c r="G117" s="267">
        <v>661.80700000000002</v>
      </c>
      <c r="H117" s="267">
        <v>742.18600000000004</v>
      </c>
      <c r="I117" s="267">
        <v>794.86300000000006</v>
      </c>
      <c r="J117" s="267">
        <v>885.26599999999996</v>
      </c>
      <c r="K117" s="267">
        <v>956.57600000000002</v>
      </c>
      <c r="L117" s="267">
        <v>961.05499999999995</v>
      </c>
      <c r="M117" s="267">
        <v>992.50699999999995</v>
      </c>
      <c r="N117" s="267">
        <v>961.13</v>
      </c>
      <c r="O117" s="267">
        <v>869.07100000000003</v>
      </c>
      <c r="P117" s="267">
        <v>887.42700000000002</v>
      </c>
      <c r="Q117" s="267">
        <v>948.09699999999998</v>
      </c>
      <c r="R117" s="267">
        <v>958.8</v>
      </c>
      <c r="S117" s="267">
        <v>1000.568</v>
      </c>
      <c r="T117" s="267">
        <v>972.44100000000003</v>
      </c>
      <c r="U117" s="267">
        <v>957.35199999999998</v>
      </c>
      <c r="V117" s="267">
        <v>794.96100000000001</v>
      </c>
      <c r="W117" s="267">
        <v>792.14700000000005</v>
      </c>
      <c r="X117" s="267">
        <v>842.82600000000002</v>
      </c>
      <c r="Y117" s="267">
        <v>842.32399999999996</v>
      </c>
      <c r="Z117" s="267">
        <v>848.98500000000001</v>
      </c>
      <c r="AA117" s="267">
        <v>914.76499999999999</v>
      </c>
      <c r="AB117" s="267">
        <v>893.72500000000002</v>
      </c>
      <c r="AC117" s="267">
        <v>922.721</v>
      </c>
      <c r="AD117" s="267">
        <v>882.346</v>
      </c>
      <c r="AE117" s="267">
        <v>945.24599999999998</v>
      </c>
      <c r="AF117" s="267">
        <v>893.48500000000001</v>
      </c>
      <c r="AG117" s="267">
        <v>878.31899999999996</v>
      </c>
      <c r="AH117" s="267">
        <v>789.95500000000004</v>
      </c>
      <c r="AI117" s="267">
        <v>817.755</v>
      </c>
      <c r="AJ117" s="267">
        <v>618.40800000000002</v>
      </c>
      <c r="AK117" s="267">
        <v>569.4</v>
      </c>
      <c r="AL117" s="184"/>
    </row>
    <row r="118" spans="2:41" ht="12.75">
      <c r="B118" s="194"/>
      <c r="C118" s="18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184"/>
      <c r="AH118" s="184"/>
      <c r="AI118" s="184"/>
      <c r="AJ118" s="184"/>
      <c r="AK118" s="184"/>
      <c r="AL118" s="1"/>
      <c r="AO118" s="164"/>
    </row>
    <row r="119" spans="2:41" ht="12.75">
      <c r="B119" s="65"/>
      <c r="C119" s="62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1"/>
    </row>
    <row r="120" spans="2:41" ht="12.75">
      <c r="B120" s="1" t="s">
        <v>377</v>
      </c>
      <c r="C120" s="62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1"/>
    </row>
    <row r="121" spans="2:41" ht="12.75">
      <c r="B121" s="266" t="s">
        <v>113</v>
      </c>
      <c r="C121" s="266" t="s">
        <v>114</v>
      </c>
      <c r="D121" s="120">
        <v>1990</v>
      </c>
      <c r="E121" s="120">
        <f t="shared" ref="E121" si="191">D121+1</f>
        <v>1991</v>
      </c>
      <c r="F121" s="120">
        <f t="shared" ref="F121" si="192">E121+1</f>
        <v>1992</v>
      </c>
      <c r="G121" s="120">
        <f t="shared" ref="G121" si="193">F121+1</f>
        <v>1993</v>
      </c>
      <c r="H121" s="120">
        <f t="shared" ref="H121" si="194">G121+1</f>
        <v>1994</v>
      </c>
      <c r="I121" s="120">
        <f t="shared" ref="I121" si="195">H121+1</f>
        <v>1995</v>
      </c>
      <c r="J121" s="120">
        <f t="shared" ref="J121" si="196">I121+1</f>
        <v>1996</v>
      </c>
      <c r="K121" s="120">
        <f t="shared" ref="K121" si="197">J121+1</f>
        <v>1997</v>
      </c>
      <c r="L121" s="120">
        <f t="shared" ref="L121" si="198">K121+1</f>
        <v>1998</v>
      </c>
      <c r="M121" s="120">
        <f t="shared" ref="M121" si="199">L121+1</f>
        <v>1999</v>
      </c>
      <c r="N121" s="120">
        <f t="shared" ref="N121" si="200">M121+1</f>
        <v>2000</v>
      </c>
      <c r="O121" s="120">
        <f t="shared" ref="O121" si="201">N121+1</f>
        <v>2001</v>
      </c>
      <c r="P121" s="120">
        <f t="shared" ref="P121" si="202">O121+1</f>
        <v>2002</v>
      </c>
      <c r="Q121" s="120">
        <f t="shared" ref="Q121" si="203">P121+1</f>
        <v>2003</v>
      </c>
      <c r="R121" s="120">
        <f t="shared" ref="R121" si="204">Q121+1</f>
        <v>2004</v>
      </c>
      <c r="S121" s="120">
        <f t="shared" ref="S121" si="205">R121+1</f>
        <v>2005</v>
      </c>
      <c r="T121" s="120">
        <f t="shared" ref="T121" si="206">S121+1</f>
        <v>2006</v>
      </c>
      <c r="U121" s="120">
        <f t="shared" ref="U121" si="207">T121+1</f>
        <v>2007</v>
      </c>
      <c r="V121" s="120">
        <f t="shared" ref="V121" si="208">U121+1</f>
        <v>2008</v>
      </c>
      <c r="W121" s="120">
        <f t="shared" ref="W121" si="209">V121+1</f>
        <v>2009</v>
      </c>
      <c r="X121" s="120">
        <f t="shared" ref="X121" si="210">W121+1</f>
        <v>2010</v>
      </c>
      <c r="Y121" s="120">
        <f t="shared" ref="Y121" si="211">X121+1</f>
        <v>2011</v>
      </c>
      <c r="Z121" s="120">
        <f t="shared" ref="Z121" si="212">Y121+1</f>
        <v>2012</v>
      </c>
      <c r="AA121" s="120">
        <f t="shared" ref="AA121:AI121" si="213">Z121+1</f>
        <v>2013</v>
      </c>
      <c r="AB121" s="120">
        <f t="shared" si="213"/>
        <v>2014</v>
      </c>
      <c r="AC121" s="120">
        <f t="shared" si="213"/>
        <v>2015</v>
      </c>
      <c r="AD121" s="120">
        <f t="shared" si="213"/>
        <v>2016</v>
      </c>
      <c r="AE121" s="120">
        <f t="shared" si="213"/>
        <v>2017</v>
      </c>
      <c r="AF121" s="120">
        <f t="shared" si="213"/>
        <v>2018</v>
      </c>
      <c r="AG121" s="120">
        <f t="shared" si="213"/>
        <v>2019</v>
      </c>
      <c r="AH121" s="120">
        <f t="shared" si="213"/>
        <v>2020</v>
      </c>
      <c r="AI121" s="120">
        <f t="shared" si="213"/>
        <v>2021</v>
      </c>
      <c r="AJ121" s="120">
        <f>AI121+1</f>
        <v>2022</v>
      </c>
      <c r="AK121" s="120">
        <f>AJ121+1</f>
        <v>2023</v>
      </c>
      <c r="AL121" s="1"/>
    </row>
    <row r="122" spans="2:41" ht="12.75">
      <c r="B122" s="117" t="s">
        <v>174</v>
      </c>
      <c r="C122" s="142" t="s">
        <v>132</v>
      </c>
      <c r="D122" s="267">
        <v>602.33600000000001</v>
      </c>
      <c r="E122" s="267">
        <v>605.75199999999995</v>
      </c>
      <c r="F122" s="267">
        <v>621.77</v>
      </c>
      <c r="G122" s="267">
        <v>587.04399999999998</v>
      </c>
      <c r="H122" s="267">
        <v>639.89</v>
      </c>
      <c r="I122" s="267">
        <v>651.56399999999996</v>
      </c>
      <c r="J122" s="267">
        <v>701.03599999999994</v>
      </c>
      <c r="K122" s="267">
        <v>707.77700000000004</v>
      </c>
      <c r="L122" s="267">
        <v>679.678</v>
      </c>
      <c r="M122" s="267">
        <v>739.08100000000002</v>
      </c>
      <c r="N122" s="267">
        <v>733.61300000000006</v>
      </c>
      <c r="O122" s="267">
        <v>712.524</v>
      </c>
      <c r="P122" s="267">
        <v>751.15</v>
      </c>
      <c r="Q122" s="267">
        <v>742.02300000000002</v>
      </c>
      <c r="R122" s="267">
        <v>738.31700000000001</v>
      </c>
      <c r="S122" s="267">
        <v>697.29100000000005</v>
      </c>
      <c r="T122" s="267">
        <v>699.31399999999996</v>
      </c>
      <c r="U122" s="267">
        <v>712.90099999999995</v>
      </c>
      <c r="V122" s="267">
        <v>563.04300000000001</v>
      </c>
      <c r="W122" s="267">
        <v>631.18399999999997</v>
      </c>
      <c r="X122" s="267">
        <v>717.97500000000002</v>
      </c>
      <c r="Y122" s="267">
        <v>665.1</v>
      </c>
      <c r="Z122" s="267">
        <v>553.45000000000005</v>
      </c>
      <c r="AA122" s="267">
        <v>498.65</v>
      </c>
      <c r="AB122" s="267">
        <v>467.96300000000002</v>
      </c>
      <c r="AC122" s="267">
        <v>431.029</v>
      </c>
      <c r="AD122" s="267">
        <v>437.392</v>
      </c>
      <c r="AE122" s="267">
        <v>443.101</v>
      </c>
      <c r="AF122" s="267">
        <v>467.05799999999999</v>
      </c>
      <c r="AG122" s="267">
        <v>457.35300000000001</v>
      </c>
      <c r="AH122" s="267">
        <v>419.755</v>
      </c>
      <c r="AI122" s="267">
        <v>444.77600000000001</v>
      </c>
      <c r="AJ122" s="267">
        <v>402.03399999999999</v>
      </c>
      <c r="AK122" s="267">
        <v>335.71499999999997</v>
      </c>
      <c r="AL122" s="184"/>
    </row>
    <row r="123" spans="2:41" ht="12.75">
      <c r="B123" s="194"/>
      <c r="C123" s="18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184"/>
      <c r="AH123" s="184"/>
      <c r="AI123" s="184"/>
      <c r="AJ123" s="184"/>
      <c r="AK123" s="184"/>
      <c r="AL123" s="1"/>
      <c r="AO123" s="164"/>
    </row>
    <row r="124" spans="2:41" ht="12.7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"/>
    </row>
    <row r="125" spans="2:41" ht="12.75">
      <c r="B125" s="1" t="s">
        <v>378</v>
      </c>
      <c r="C125" s="61"/>
      <c r="D125" s="16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2:41" ht="12.75">
      <c r="B126" s="266" t="s">
        <v>113</v>
      </c>
      <c r="C126" s="266" t="s">
        <v>114</v>
      </c>
      <c r="D126" s="120">
        <v>1990</v>
      </c>
      <c r="E126" s="120">
        <f t="shared" ref="E126:R126" si="214">D126+1</f>
        <v>1991</v>
      </c>
      <c r="F126" s="120">
        <f t="shared" si="214"/>
        <v>1992</v>
      </c>
      <c r="G126" s="120">
        <f t="shared" si="214"/>
        <v>1993</v>
      </c>
      <c r="H126" s="120">
        <f t="shared" si="214"/>
        <v>1994</v>
      </c>
      <c r="I126" s="120">
        <f t="shared" si="214"/>
        <v>1995</v>
      </c>
      <c r="J126" s="120">
        <f t="shared" si="214"/>
        <v>1996</v>
      </c>
      <c r="K126" s="120">
        <f t="shared" si="214"/>
        <v>1997</v>
      </c>
      <c r="L126" s="120">
        <f t="shared" si="214"/>
        <v>1998</v>
      </c>
      <c r="M126" s="120">
        <f t="shared" si="214"/>
        <v>1999</v>
      </c>
      <c r="N126" s="120">
        <f t="shared" si="214"/>
        <v>2000</v>
      </c>
      <c r="O126" s="120">
        <f t="shared" si="214"/>
        <v>2001</v>
      </c>
      <c r="P126" s="120">
        <f t="shared" si="214"/>
        <v>2002</v>
      </c>
      <c r="Q126" s="120">
        <f t="shared" si="214"/>
        <v>2003</v>
      </c>
      <c r="R126" s="120">
        <f t="shared" si="214"/>
        <v>2004</v>
      </c>
      <c r="S126" s="120">
        <f t="shared" ref="S126:AI126" si="215">R126+1</f>
        <v>2005</v>
      </c>
      <c r="T126" s="120">
        <f t="shared" si="215"/>
        <v>2006</v>
      </c>
      <c r="U126" s="120">
        <f t="shared" si="215"/>
        <v>2007</v>
      </c>
      <c r="V126" s="120">
        <f t="shared" si="215"/>
        <v>2008</v>
      </c>
      <c r="W126" s="120">
        <f t="shared" si="215"/>
        <v>2009</v>
      </c>
      <c r="X126" s="120">
        <f t="shared" si="215"/>
        <v>2010</v>
      </c>
      <c r="Y126" s="120">
        <f t="shared" si="215"/>
        <v>2011</v>
      </c>
      <c r="Z126" s="120">
        <f t="shared" si="215"/>
        <v>2012</v>
      </c>
      <c r="AA126" s="120">
        <f t="shared" si="215"/>
        <v>2013</v>
      </c>
      <c r="AB126" s="120">
        <f t="shared" si="215"/>
        <v>2014</v>
      </c>
      <c r="AC126" s="120">
        <f t="shared" si="215"/>
        <v>2015</v>
      </c>
      <c r="AD126" s="120">
        <f t="shared" si="215"/>
        <v>2016</v>
      </c>
      <c r="AE126" s="120">
        <f t="shared" si="215"/>
        <v>2017</v>
      </c>
      <c r="AF126" s="120">
        <f t="shared" si="215"/>
        <v>2018</v>
      </c>
      <c r="AG126" s="120">
        <f t="shared" si="215"/>
        <v>2019</v>
      </c>
      <c r="AH126" s="120">
        <f t="shared" si="215"/>
        <v>2020</v>
      </c>
      <c r="AI126" s="120">
        <f t="shared" si="215"/>
        <v>2021</v>
      </c>
      <c r="AJ126" s="120">
        <f>AI126+1</f>
        <v>2022</v>
      </c>
      <c r="AK126" s="120">
        <f>AJ126+1</f>
        <v>2023</v>
      </c>
      <c r="AL126" s="1"/>
    </row>
    <row r="127" spans="2:41" ht="12.75">
      <c r="B127" s="117" t="s">
        <v>175</v>
      </c>
      <c r="C127" s="142" t="s">
        <v>132</v>
      </c>
      <c r="D127" s="158">
        <v>792.72199999999998</v>
      </c>
      <c r="E127" s="158">
        <v>786.83100000000002</v>
      </c>
      <c r="F127" s="158">
        <v>755.04200000000003</v>
      </c>
      <c r="G127" s="158">
        <v>685.47199999999998</v>
      </c>
      <c r="H127" s="158">
        <v>727.553</v>
      </c>
      <c r="I127" s="158">
        <v>758.53599999999994</v>
      </c>
      <c r="J127" s="158">
        <v>762.827</v>
      </c>
      <c r="K127" s="158">
        <v>767.27</v>
      </c>
      <c r="L127" s="158">
        <v>718.66600000000005</v>
      </c>
      <c r="M127" s="158">
        <v>778.54899999999998</v>
      </c>
      <c r="N127" s="158">
        <v>771.875</v>
      </c>
      <c r="O127" s="158">
        <v>736.54399999999998</v>
      </c>
      <c r="P127" s="158">
        <v>770.58699999999999</v>
      </c>
      <c r="Q127" s="158">
        <v>792.11400000000003</v>
      </c>
      <c r="R127" s="158">
        <v>809.09199999999998</v>
      </c>
      <c r="S127" s="158">
        <v>805.46100000000001</v>
      </c>
      <c r="T127" s="158">
        <v>832.47</v>
      </c>
      <c r="U127" s="158">
        <v>840.63400000000001</v>
      </c>
      <c r="V127" s="158">
        <v>725.11300000000006</v>
      </c>
      <c r="W127" s="158">
        <v>634.73299999999995</v>
      </c>
      <c r="X127" s="158">
        <v>730.35199999999998</v>
      </c>
      <c r="Y127" s="158">
        <v>669.88699999999994</v>
      </c>
      <c r="Z127" s="158">
        <v>612.04300000000001</v>
      </c>
      <c r="AA127" s="158">
        <v>628.38699999999994</v>
      </c>
      <c r="AB127" s="158">
        <v>608.34699999999998</v>
      </c>
      <c r="AC127" s="158">
        <v>563.428</v>
      </c>
      <c r="AD127" s="158">
        <v>567.16499999999996</v>
      </c>
      <c r="AE127" s="158">
        <v>597.21299999999997</v>
      </c>
      <c r="AF127" s="158">
        <v>611.01199999999994</v>
      </c>
      <c r="AG127" s="158">
        <v>571.63599999999997</v>
      </c>
      <c r="AH127" s="158">
        <v>475.91899999999998</v>
      </c>
      <c r="AI127" s="158">
        <v>581.56700000000001</v>
      </c>
      <c r="AJ127" s="158">
        <v>559.73</v>
      </c>
      <c r="AK127" s="158">
        <v>542.09400000000005</v>
      </c>
      <c r="AL127" s="184"/>
    </row>
    <row r="128" spans="2:41" ht="12.75">
      <c r="B128" s="194"/>
      <c r="C128" s="18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184"/>
      <c r="AH128" s="184"/>
      <c r="AI128" s="184"/>
      <c r="AJ128" s="184"/>
      <c r="AK128" s="184"/>
      <c r="AL128" s="1"/>
      <c r="AO128" s="164"/>
    </row>
    <row r="129" spans="2:41" ht="12.75">
      <c r="B129" s="15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2:41" ht="12.75">
      <c r="B130" s="1" t="s">
        <v>412</v>
      </c>
      <c r="C130" s="61"/>
      <c r="D130" s="16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2:41" ht="12.75">
      <c r="B131" s="266" t="s">
        <v>113</v>
      </c>
      <c r="C131" s="266" t="s">
        <v>114</v>
      </c>
      <c r="D131" s="120">
        <v>1990</v>
      </c>
      <c r="E131" s="120">
        <f t="shared" ref="E131:AI131" si="216">D131+1</f>
        <v>1991</v>
      </c>
      <c r="F131" s="120">
        <f t="shared" si="216"/>
        <v>1992</v>
      </c>
      <c r="G131" s="120">
        <f t="shared" si="216"/>
        <v>1993</v>
      </c>
      <c r="H131" s="120">
        <f t="shared" si="216"/>
        <v>1994</v>
      </c>
      <c r="I131" s="120">
        <f t="shared" si="216"/>
        <v>1995</v>
      </c>
      <c r="J131" s="120">
        <f t="shared" si="216"/>
        <v>1996</v>
      </c>
      <c r="K131" s="120">
        <f t="shared" si="216"/>
        <v>1997</v>
      </c>
      <c r="L131" s="120">
        <f t="shared" si="216"/>
        <v>1998</v>
      </c>
      <c r="M131" s="120">
        <f t="shared" si="216"/>
        <v>1999</v>
      </c>
      <c r="N131" s="120">
        <f t="shared" si="216"/>
        <v>2000</v>
      </c>
      <c r="O131" s="120">
        <f t="shared" si="216"/>
        <v>2001</v>
      </c>
      <c r="P131" s="120">
        <f t="shared" si="216"/>
        <v>2002</v>
      </c>
      <c r="Q131" s="120">
        <f t="shared" si="216"/>
        <v>2003</v>
      </c>
      <c r="R131" s="120">
        <f t="shared" si="216"/>
        <v>2004</v>
      </c>
      <c r="S131" s="120">
        <f t="shared" si="216"/>
        <v>2005</v>
      </c>
      <c r="T131" s="120">
        <f t="shared" si="216"/>
        <v>2006</v>
      </c>
      <c r="U131" s="120">
        <f t="shared" si="216"/>
        <v>2007</v>
      </c>
      <c r="V131" s="120">
        <f t="shared" si="216"/>
        <v>2008</v>
      </c>
      <c r="W131" s="120">
        <f t="shared" si="216"/>
        <v>2009</v>
      </c>
      <c r="X131" s="120">
        <f t="shared" si="216"/>
        <v>2010</v>
      </c>
      <c r="Y131" s="120">
        <f t="shared" si="216"/>
        <v>2011</v>
      </c>
      <c r="Z131" s="120">
        <f t="shared" si="216"/>
        <v>2012</v>
      </c>
      <c r="AA131" s="120">
        <f t="shared" si="216"/>
        <v>2013</v>
      </c>
      <c r="AB131" s="120">
        <f t="shared" si="216"/>
        <v>2014</v>
      </c>
      <c r="AC131" s="120">
        <f t="shared" si="216"/>
        <v>2015</v>
      </c>
      <c r="AD131" s="120">
        <f t="shared" si="216"/>
        <v>2016</v>
      </c>
      <c r="AE131" s="120">
        <f t="shared" si="216"/>
        <v>2017</v>
      </c>
      <c r="AF131" s="120">
        <f t="shared" si="216"/>
        <v>2018</v>
      </c>
      <c r="AG131" s="120">
        <f t="shared" si="216"/>
        <v>2019</v>
      </c>
      <c r="AH131" s="120">
        <f t="shared" si="216"/>
        <v>2020</v>
      </c>
      <c r="AI131" s="120">
        <f t="shared" si="216"/>
        <v>2021</v>
      </c>
      <c r="AJ131" s="120">
        <f>AI131+1</f>
        <v>2022</v>
      </c>
      <c r="AK131" s="120">
        <f>AJ131+1</f>
        <v>2023</v>
      </c>
      <c r="AL131" s="1"/>
    </row>
    <row r="132" spans="2:41" ht="12.75">
      <c r="B132" s="277" t="s">
        <v>176</v>
      </c>
      <c r="C132" s="142" t="s">
        <v>132</v>
      </c>
      <c r="D132" s="158">
        <v>2227.1640000000002</v>
      </c>
      <c r="E132" s="158">
        <v>2187.576</v>
      </c>
      <c r="F132" s="158">
        <v>2167.3919999999998</v>
      </c>
      <c r="G132" s="158">
        <v>2252.4830000000002</v>
      </c>
      <c r="H132" s="158">
        <v>2762.8919999999998</v>
      </c>
      <c r="I132" s="158">
        <v>2951.703</v>
      </c>
      <c r="J132" s="158">
        <v>3133.5619999999999</v>
      </c>
      <c r="K132" s="158">
        <v>2865.2979999999998</v>
      </c>
      <c r="L132" s="158">
        <v>2934.3150000000001</v>
      </c>
      <c r="M132" s="158">
        <v>2994.5990000000002</v>
      </c>
      <c r="N132" s="158">
        <v>3020.1790000000001</v>
      </c>
      <c r="O132" s="158">
        <v>2947.8440000000001</v>
      </c>
      <c r="P132" s="158">
        <v>3073.5929999999998</v>
      </c>
      <c r="Q132" s="158">
        <v>3255.3209999999999</v>
      </c>
      <c r="R132" s="158">
        <v>3323.5949999999998</v>
      </c>
      <c r="S132" s="158">
        <v>3374.5709999999999</v>
      </c>
      <c r="T132" s="158">
        <v>3372.7359999999999</v>
      </c>
      <c r="U132" s="158">
        <v>3416.7739999999999</v>
      </c>
      <c r="V132" s="158">
        <v>2698.7460000000001</v>
      </c>
      <c r="W132" s="158">
        <v>3043.4569999999999</v>
      </c>
      <c r="X132" s="158">
        <v>3018.6210000000001</v>
      </c>
      <c r="Y132" s="158">
        <v>2593.9279999999999</v>
      </c>
      <c r="Z132" s="158">
        <v>2425.5729999999999</v>
      </c>
      <c r="AA132" s="158">
        <v>2538.5859999999998</v>
      </c>
      <c r="AB132" s="158">
        <v>2517.982</v>
      </c>
      <c r="AC132" s="158">
        <v>2259.69</v>
      </c>
      <c r="AD132" s="158">
        <v>1951.7059999999999</v>
      </c>
      <c r="AE132" s="158">
        <v>2100.232</v>
      </c>
      <c r="AF132" s="158">
        <v>1994.0129999999999</v>
      </c>
      <c r="AG132" s="158">
        <v>1979.81</v>
      </c>
      <c r="AH132" s="158">
        <v>1873.576</v>
      </c>
      <c r="AI132" s="158">
        <v>1897.8520000000001</v>
      </c>
      <c r="AJ132" s="158">
        <v>1495.835</v>
      </c>
      <c r="AK132" s="158">
        <v>1419.6759999999999</v>
      </c>
      <c r="AL132" s="184"/>
    </row>
    <row r="133" spans="2:41" ht="12.75">
      <c r="B133" s="194"/>
      <c r="C133" s="18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184"/>
      <c r="AH133" s="184"/>
      <c r="AI133" s="184"/>
      <c r="AJ133" s="184"/>
      <c r="AK133" s="184"/>
      <c r="AL133" s="1"/>
      <c r="AO133" s="164"/>
    </row>
    <row r="134" spans="2:41" ht="12.75">
      <c r="B134" s="15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2:41" ht="12.75">
      <c r="B135" s="1" t="s">
        <v>379</v>
      </c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2:41" ht="12.75">
      <c r="B136" s="266" t="s">
        <v>113</v>
      </c>
      <c r="C136" s="266" t="s">
        <v>114</v>
      </c>
      <c r="D136" s="120">
        <v>1990</v>
      </c>
      <c r="E136" s="120">
        <f t="shared" ref="E136" si="217">D136+1</f>
        <v>1991</v>
      </c>
      <c r="F136" s="120">
        <f t="shared" ref="F136" si="218">E136+1</f>
        <v>1992</v>
      </c>
      <c r="G136" s="120">
        <f t="shared" ref="G136" si="219">F136+1</f>
        <v>1993</v>
      </c>
      <c r="H136" s="120">
        <f t="shared" ref="H136" si="220">G136+1</f>
        <v>1994</v>
      </c>
      <c r="I136" s="120">
        <f t="shared" ref="I136" si="221">H136+1</f>
        <v>1995</v>
      </c>
      <c r="J136" s="120">
        <f t="shared" ref="J136" si="222">I136+1</f>
        <v>1996</v>
      </c>
      <c r="K136" s="120">
        <f t="shared" ref="K136" si="223">J136+1</f>
        <v>1997</v>
      </c>
      <c r="L136" s="120">
        <f t="shared" ref="L136" si="224">K136+1</f>
        <v>1998</v>
      </c>
      <c r="M136" s="120">
        <f t="shared" ref="M136" si="225">L136+1</f>
        <v>1999</v>
      </c>
      <c r="N136" s="120">
        <f t="shared" ref="N136" si="226">M136+1</f>
        <v>2000</v>
      </c>
      <c r="O136" s="120">
        <f t="shared" ref="O136" si="227">N136+1</f>
        <v>2001</v>
      </c>
      <c r="P136" s="120">
        <f t="shared" ref="P136" si="228">O136+1</f>
        <v>2002</v>
      </c>
      <c r="Q136" s="120">
        <f t="shared" ref="Q136" si="229">P136+1</f>
        <v>2003</v>
      </c>
      <c r="R136" s="120">
        <f t="shared" ref="R136" si="230">Q136+1</f>
        <v>2004</v>
      </c>
      <c r="S136" s="120">
        <f t="shared" ref="S136" si="231">R136+1</f>
        <v>2005</v>
      </c>
      <c r="T136" s="120">
        <f t="shared" ref="T136" si="232">S136+1</f>
        <v>2006</v>
      </c>
      <c r="U136" s="120">
        <f t="shared" ref="U136" si="233">T136+1</f>
        <v>2007</v>
      </c>
      <c r="V136" s="120">
        <f t="shared" ref="V136" si="234">U136+1</f>
        <v>2008</v>
      </c>
      <c r="W136" s="120">
        <f t="shared" ref="W136" si="235">V136+1</f>
        <v>2009</v>
      </c>
      <c r="X136" s="120">
        <f t="shared" ref="X136" si="236">W136+1</f>
        <v>2010</v>
      </c>
      <c r="Y136" s="120">
        <f t="shared" ref="Y136" si="237">X136+1</f>
        <v>2011</v>
      </c>
      <c r="Z136" s="120">
        <f t="shared" ref="Z136" si="238">Y136+1</f>
        <v>2012</v>
      </c>
      <c r="AA136" s="120">
        <f t="shared" ref="AA136:AI136" si="239">Z136+1</f>
        <v>2013</v>
      </c>
      <c r="AB136" s="120">
        <f t="shared" si="239"/>
        <v>2014</v>
      </c>
      <c r="AC136" s="120">
        <f t="shared" si="239"/>
        <v>2015</v>
      </c>
      <c r="AD136" s="120">
        <f t="shared" si="239"/>
        <v>2016</v>
      </c>
      <c r="AE136" s="120">
        <f t="shared" si="239"/>
        <v>2017</v>
      </c>
      <c r="AF136" s="120">
        <f t="shared" si="239"/>
        <v>2018</v>
      </c>
      <c r="AG136" s="120">
        <f t="shared" si="239"/>
        <v>2019</v>
      </c>
      <c r="AH136" s="120">
        <f t="shared" si="239"/>
        <v>2020</v>
      </c>
      <c r="AI136" s="120">
        <f t="shared" si="239"/>
        <v>2021</v>
      </c>
      <c r="AJ136" s="120">
        <f>AI136+1</f>
        <v>2022</v>
      </c>
      <c r="AK136" s="120">
        <f>AJ136+1</f>
        <v>2023</v>
      </c>
      <c r="AL136" s="1"/>
    </row>
    <row r="137" spans="2:41" ht="14.25">
      <c r="B137" s="117" t="s">
        <v>487</v>
      </c>
      <c r="C137" s="142" t="s">
        <v>121</v>
      </c>
      <c r="D137" s="278">
        <v>0.36362776025236593</v>
      </c>
      <c r="E137" s="278">
        <v>0.36362776025236593</v>
      </c>
      <c r="F137" s="278">
        <v>0.36362776025236593</v>
      </c>
      <c r="G137" s="278">
        <v>0.36362776025236593</v>
      </c>
      <c r="H137" s="278">
        <v>0.36362776025236593</v>
      </c>
      <c r="I137" s="278">
        <v>0.36362776025236593</v>
      </c>
      <c r="J137" s="278">
        <v>0.36362776025236593</v>
      </c>
      <c r="K137" s="278">
        <v>0.34857566765578635</v>
      </c>
      <c r="L137" s="278">
        <v>0.31785576303927882</v>
      </c>
      <c r="M137" s="278">
        <v>0.31785576303927882</v>
      </c>
      <c r="N137" s="278">
        <v>0.32914460285132385</v>
      </c>
      <c r="O137" s="278">
        <v>0.3226482213438735</v>
      </c>
      <c r="P137" s="278">
        <v>0.3226482213438735</v>
      </c>
      <c r="Q137" s="278">
        <v>0.32639344262295084</v>
      </c>
      <c r="R137" s="278">
        <v>0.32639344262295084</v>
      </c>
      <c r="S137" s="278">
        <v>0.39124999999999999</v>
      </c>
      <c r="T137" s="278">
        <v>0.39124999999999999</v>
      </c>
      <c r="U137" s="278">
        <v>0.39124999999999999</v>
      </c>
      <c r="V137" s="278">
        <v>0.39124999999999999</v>
      </c>
      <c r="W137" s="278">
        <v>0.39124999999999999</v>
      </c>
      <c r="X137" s="278">
        <v>0.39124999999999999</v>
      </c>
      <c r="Y137" s="278">
        <v>0.39124999999999999</v>
      </c>
      <c r="Z137" s="278">
        <v>0.39124999999999999</v>
      </c>
      <c r="AA137" s="278">
        <v>0.39124999999999999</v>
      </c>
      <c r="AB137" s="278">
        <v>0.39124999999999999</v>
      </c>
      <c r="AC137" s="278">
        <v>0.39124999999999999</v>
      </c>
      <c r="AD137" s="278">
        <v>0.39124999999999999</v>
      </c>
      <c r="AE137" s="278">
        <v>0.39124999999999999</v>
      </c>
      <c r="AF137" s="278">
        <v>0.39124999999999999</v>
      </c>
      <c r="AG137" s="278">
        <v>0.39124999999999999</v>
      </c>
      <c r="AH137" s="278">
        <v>0.39124999999999999</v>
      </c>
      <c r="AI137" s="278">
        <v>0.39124999999999999</v>
      </c>
      <c r="AJ137" s="278">
        <v>0.39124999999999999</v>
      </c>
      <c r="AK137" s="278">
        <v>0.39124999999999999</v>
      </c>
      <c r="AL137" s="184"/>
    </row>
    <row r="138" spans="2:41" ht="12.75">
      <c r="B138" s="194"/>
      <c r="C138" s="184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184"/>
      <c r="AH138" s="184"/>
      <c r="AI138" s="184"/>
      <c r="AJ138" s="184"/>
      <c r="AK138" s="184"/>
      <c r="AL138" s="1"/>
      <c r="AO138" s="164"/>
    </row>
    <row r="139" spans="2:41" ht="12.75">
      <c r="B139" s="65"/>
      <c r="C139" s="62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1"/>
    </row>
    <row r="140" spans="2:41" ht="12.75">
      <c r="B140" s="1" t="s">
        <v>380</v>
      </c>
      <c r="C140" s="62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1"/>
    </row>
    <row r="141" spans="2:41" ht="12.75">
      <c r="B141" s="266" t="s">
        <v>113</v>
      </c>
      <c r="C141" s="266" t="s">
        <v>114</v>
      </c>
      <c r="D141" s="120">
        <v>1990</v>
      </c>
      <c r="E141" s="120">
        <f t="shared" ref="E141" si="240">D141+1</f>
        <v>1991</v>
      </c>
      <c r="F141" s="120">
        <f t="shared" ref="F141" si="241">E141+1</f>
        <v>1992</v>
      </c>
      <c r="G141" s="120">
        <f t="shared" ref="G141" si="242">F141+1</f>
        <v>1993</v>
      </c>
      <c r="H141" s="120">
        <f t="shared" ref="H141" si="243">G141+1</f>
        <v>1994</v>
      </c>
      <c r="I141" s="120">
        <f t="shared" ref="I141" si="244">H141+1</f>
        <v>1995</v>
      </c>
      <c r="J141" s="120">
        <f t="shared" ref="J141" si="245">I141+1</f>
        <v>1996</v>
      </c>
      <c r="K141" s="120">
        <f t="shared" ref="K141" si="246">J141+1</f>
        <v>1997</v>
      </c>
      <c r="L141" s="120">
        <f t="shared" ref="L141" si="247">K141+1</f>
        <v>1998</v>
      </c>
      <c r="M141" s="120">
        <f t="shared" ref="M141" si="248">L141+1</f>
        <v>1999</v>
      </c>
      <c r="N141" s="120">
        <f t="shared" ref="N141" si="249">M141+1</f>
        <v>2000</v>
      </c>
      <c r="O141" s="120">
        <f t="shared" ref="O141" si="250">N141+1</f>
        <v>2001</v>
      </c>
      <c r="P141" s="120">
        <f t="shared" ref="P141" si="251">O141+1</f>
        <v>2002</v>
      </c>
      <c r="Q141" s="120">
        <f t="shared" ref="Q141" si="252">P141+1</f>
        <v>2003</v>
      </c>
      <c r="R141" s="120">
        <f t="shared" ref="R141" si="253">Q141+1</f>
        <v>2004</v>
      </c>
      <c r="S141" s="120">
        <f t="shared" ref="S141" si="254">R141+1</f>
        <v>2005</v>
      </c>
      <c r="T141" s="120">
        <f t="shared" ref="T141" si="255">S141+1</f>
        <v>2006</v>
      </c>
      <c r="U141" s="120">
        <f t="shared" ref="U141" si="256">T141+1</f>
        <v>2007</v>
      </c>
      <c r="V141" s="120">
        <f t="shared" ref="V141" si="257">U141+1</f>
        <v>2008</v>
      </c>
      <c r="W141" s="120">
        <f t="shared" ref="W141" si="258">V141+1</f>
        <v>2009</v>
      </c>
      <c r="X141" s="120">
        <f t="shared" ref="X141" si="259">W141+1</f>
        <v>2010</v>
      </c>
      <c r="Y141" s="120">
        <f t="shared" ref="Y141" si="260">X141+1</f>
        <v>2011</v>
      </c>
      <c r="Z141" s="120">
        <f t="shared" ref="Z141" si="261">Y141+1</f>
        <v>2012</v>
      </c>
      <c r="AA141" s="120">
        <f t="shared" ref="AA141:AI141" si="262">Z141+1</f>
        <v>2013</v>
      </c>
      <c r="AB141" s="120">
        <f t="shared" si="262"/>
        <v>2014</v>
      </c>
      <c r="AC141" s="120">
        <f t="shared" si="262"/>
        <v>2015</v>
      </c>
      <c r="AD141" s="120">
        <f t="shared" si="262"/>
        <v>2016</v>
      </c>
      <c r="AE141" s="120">
        <f t="shared" si="262"/>
        <v>2017</v>
      </c>
      <c r="AF141" s="120">
        <f t="shared" si="262"/>
        <v>2018</v>
      </c>
      <c r="AG141" s="120">
        <f t="shared" si="262"/>
        <v>2019</v>
      </c>
      <c r="AH141" s="120">
        <f t="shared" si="262"/>
        <v>2020</v>
      </c>
      <c r="AI141" s="120">
        <f t="shared" si="262"/>
        <v>2021</v>
      </c>
      <c r="AJ141" s="120">
        <f>AI141+1</f>
        <v>2022</v>
      </c>
      <c r="AK141" s="120">
        <f>AJ141+1</f>
        <v>2023</v>
      </c>
      <c r="AL141" s="1"/>
    </row>
    <row r="142" spans="2:41" ht="12.75">
      <c r="B142" s="117" t="s">
        <v>177</v>
      </c>
      <c r="C142" s="142" t="s">
        <v>132</v>
      </c>
      <c r="D142" s="267">
        <v>300.35599999999999</v>
      </c>
      <c r="E142" s="267">
        <v>313.34300000000002</v>
      </c>
      <c r="F142" s="267">
        <v>294.41199999999998</v>
      </c>
      <c r="G142" s="267">
        <v>286.45600000000002</v>
      </c>
      <c r="H142" s="267">
        <v>312.81799999999998</v>
      </c>
      <c r="I142" s="267">
        <v>318.59500000000003</v>
      </c>
      <c r="J142" s="267">
        <v>345.45600000000002</v>
      </c>
      <c r="K142" s="267">
        <v>325.58600000000001</v>
      </c>
      <c r="L142" s="267">
        <v>296.84300000000002</v>
      </c>
      <c r="M142" s="267">
        <v>296</v>
      </c>
      <c r="N142" s="267">
        <v>288.10300000000001</v>
      </c>
      <c r="O142" s="267">
        <v>254.01499999999999</v>
      </c>
      <c r="P142" s="267">
        <v>268.22500000000002</v>
      </c>
      <c r="Q142" s="267">
        <v>257.435</v>
      </c>
      <c r="R142" s="267">
        <v>257.16800000000001</v>
      </c>
      <c r="S142" s="267">
        <v>215.739</v>
      </c>
      <c r="T142" s="267">
        <v>177.14699999999999</v>
      </c>
      <c r="U142" s="267">
        <v>181.25299999999999</v>
      </c>
      <c r="V142" s="267">
        <v>158.74600000000001</v>
      </c>
      <c r="W142" s="267">
        <v>136.673</v>
      </c>
      <c r="X142" s="267">
        <v>159.501</v>
      </c>
      <c r="Y142" s="267">
        <v>148</v>
      </c>
      <c r="Z142" s="267">
        <v>161.68</v>
      </c>
      <c r="AA142" s="267">
        <v>158.304</v>
      </c>
      <c r="AB142" s="267">
        <v>155.68100000000001</v>
      </c>
      <c r="AC142" s="267">
        <v>159.44800000000001</v>
      </c>
      <c r="AD142" s="267">
        <v>156.16800000000001</v>
      </c>
      <c r="AE142" s="267">
        <v>162.858</v>
      </c>
      <c r="AF142" s="267">
        <v>154.65600000000001</v>
      </c>
      <c r="AG142" s="267">
        <v>160.155</v>
      </c>
      <c r="AH142" s="267">
        <v>137.09200000000001</v>
      </c>
      <c r="AI142" s="267">
        <v>151.15899999999999</v>
      </c>
      <c r="AJ142" s="267">
        <v>142.13499999999999</v>
      </c>
      <c r="AK142" s="267">
        <v>138.35599999999999</v>
      </c>
      <c r="AL142" s="184"/>
    </row>
    <row r="143" spans="2:41" ht="12.75">
      <c r="B143" s="194"/>
      <c r="C143" s="184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184"/>
      <c r="AH143" s="184"/>
      <c r="AI143" s="184"/>
      <c r="AJ143" s="184"/>
      <c r="AK143" s="184"/>
      <c r="AL143" s="1"/>
      <c r="AO143" s="164"/>
    </row>
    <row r="144" spans="2:41" ht="12.75">
      <c r="B144" s="65"/>
      <c r="C144" s="62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1"/>
    </row>
    <row r="145" spans="2:41" ht="12.75">
      <c r="B145" s="1" t="s">
        <v>381</v>
      </c>
      <c r="C145" s="62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1"/>
    </row>
    <row r="146" spans="2:41" ht="12.75">
      <c r="B146" s="266" t="s">
        <v>113</v>
      </c>
      <c r="C146" s="266" t="s">
        <v>114</v>
      </c>
      <c r="D146" s="120">
        <v>1990</v>
      </c>
      <c r="E146" s="120">
        <f t="shared" ref="E146" si="263">D146+1</f>
        <v>1991</v>
      </c>
      <c r="F146" s="120">
        <f t="shared" ref="F146" si="264">E146+1</f>
        <v>1992</v>
      </c>
      <c r="G146" s="120">
        <f t="shared" ref="G146" si="265">F146+1</f>
        <v>1993</v>
      </c>
      <c r="H146" s="120">
        <f t="shared" ref="H146" si="266">G146+1</f>
        <v>1994</v>
      </c>
      <c r="I146" s="120">
        <f t="shared" ref="I146" si="267">H146+1</f>
        <v>1995</v>
      </c>
      <c r="J146" s="120">
        <f t="shared" ref="J146" si="268">I146+1</f>
        <v>1996</v>
      </c>
      <c r="K146" s="120">
        <f t="shared" ref="K146" si="269">J146+1</f>
        <v>1997</v>
      </c>
      <c r="L146" s="120">
        <f t="shared" ref="L146" si="270">K146+1</f>
        <v>1998</v>
      </c>
      <c r="M146" s="120">
        <f t="shared" ref="M146" si="271">L146+1</f>
        <v>1999</v>
      </c>
      <c r="N146" s="120">
        <f t="shared" ref="N146" si="272">M146+1</f>
        <v>2000</v>
      </c>
      <c r="O146" s="120">
        <f t="shared" ref="O146" si="273">N146+1</f>
        <v>2001</v>
      </c>
      <c r="P146" s="120">
        <f t="shared" ref="P146" si="274">O146+1</f>
        <v>2002</v>
      </c>
      <c r="Q146" s="120">
        <f t="shared" ref="Q146" si="275">P146+1</f>
        <v>2003</v>
      </c>
      <c r="R146" s="120">
        <f t="shared" ref="R146" si="276">Q146+1</f>
        <v>2004</v>
      </c>
      <c r="S146" s="120">
        <f t="shared" ref="S146" si="277">R146+1</f>
        <v>2005</v>
      </c>
      <c r="T146" s="120">
        <f t="shared" ref="T146" si="278">S146+1</f>
        <v>2006</v>
      </c>
      <c r="U146" s="120">
        <f t="shared" ref="U146" si="279">T146+1</f>
        <v>2007</v>
      </c>
      <c r="V146" s="120">
        <f t="shared" ref="V146" si="280">U146+1</f>
        <v>2008</v>
      </c>
      <c r="W146" s="120">
        <f t="shared" ref="W146" si="281">V146+1</f>
        <v>2009</v>
      </c>
      <c r="X146" s="120">
        <f t="shared" ref="X146" si="282">W146+1</f>
        <v>2010</v>
      </c>
      <c r="Y146" s="120">
        <f t="shared" ref="Y146" si="283">X146+1</f>
        <v>2011</v>
      </c>
      <c r="Z146" s="120">
        <f t="shared" ref="Z146" si="284">Y146+1</f>
        <v>2012</v>
      </c>
      <c r="AA146" s="120">
        <f t="shared" ref="AA146:AI146" si="285">Z146+1</f>
        <v>2013</v>
      </c>
      <c r="AB146" s="120">
        <f t="shared" si="285"/>
        <v>2014</v>
      </c>
      <c r="AC146" s="120">
        <f t="shared" si="285"/>
        <v>2015</v>
      </c>
      <c r="AD146" s="120">
        <f t="shared" si="285"/>
        <v>2016</v>
      </c>
      <c r="AE146" s="120">
        <f t="shared" si="285"/>
        <v>2017</v>
      </c>
      <c r="AF146" s="120">
        <f t="shared" si="285"/>
        <v>2018</v>
      </c>
      <c r="AG146" s="120">
        <f t="shared" si="285"/>
        <v>2019</v>
      </c>
      <c r="AH146" s="120">
        <f t="shared" si="285"/>
        <v>2020</v>
      </c>
      <c r="AI146" s="120">
        <f t="shared" si="285"/>
        <v>2021</v>
      </c>
      <c r="AJ146" s="120">
        <f>AI146+1</f>
        <v>2022</v>
      </c>
      <c r="AK146" s="120">
        <f>AJ146+1</f>
        <v>2023</v>
      </c>
      <c r="AL146" s="1"/>
    </row>
    <row r="147" spans="2:41" ht="14.25">
      <c r="B147" s="117" t="s">
        <v>488</v>
      </c>
      <c r="C147" s="142" t="s">
        <v>121</v>
      </c>
      <c r="D147" s="278">
        <v>0.69</v>
      </c>
      <c r="E147" s="278">
        <v>0.69</v>
      </c>
      <c r="F147" s="278">
        <v>0.69</v>
      </c>
      <c r="G147" s="278">
        <v>0.69</v>
      </c>
      <c r="H147" s="278">
        <v>0.69</v>
      </c>
      <c r="I147" s="278">
        <v>0.69</v>
      </c>
      <c r="J147" s="278">
        <v>0.69</v>
      </c>
      <c r="K147" s="278">
        <v>0.64500000000000002</v>
      </c>
      <c r="L147" s="278">
        <v>0.64500000000000002</v>
      </c>
      <c r="M147" s="278">
        <v>0.66197604790419162</v>
      </c>
      <c r="N147" s="278">
        <v>0.66197604790419162</v>
      </c>
      <c r="O147" s="278">
        <v>0.76071428571428568</v>
      </c>
      <c r="P147" s="278">
        <v>0.76071428571428568</v>
      </c>
      <c r="Q147" s="278">
        <v>0.76071428571428568</v>
      </c>
      <c r="R147" s="278">
        <v>0.76071428571428568</v>
      </c>
      <c r="S147" s="278">
        <v>0.76071428571428568</v>
      </c>
      <c r="T147" s="278">
        <v>0.76071428571428568</v>
      </c>
      <c r="U147" s="278">
        <v>0.76071428571428568</v>
      </c>
      <c r="V147" s="278">
        <v>0.76071428571428568</v>
      </c>
      <c r="W147" s="278">
        <v>0.76071428571428568</v>
      </c>
      <c r="X147" s="278">
        <v>0.76071428571428568</v>
      </c>
      <c r="Y147" s="278">
        <v>0.81727272727272726</v>
      </c>
      <c r="Z147" s="278">
        <v>0.81727272727272726</v>
      </c>
      <c r="AA147" s="278">
        <v>0.81727272727272726</v>
      </c>
      <c r="AB147" s="278">
        <v>0.81727272727272726</v>
      </c>
      <c r="AC147" s="278">
        <v>0.81727272727272726</v>
      </c>
      <c r="AD147" s="278">
        <v>0.81727272727272726</v>
      </c>
      <c r="AE147" s="278">
        <v>0.81727272727272726</v>
      </c>
      <c r="AF147" s="278">
        <v>0.81727272727272726</v>
      </c>
      <c r="AG147" s="278">
        <v>0.79400000000000004</v>
      </c>
      <c r="AH147" s="278">
        <v>0.79400000000000004</v>
      </c>
      <c r="AI147" s="278">
        <v>0.79400000000000004</v>
      </c>
      <c r="AJ147" s="278">
        <v>0.79400000000000004</v>
      </c>
      <c r="AK147" s="278">
        <v>0.79400000000000004</v>
      </c>
      <c r="AL147" s="184"/>
    </row>
    <row r="148" spans="2:41" ht="12.75">
      <c r="B148" s="194"/>
      <c r="C148" s="184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184"/>
      <c r="AH148" s="184"/>
      <c r="AI148" s="184"/>
      <c r="AJ148" s="184"/>
      <c r="AK148" s="184"/>
      <c r="AL148" s="1"/>
      <c r="AO148" s="164"/>
    </row>
    <row r="149" spans="2:41" ht="12.75">
      <c r="B149" s="65"/>
      <c r="C149" s="62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1"/>
    </row>
    <row r="150" spans="2:41" ht="12.75">
      <c r="B150" s="1" t="s">
        <v>382</v>
      </c>
      <c r="C150" s="62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1"/>
    </row>
    <row r="151" spans="2:41" ht="12.75">
      <c r="B151" s="266" t="s">
        <v>113</v>
      </c>
      <c r="C151" s="266" t="s">
        <v>114</v>
      </c>
      <c r="D151" s="120">
        <v>1990</v>
      </c>
      <c r="E151" s="120">
        <f t="shared" ref="E151" si="286">D151+1</f>
        <v>1991</v>
      </c>
      <c r="F151" s="120">
        <f t="shared" ref="F151" si="287">E151+1</f>
        <v>1992</v>
      </c>
      <c r="G151" s="120">
        <f t="shared" ref="G151" si="288">F151+1</f>
        <v>1993</v>
      </c>
      <c r="H151" s="120">
        <f t="shared" ref="H151" si="289">G151+1</f>
        <v>1994</v>
      </c>
      <c r="I151" s="120">
        <f t="shared" ref="I151" si="290">H151+1</f>
        <v>1995</v>
      </c>
      <c r="J151" s="120">
        <f t="shared" ref="J151" si="291">I151+1</f>
        <v>1996</v>
      </c>
      <c r="K151" s="120">
        <f t="shared" ref="K151" si="292">J151+1</f>
        <v>1997</v>
      </c>
      <c r="L151" s="120">
        <f t="shared" ref="L151" si="293">K151+1</f>
        <v>1998</v>
      </c>
      <c r="M151" s="120">
        <f t="shared" ref="M151" si="294">L151+1</f>
        <v>1999</v>
      </c>
      <c r="N151" s="120">
        <f t="shared" ref="N151" si="295">M151+1</f>
        <v>2000</v>
      </c>
      <c r="O151" s="120">
        <f t="shared" ref="O151" si="296">N151+1</f>
        <v>2001</v>
      </c>
      <c r="P151" s="120">
        <f t="shared" ref="P151" si="297">O151+1</f>
        <v>2002</v>
      </c>
      <c r="Q151" s="120">
        <f t="shared" ref="Q151" si="298">P151+1</f>
        <v>2003</v>
      </c>
      <c r="R151" s="120">
        <f t="shared" ref="R151" si="299">Q151+1</f>
        <v>2004</v>
      </c>
      <c r="S151" s="120">
        <f t="shared" ref="S151" si="300">R151+1</f>
        <v>2005</v>
      </c>
      <c r="T151" s="120">
        <f t="shared" ref="T151" si="301">S151+1</f>
        <v>2006</v>
      </c>
      <c r="U151" s="120">
        <f t="shared" ref="U151" si="302">T151+1</f>
        <v>2007</v>
      </c>
      <c r="V151" s="120">
        <f t="shared" ref="V151" si="303">U151+1</f>
        <v>2008</v>
      </c>
      <c r="W151" s="120">
        <f t="shared" ref="W151" si="304">V151+1</f>
        <v>2009</v>
      </c>
      <c r="X151" s="120">
        <f t="shared" ref="X151" si="305">W151+1</f>
        <v>2010</v>
      </c>
      <c r="Y151" s="120">
        <f t="shared" ref="Y151" si="306">X151+1</f>
        <v>2011</v>
      </c>
      <c r="Z151" s="120">
        <f t="shared" ref="Z151" si="307">Y151+1</f>
        <v>2012</v>
      </c>
      <c r="AA151" s="120">
        <f t="shared" ref="AA151:AI151" si="308">Z151+1</f>
        <v>2013</v>
      </c>
      <c r="AB151" s="120">
        <f t="shared" si="308"/>
        <v>2014</v>
      </c>
      <c r="AC151" s="120">
        <f t="shared" si="308"/>
        <v>2015</v>
      </c>
      <c r="AD151" s="120">
        <f t="shared" si="308"/>
        <v>2016</v>
      </c>
      <c r="AE151" s="120">
        <f t="shared" si="308"/>
        <v>2017</v>
      </c>
      <c r="AF151" s="120">
        <f t="shared" si="308"/>
        <v>2018</v>
      </c>
      <c r="AG151" s="120">
        <f t="shared" si="308"/>
        <v>2019</v>
      </c>
      <c r="AH151" s="120">
        <f t="shared" si="308"/>
        <v>2020</v>
      </c>
      <c r="AI151" s="120">
        <f t="shared" si="308"/>
        <v>2021</v>
      </c>
      <c r="AJ151" s="120">
        <f>AI151+1</f>
        <v>2022</v>
      </c>
      <c r="AK151" s="120">
        <f>AJ151+1</f>
        <v>2023</v>
      </c>
      <c r="AL151" s="1"/>
    </row>
    <row r="152" spans="2:41" ht="12.75">
      <c r="B152" s="117" t="s">
        <v>489</v>
      </c>
      <c r="C152" s="142" t="s">
        <v>132</v>
      </c>
      <c r="D152" s="267">
        <v>103.303</v>
      </c>
      <c r="E152" s="267">
        <v>98.721000000000004</v>
      </c>
      <c r="F152" s="267">
        <v>105.43899999999999</v>
      </c>
      <c r="G152" s="267">
        <v>110.944</v>
      </c>
      <c r="H152" s="267">
        <v>118.217</v>
      </c>
      <c r="I152" s="267">
        <v>115.78400000000001</v>
      </c>
      <c r="J152" s="267">
        <v>121.199</v>
      </c>
      <c r="K152" s="267">
        <v>136.34399999999999</v>
      </c>
      <c r="L152" s="267">
        <v>133.149</v>
      </c>
      <c r="M152" s="267">
        <v>133.96899999999999</v>
      </c>
      <c r="N152" s="267">
        <v>132.249</v>
      </c>
      <c r="O152" s="267">
        <v>108.633</v>
      </c>
      <c r="P152" s="267">
        <v>103.14100000000001</v>
      </c>
      <c r="Q152" s="267">
        <v>109.87</v>
      </c>
      <c r="R152" s="267">
        <v>111.604</v>
      </c>
      <c r="S152" s="267">
        <v>102.779</v>
      </c>
      <c r="T152" s="267">
        <v>106.26600000000001</v>
      </c>
      <c r="U152" s="267">
        <v>103.825</v>
      </c>
      <c r="V152" s="267">
        <v>86.423000000000002</v>
      </c>
      <c r="W152" s="267">
        <v>84.894000000000005</v>
      </c>
      <c r="X152" s="267">
        <v>92.551000000000002</v>
      </c>
      <c r="Y152" s="267">
        <v>87.548000000000002</v>
      </c>
      <c r="Z152" s="267">
        <v>75.197000000000003</v>
      </c>
      <c r="AA152" s="267">
        <v>85.918000000000006</v>
      </c>
      <c r="AB152" s="267">
        <v>85.257000000000005</v>
      </c>
      <c r="AC152" s="267">
        <v>86.962000000000003</v>
      </c>
      <c r="AD152" s="267">
        <v>87.608999999999995</v>
      </c>
      <c r="AE152" s="267">
        <v>90.409000000000006</v>
      </c>
      <c r="AF152" s="267">
        <v>88.518000000000001</v>
      </c>
      <c r="AG152" s="267">
        <v>79.757999999999996</v>
      </c>
      <c r="AH152" s="267">
        <v>74.001999999999995</v>
      </c>
      <c r="AI152" s="267">
        <v>86.733999999999995</v>
      </c>
      <c r="AJ152" s="267">
        <v>77.046999999999997</v>
      </c>
      <c r="AK152" s="267">
        <v>72.313000000000002</v>
      </c>
      <c r="AL152" s="184"/>
    </row>
    <row r="153" spans="2:41" ht="12.75">
      <c r="B153" s="194"/>
      <c r="C153" s="184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184"/>
      <c r="AH153" s="184"/>
      <c r="AI153" s="184"/>
      <c r="AJ153" s="184"/>
      <c r="AK153" s="184"/>
      <c r="AL153" s="1"/>
      <c r="AO153" s="164"/>
    </row>
    <row r="154" spans="2:41" ht="12.75">
      <c r="B154" s="65"/>
      <c r="C154" s="62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1"/>
    </row>
    <row r="155" spans="2:41" ht="12.75">
      <c r="B155" s="1" t="s">
        <v>383</v>
      </c>
      <c r="C155" s="61"/>
      <c r="D155" s="16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2:41" ht="12.75">
      <c r="B156" s="266" t="s">
        <v>113</v>
      </c>
      <c r="C156" s="266" t="s">
        <v>114</v>
      </c>
      <c r="D156" s="120">
        <v>1990</v>
      </c>
      <c r="E156" s="120">
        <f t="shared" ref="E156:R156" si="309">D156+1</f>
        <v>1991</v>
      </c>
      <c r="F156" s="120">
        <f t="shared" si="309"/>
        <v>1992</v>
      </c>
      <c r="G156" s="120">
        <f t="shared" si="309"/>
        <v>1993</v>
      </c>
      <c r="H156" s="120">
        <f t="shared" si="309"/>
        <v>1994</v>
      </c>
      <c r="I156" s="120">
        <f t="shared" si="309"/>
        <v>1995</v>
      </c>
      <c r="J156" s="120">
        <f t="shared" si="309"/>
        <v>1996</v>
      </c>
      <c r="K156" s="120">
        <f t="shared" si="309"/>
        <v>1997</v>
      </c>
      <c r="L156" s="120">
        <f t="shared" si="309"/>
        <v>1998</v>
      </c>
      <c r="M156" s="120">
        <f t="shared" si="309"/>
        <v>1999</v>
      </c>
      <c r="N156" s="120">
        <f t="shared" si="309"/>
        <v>2000</v>
      </c>
      <c r="O156" s="120">
        <f t="shared" si="309"/>
        <v>2001</v>
      </c>
      <c r="P156" s="120">
        <f t="shared" si="309"/>
        <v>2002</v>
      </c>
      <c r="Q156" s="120">
        <f t="shared" si="309"/>
        <v>2003</v>
      </c>
      <c r="R156" s="120">
        <f t="shared" si="309"/>
        <v>2004</v>
      </c>
      <c r="S156" s="120">
        <f t="shared" ref="S156:AI156" si="310">R156+1</f>
        <v>2005</v>
      </c>
      <c r="T156" s="120">
        <f t="shared" si="310"/>
        <v>2006</v>
      </c>
      <c r="U156" s="120">
        <f t="shared" si="310"/>
        <v>2007</v>
      </c>
      <c r="V156" s="120">
        <f t="shared" si="310"/>
        <v>2008</v>
      </c>
      <c r="W156" s="120">
        <f t="shared" si="310"/>
        <v>2009</v>
      </c>
      <c r="X156" s="120">
        <f t="shared" si="310"/>
        <v>2010</v>
      </c>
      <c r="Y156" s="120">
        <f t="shared" si="310"/>
        <v>2011</v>
      </c>
      <c r="Z156" s="120">
        <f t="shared" si="310"/>
        <v>2012</v>
      </c>
      <c r="AA156" s="120">
        <f t="shared" si="310"/>
        <v>2013</v>
      </c>
      <c r="AB156" s="120">
        <f t="shared" si="310"/>
        <v>2014</v>
      </c>
      <c r="AC156" s="120">
        <f t="shared" si="310"/>
        <v>2015</v>
      </c>
      <c r="AD156" s="120">
        <f t="shared" si="310"/>
        <v>2016</v>
      </c>
      <c r="AE156" s="120">
        <f t="shared" si="310"/>
        <v>2017</v>
      </c>
      <c r="AF156" s="120">
        <f t="shared" si="310"/>
        <v>2018</v>
      </c>
      <c r="AG156" s="120">
        <f t="shared" si="310"/>
        <v>2019</v>
      </c>
      <c r="AH156" s="120">
        <f t="shared" si="310"/>
        <v>2020</v>
      </c>
      <c r="AI156" s="120">
        <f t="shared" si="310"/>
        <v>2021</v>
      </c>
      <c r="AJ156" s="120">
        <f>AI156+1</f>
        <v>2022</v>
      </c>
      <c r="AK156" s="120">
        <f>AJ156+1</f>
        <v>2023</v>
      </c>
      <c r="AL156" s="1"/>
    </row>
    <row r="157" spans="2:41" ht="12.75">
      <c r="B157" s="117" t="s">
        <v>181</v>
      </c>
      <c r="C157" s="142" t="s">
        <v>157</v>
      </c>
      <c r="D157" s="158">
        <v>60122.401006768785</v>
      </c>
      <c r="E157" s="158">
        <v>65485.491543985016</v>
      </c>
      <c r="F157" s="158">
        <v>66355.480887907004</v>
      </c>
      <c r="G157" s="158">
        <v>63383.521003564623</v>
      </c>
      <c r="H157" s="158">
        <v>69513.762607549186</v>
      </c>
      <c r="I157" s="158">
        <v>81000</v>
      </c>
      <c r="J157" s="158">
        <v>79489</v>
      </c>
      <c r="K157" s="158">
        <v>80265</v>
      </c>
      <c r="L157" s="158">
        <v>85487</v>
      </c>
      <c r="M157" s="158">
        <v>94525</v>
      </c>
      <c r="N157" s="158">
        <v>95271</v>
      </c>
      <c r="O157" s="158">
        <v>88157</v>
      </c>
      <c r="P157" s="158">
        <v>72787</v>
      </c>
      <c r="Q157" s="158">
        <v>77310</v>
      </c>
      <c r="R157" s="158">
        <v>61900.4</v>
      </c>
      <c r="S157" s="158">
        <v>65714.5</v>
      </c>
      <c r="T157" s="158">
        <v>65905</v>
      </c>
      <c r="U157" s="158">
        <v>61196.7</v>
      </c>
      <c r="V157" s="158">
        <v>60401.2</v>
      </c>
      <c r="W157" s="158">
        <v>26682.2</v>
      </c>
      <c r="X157" s="158">
        <v>46149.253731343284</v>
      </c>
      <c r="Y157" s="158">
        <v>45313.725490196077</v>
      </c>
      <c r="Z157" s="158">
        <v>54387.5</v>
      </c>
      <c r="AA157" s="158">
        <v>47546.099290780141</v>
      </c>
      <c r="AB157" s="158">
        <v>51753.424657534248</v>
      </c>
      <c r="AC157" s="158">
        <v>49116.438356164384</v>
      </c>
      <c r="AD157" s="158">
        <v>48833.333333333336</v>
      </c>
      <c r="AE157" s="158">
        <v>52646.258503401361</v>
      </c>
      <c r="AF157" s="158">
        <v>56933.333333333336</v>
      </c>
      <c r="AG157" s="158">
        <v>57872.340425531911</v>
      </c>
      <c r="AH157" s="158">
        <v>44733.00970873786</v>
      </c>
      <c r="AI157" s="158">
        <v>53325.966850828729</v>
      </c>
      <c r="AJ157" s="158">
        <v>55254.901960784315</v>
      </c>
      <c r="AK157" s="158">
        <v>50900.497512437811</v>
      </c>
      <c r="AL157" s="184"/>
    </row>
    <row r="158" spans="2:41" ht="12.75">
      <c r="B158" s="117" t="s">
        <v>182</v>
      </c>
      <c r="C158" s="142" t="s">
        <v>116</v>
      </c>
      <c r="D158" s="279">
        <v>2.1271604938271606E-2</v>
      </c>
      <c r="E158" s="279">
        <v>2.1271604938271606E-2</v>
      </c>
      <c r="F158" s="279">
        <v>2.1271604938271606E-2</v>
      </c>
      <c r="G158" s="279">
        <v>2.1271604938271606E-2</v>
      </c>
      <c r="H158" s="279">
        <v>2.1271604938271606E-2</v>
      </c>
      <c r="I158" s="279">
        <v>2.1271604938271606E-2</v>
      </c>
      <c r="J158" s="279">
        <v>2.0405339103523757E-2</v>
      </c>
      <c r="K158" s="279">
        <v>2.0918208434560517E-2</v>
      </c>
      <c r="L158" s="279">
        <v>1.9464947886813199E-2</v>
      </c>
      <c r="M158" s="279">
        <v>1.7519174821475799E-2</v>
      </c>
      <c r="N158" s="279">
        <v>1.6972635954277795E-2</v>
      </c>
      <c r="O158" s="279">
        <v>1.3895663418673503E-2</v>
      </c>
      <c r="P158" s="279">
        <v>1.5442317996345501E-2</v>
      </c>
      <c r="Q158" s="279">
        <v>1.6517914888112793E-2</v>
      </c>
      <c r="R158" s="279">
        <v>1.9381134855348269E-2</v>
      </c>
      <c r="S158" s="279">
        <v>1.8957764268159996E-2</v>
      </c>
      <c r="T158" s="279">
        <v>1.9427964494347926E-2</v>
      </c>
      <c r="U158" s="279">
        <v>1.8156207769373184E-2</v>
      </c>
      <c r="V158" s="279">
        <v>1.9981391098190103E-2</v>
      </c>
      <c r="W158" s="279">
        <v>2.336389053376408E-2</v>
      </c>
      <c r="X158" s="279">
        <v>2.01E-2</v>
      </c>
      <c r="Y158" s="279">
        <v>1.5299999999999999E-2</v>
      </c>
      <c r="Z158" s="279">
        <v>1.6E-2</v>
      </c>
      <c r="AA158" s="279">
        <v>1.41E-2</v>
      </c>
      <c r="AB158" s="279">
        <v>1.46E-2</v>
      </c>
      <c r="AC158" s="279">
        <v>1.46E-2</v>
      </c>
      <c r="AD158" s="279">
        <v>1.38E-2</v>
      </c>
      <c r="AE158" s="279">
        <v>1.47E-2</v>
      </c>
      <c r="AF158" s="279">
        <v>1.7999999999999999E-2</v>
      </c>
      <c r="AG158" s="279">
        <v>1.8800000000000001E-2</v>
      </c>
      <c r="AH158" s="279">
        <v>2.06E-2</v>
      </c>
      <c r="AI158" s="279">
        <v>1.8100000000000002E-2</v>
      </c>
      <c r="AJ158" s="279">
        <v>2.0400000000000001E-2</v>
      </c>
      <c r="AK158" s="279">
        <v>2.01E-2</v>
      </c>
      <c r="AL158" s="1"/>
    </row>
    <row r="159" spans="2:41" ht="12.75">
      <c r="B159" s="117" t="s">
        <v>183</v>
      </c>
      <c r="C159" s="142" t="s">
        <v>116</v>
      </c>
      <c r="D159" s="279">
        <v>1.7901234567901235E-2</v>
      </c>
      <c r="E159" s="279">
        <v>1.7901234567901235E-2</v>
      </c>
      <c r="F159" s="279">
        <v>1.7901234567901235E-2</v>
      </c>
      <c r="G159" s="279">
        <v>1.7901234567901235E-2</v>
      </c>
      <c r="H159" s="279">
        <v>1.7901234567901235E-2</v>
      </c>
      <c r="I159" s="279">
        <v>1.7901234567901235E-2</v>
      </c>
      <c r="J159" s="279">
        <v>1.6769615921699857E-2</v>
      </c>
      <c r="K159" s="279">
        <v>1.5648165451940449E-2</v>
      </c>
      <c r="L159" s="279">
        <v>1.3779872963140594E-2</v>
      </c>
      <c r="M159" s="279">
        <v>1.2747950277704312E-2</v>
      </c>
      <c r="N159" s="279">
        <v>1.1126155913132013E-2</v>
      </c>
      <c r="O159" s="279">
        <v>9.0520321698787393E-3</v>
      </c>
      <c r="P159" s="279">
        <v>7.1578715979501838E-3</v>
      </c>
      <c r="Q159" s="279">
        <v>5.5529685681024446E-3</v>
      </c>
      <c r="R159" s="279">
        <v>1.4054836479247307E-3</v>
      </c>
      <c r="S159" s="279">
        <v>6.0260673063022624E-4</v>
      </c>
      <c r="T159" s="279">
        <v>8.5198391624307713E-4</v>
      </c>
      <c r="U159" s="279">
        <v>3.0393795743888154E-4</v>
      </c>
      <c r="V159" s="279">
        <v>6.6389409481930827E-4</v>
      </c>
      <c r="W159" s="279">
        <v>1.2742577448636167E-4</v>
      </c>
      <c r="X159" s="279">
        <v>7.8007761966364814E-5</v>
      </c>
      <c r="Y159" s="280">
        <v>2.4275205538727826E-5</v>
      </c>
      <c r="Z159" s="280">
        <v>2.2063893357848769E-5</v>
      </c>
      <c r="AA159" s="280">
        <v>2.3135441527446303E-5</v>
      </c>
      <c r="AB159" s="280">
        <v>3.0915828480677607E-5</v>
      </c>
      <c r="AC159" s="280">
        <v>4.07195649142379E-5</v>
      </c>
      <c r="AD159" s="280">
        <v>3.2764505119453927E-5</v>
      </c>
      <c r="AE159" s="280">
        <v>4.9386225610543998E-5</v>
      </c>
      <c r="AF159" s="280">
        <v>1.405152224824356E-5</v>
      </c>
      <c r="AG159" s="280">
        <v>1.5551470588235294E-5</v>
      </c>
      <c r="AH159" s="279">
        <v>2.1237113402061857E-4</v>
      </c>
      <c r="AI159" s="279">
        <v>1.6689805221715707E-4</v>
      </c>
      <c r="AJ159" s="280">
        <v>5.429382540809084E-6</v>
      </c>
      <c r="AK159" s="504">
        <v>3.9292346789170167E-6</v>
      </c>
      <c r="AL159" s="184"/>
    </row>
    <row r="160" spans="2:41" ht="12.75">
      <c r="B160" s="632" t="s">
        <v>184</v>
      </c>
      <c r="C160" s="142" t="s">
        <v>157</v>
      </c>
      <c r="D160" s="281">
        <v>1076.2652032075894</v>
      </c>
      <c r="E160" s="281">
        <v>1172.2711449231886</v>
      </c>
      <c r="F160" s="281">
        <v>1187.8450282403105</v>
      </c>
      <c r="G160" s="281">
        <v>1134.6432772243049</v>
      </c>
      <c r="H160" s="281">
        <v>1244.3821701351399</v>
      </c>
      <c r="I160" s="281">
        <v>1450</v>
      </c>
      <c r="J160" s="281">
        <v>1333</v>
      </c>
      <c r="K160" s="281">
        <v>1256</v>
      </c>
      <c r="L160" s="281">
        <v>1178</v>
      </c>
      <c r="M160" s="281">
        <v>1205</v>
      </c>
      <c r="N160" s="281">
        <v>1060</v>
      </c>
      <c r="O160" s="281">
        <v>798</v>
      </c>
      <c r="P160" s="281">
        <v>521</v>
      </c>
      <c r="Q160" s="281">
        <v>429.3</v>
      </c>
      <c r="R160" s="281">
        <v>87</v>
      </c>
      <c r="S160" s="281">
        <v>39.6</v>
      </c>
      <c r="T160" s="281">
        <v>56.15</v>
      </c>
      <c r="U160" s="281">
        <v>18.600000000000001</v>
      </c>
      <c r="V160" s="281">
        <v>40.1</v>
      </c>
      <c r="W160" s="281">
        <v>3.4</v>
      </c>
      <c r="X160" s="281">
        <v>3.6</v>
      </c>
      <c r="Y160" s="281">
        <v>1.1000000000000001</v>
      </c>
      <c r="Z160" s="281">
        <v>1.2</v>
      </c>
      <c r="AA160" s="281">
        <v>1.1000000000000001</v>
      </c>
      <c r="AB160" s="281">
        <v>1.6</v>
      </c>
      <c r="AC160" s="281">
        <v>2</v>
      </c>
      <c r="AD160" s="281">
        <v>1.6</v>
      </c>
      <c r="AE160" s="281">
        <v>2.6</v>
      </c>
      <c r="AF160" s="281">
        <v>0.8</v>
      </c>
      <c r="AG160" s="281">
        <v>0.9</v>
      </c>
      <c r="AH160" s="281">
        <v>9.5</v>
      </c>
      <c r="AI160" s="281">
        <v>8.9</v>
      </c>
      <c r="AJ160" s="281">
        <v>0.3</v>
      </c>
      <c r="AK160" s="281">
        <v>0.2</v>
      </c>
      <c r="AL160" s="1"/>
    </row>
    <row r="161" spans="2:41" ht="14.25">
      <c r="B161" s="574"/>
      <c r="C161" s="145" t="s">
        <v>185</v>
      </c>
      <c r="D161" s="282">
        <v>13345.688519774108</v>
      </c>
      <c r="E161" s="282">
        <v>14536.162197047535</v>
      </c>
      <c r="F161" s="282">
        <v>14729.278350179846</v>
      </c>
      <c r="G161" s="282">
        <v>14069.57663758138</v>
      </c>
      <c r="H161" s="282">
        <v>15430.338909675736</v>
      </c>
      <c r="I161" s="282">
        <v>17980</v>
      </c>
      <c r="J161" s="282">
        <v>16529.2</v>
      </c>
      <c r="K161" s="282">
        <v>15574.4</v>
      </c>
      <c r="L161" s="282">
        <v>14607.2</v>
      </c>
      <c r="M161" s="282">
        <v>14942</v>
      </c>
      <c r="N161" s="282">
        <v>13144</v>
      </c>
      <c r="O161" s="282">
        <v>9895.2000000000007</v>
      </c>
      <c r="P161" s="282">
        <v>6460.4</v>
      </c>
      <c r="Q161" s="282">
        <v>5323.32</v>
      </c>
      <c r="R161" s="282">
        <v>1078.8</v>
      </c>
      <c r="S161" s="282">
        <v>491.04</v>
      </c>
      <c r="T161" s="282">
        <v>696.26</v>
      </c>
      <c r="U161" s="282">
        <v>230.64000000000004</v>
      </c>
      <c r="V161" s="282">
        <v>497.24</v>
      </c>
      <c r="W161" s="282">
        <v>42.16</v>
      </c>
      <c r="X161" s="282">
        <v>44.64</v>
      </c>
      <c r="Y161" s="282">
        <v>13.640000000000002</v>
      </c>
      <c r="Z161" s="282">
        <v>14.88</v>
      </c>
      <c r="AA161" s="282">
        <v>13.640000000000002</v>
      </c>
      <c r="AB161" s="282">
        <v>19.84</v>
      </c>
      <c r="AC161" s="282">
        <v>24.8</v>
      </c>
      <c r="AD161" s="282">
        <v>19.84</v>
      </c>
      <c r="AE161" s="282">
        <v>32.24</v>
      </c>
      <c r="AF161" s="282">
        <v>9.92</v>
      </c>
      <c r="AG161" s="282">
        <v>11.16</v>
      </c>
      <c r="AH161" s="282">
        <v>117.8</v>
      </c>
      <c r="AI161" s="282">
        <v>110.36</v>
      </c>
      <c r="AJ161" s="282">
        <v>3.72</v>
      </c>
      <c r="AK161" s="282">
        <v>2.48</v>
      </c>
      <c r="AL161" s="113"/>
    </row>
    <row r="162" spans="2:41" ht="12.75">
      <c r="B162" s="198"/>
      <c r="C162" s="19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199"/>
      <c r="AH162" s="199"/>
      <c r="AI162" s="199"/>
      <c r="AJ162" s="199"/>
      <c r="AK162" s="199"/>
      <c r="AL162" s="1"/>
      <c r="AO162" s="14"/>
    </row>
    <row r="163" spans="2:41" ht="12.75">
      <c r="B163" s="65"/>
      <c r="C163" s="62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1"/>
    </row>
    <row r="164" spans="2:41" ht="12.75">
      <c r="B164" s="1" t="s">
        <v>384</v>
      </c>
      <c r="C164" s="61"/>
      <c r="D164" s="16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2:41" ht="12.75">
      <c r="B165" s="119" t="s">
        <v>113</v>
      </c>
      <c r="C165" s="119" t="s">
        <v>114</v>
      </c>
      <c r="D165" s="120">
        <v>1990</v>
      </c>
      <c r="E165" s="120">
        <f t="shared" ref="E165:Q165" si="311">D165+1</f>
        <v>1991</v>
      </c>
      <c r="F165" s="120">
        <f t="shared" si="311"/>
        <v>1992</v>
      </c>
      <c r="G165" s="120">
        <f t="shared" si="311"/>
        <v>1993</v>
      </c>
      <c r="H165" s="120">
        <f t="shared" si="311"/>
        <v>1994</v>
      </c>
      <c r="I165" s="120">
        <f t="shared" si="311"/>
        <v>1995</v>
      </c>
      <c r="J165" s="120">
        <f t="shared" si="311"/>
        <v>1996</v>
      </c>
      <c r="K165" s="120">
        <f t="shared" si="311"/>
        <v>1997</v>
      </c>
      <c r="L165" s="120">
        <f t="shared" si="311"/>
        <v>1998</v>
      </c>
      <c r="M165" s="120">
        <f t="shared" si="311"/>
        <v>1999</v>
      </c>
      <c r="N165" s="120">
        <f t="shared" si="311"/>
        <v>2000</v>
      </c>
      <c r="O165" s="120">
        <f t="shared" si="311"/>
        <v>2001</v>
      </c>
      <c r="P165" s="120">
        <f t="shared" si="311"/>
        <v>2002</v>
      </c>
      <c r="Q165" s="120">
        <f t="shared" si="311"/>
        <v>2003</v>
      </c>
      <c r="R165" s="120">
        <f t="shared" ref="R165:AI165" si="312">Q165+1</f>
        <v>2004</v>
      </c>
      <c r="S165" s="120">
        <f t="shared" si="312"/>
        <v>2005</v>
      </c>
      <c r="T165" s="120">
        <f t="shared" si="312"/>
        <v>2006</v>
      </c>
      <c r="U165" s="120">
        <f t="shared" si="312"/>
        <v>2007</v>
      </c>
      <c r="V165" s="120">
        <f t="shared" si="312"/>
        <v>2008</v>
      </c>
      <c r="W165" s="120">
        <f t="shared" si="312"/>
        <v>2009</v>
      </c>
      <c r="X165" s="120">
        <f t="shared" si="312"/>
        <v>2010</v>
      </c>
      <c r="Y165" s="120">
        <f t="shared" si="312"/>
        <v>2011</v>
      </c>
      <c r="Z165" s="120">
        <f t="shared" si="312"/>
        <v>2012</v>
      </c>
      <c r="AA165" s="120">
        <f t="shared" si="312"/>
        <v>2013</v>
      </c>
      <c r="AB165" s="120">
        <f t="shared" si="312"/>
        <v>2014</v>
      </c>
      <c r="AC165" s="120">
        <f t="shared" si="312"/>
        <v>2015</v>
      </c>
      <c r="AD165" s="120">
        <f t="shared" si="312"/>
        <v>2016</v>
      </c>
      <c r="AE165" s="120">
        <f t="shared" si="312"/>
        <v>2017</v>
      </c>
      <c r="AF165" s="120">
        <f t="shared" si="312"/>
        <v>2018</v>
      </c>
      <c r="AG165" s="120">
        <f t="shared" si="312"/>
        <v>2019</v>
      </c>
      <c r="AH165" s="120">
        <f t="shared" si="312"/>
        <v>2020</v>
      </c>
      <c r="AI165" s="120">
        <f t="shared" si="312"/>
        <v>2021</v>
      </c>
      <c r="AJ165" s="120">
        <f>AI165+1</f>
        <v>2022</v>
      </c>
      <c r="AK165" s="120">
        <f>AJ165+1</f>
        <v>2023</v>
      </c>
      <c r="AL165" s="1"/>
    </row>
    <row r="166" spans="2:41" ht="14.25">
      <c r="B166" s="213" t="s">
        <v>336</v>
      </c>
      <c r="C166" s="145" t="s">
        <v>185</v>
      </c>
      <c r="D166" s="146">
        <v>1.3593956488929699</v>
      </c>
      <c r="E166" s="146" t="s">
        <v>532</v>
      </c>
      <c r="F166" s="146">
        <v>40.781869466789097</v>
      </c>
      <c r="G166" s="146">
        <v>265.08215153412914</v>
      </c>
      <c r="H166" s="146">
        <v>455.39754237914491</v>
      </c>
      <c r="I166" s="146">
        <v>502.97639009039887</v>
      </c>
      <c r="J166" s="146">
        <v>478.53948814993754</v>
      </c>
      <c r="K166" s="146">
        <v>385.79738770868869</v>
      </c>
      <c r="L166" s="146">
        <v>275.98274804362427</v>
      </c>
      <c r="M166" s="146">
        <v>166.4939614513878</v>
      </c>
      <c r="N166" s="146">
        <v>264.3951553057322</v>
      </c>
      <c r="O166" s="146">
        <v>394.50216145138785</v>
      </c>
      <c r="P166" s="146">
        <v>377.39726145138781</v>
      </c>
      <c r="Q166" s="146">
        <v>476.17240893678616</v>
      </c>
      <c r="R166" s="146">
        <v>516.60676089316178</v>
      </c>
      <c r="S166" s="146">
        <v>407.18126871349563</v>
      </c>
      <c r="T166" s="146">
        <v>330.43508882514095</v>
      </c>
      <c r="U166" s="146">
        <v>325.03626927172172</v>
      </c>
      <c r="V166" s="146">
        <v>278.15951508244171</v>
      </c>
      <c r="W166" s="146">
        <v>211.62891508244175</v>
      </c>
      <c r="X166" s="146">
        <v>115.1560150824417</v>
      </c>
      <c r="Y166" s="146">
        <v>137.62911508244173</v>
      </c>
      <c r="Z166" s="146">
        <v>108.66686878244171</v>
      </c>
      <c r="AA166" s="146">
        <v>118.5417150824417</v>
      </c>
      <c r="AB166" s="146">
        <v>90.765615082441741</v>
      </c>
      <c r="AC166" s="146">
        <v>75.025815082441724</v>
      </c>
      <c r="AD166" s="146">
        <v>136.29678608244174</v>
      </c>
      <c r="AE166" s="146">
        <v>86.144615082441732</v>
      </c>
      <c r="AF166" s="146">
        <v>80.525615082441718</v>
      </c>
      <c r="AG166" s="146">
        <v>108.23741508244174</v>
      </c>
      <c r="AH166" s="146">
        <v>69.333255082441724</v>
      </c>
      <c r="AI166" s="146">
        <v>109.14179508244172</v>
      </c>
      <c r="AJ166" s="146">
        <v>62.518125082441721</v>
      </c>
      <c r="AK166" s="146">
        <v>85.146460282441709</v>
      </c>
      <c r="AL166" s="184"/>
    </row>
    <row r="167" spans="2:41" ht="12.75">
      <c r="B167" s="198"/>
      <c r="C167" s="198"/>
      <c r="D167" s="283"/>
      <c r="E167" s="283"/>
      <c r="F167" s="283"/>
      <c r="G167" s="283"/>
      <c r="H167" s="283"/>
      <c r="I167" s="283"/>
      <c r="J167" s="283"/>
      <c r="K167" s="283"/>
      <c r="L167" s="283"/>
      <c r="M167" s="283"/>
      <c r="N167" s="283"/>
      <c r="O167" s="283"/>
      <c r="P167" s="283"/>
      <c r="Q167" s="283"/>
      <c r="R167" s="283"/>
      <c r="S167" s="283"/>
      <c r="T167" s="283"/>
      <c r="U167" s="283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199"/>
      <c r="AH167" s="199"/>
      <c r="AI167" s="199"/>
      <c r="AJ167" s="199"/>
      <c r="AK167" s="199"/>
      <c r="AL167" s="1"/>
      <c r="AO167" s="14"/>
    </row>
    <row r="168" spans="2:41" ht="12.75">
      <c r="B168" s="15"/>
      <c r="C168" s="62"/>
      <c r="D168" s="1"/>
      <c r="E168" s="1"/>
      <c r="F168" s="1"/>
      <c r="G168" s="1"/>
      <c r="H168" s="1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2:41" ht="12.75">
      <c r="B169" s="1" t="s">
        <v>385</v>
      </c>
      <c r="C169" s="71"/>
      <c r="D169" s="73"/>
      <c r="E169" s="72"/>
      <c r="F169" s="72"/>
      <c r="G169" s="72"/>
      <c r="H169" s="72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2:41" ht="12.75">
      <c r="B170" s="119" t="s">
        <v>113</v>
      </c>
      <c r="C170" s="119" t="s">
        <v>114</v>
      </c>
      <c r="D170" s="120">
        <v>1990</v>
      </c>
      <c r="E170" s="120">
        <f t="shared" ref="E170:Q170" si="313">D170+1</f>
        <v>1991</v>
      </c>
      <c r="F170" s="120">
        <f t="shared" si="313"/>
        <v>1992</v>
      </c>
      <c r="G170" s="120">
        <f t="shared" si="313"/>
        <v>1993</v>
      </c>
      <c r="H170" s="120">
        <f t="shared" si="313"/>
        <v>1994</v>
      </c>
      <c r="I170" s="120">
        <f t="shared" si="313"/>
        <v>1995</v>
      </c>
      <c r="J170" s="120">
        <f t="shared" si="313"/>
        <v>1996</v>
      </c>
      <c r="K170" s="120">
        <f t="shared" si="313"/>
        <v>1997</v>
      </c>
      <c r="L170" s="120">
        <f t="shared" si="313"/>
        <v>1998</v>
      </c>
      <c r="M170" s="120">
        <f t="shared" si="313"/>
        <v>1999</v>
      </c>
      <c r="N170" s="120">
        <f t="shared" si="313"/>
        <v>2000</v>
      </c>
      <c r="O170" s="120">
        <f t="shared" si="313"/>
        <v>2001</v>
      </c>
      <c r="P170" s="120">
        <f t="shared" si="313"/>
        <v>2002</v>
      </c>
      <c r="Q170" s="120">
        <f t="shared" si="313"/>
        <v>2003</v>
      </c>
      <c r="R170" s="120">
        <f t="shared" ref="R170:AI170" si="314">Q170+1</f>
        <v>2004</v>
      </c>
      <c r="S170" s="120">
        <f t="shared" si="314"/>
        <v>2005</v>
      </c>
      <c r="T170" s="120">
        <f t="shared" si="314"/>
        <v>2006</v>
      </c>
      <c r="U170" s="120">
        <f t="shared" si="314"/>
        <v>2007</v>
      </c>
      <c r="V170" s="120">
        <f t="shared" si="314"/>
        <v>2008</v>
      </c>
      <c r="W170" s="120">
        <f t="shared" si="314"/>
        <v>2009</v>
      </c>
      <c r="X170" s="120">
        <f t="shared" si="314"/>
        <v>2010</v>
      </c>
      <c r="Y170" s="120">
        <f t="shared" si="314"/>
        <v>2011</v>
      </c>
      <c r="Z170" s="120">
        <f t="shared" si="314"/>
        <v>2012</v>
      </c>
      <c r="AA170" s="120">
        <f t="shared" si="314"/>
        <v>2013</v>
      </c>
      <c r="AB170" s="120">
        <f t="shared" si="314"/>
        <v>2014</v>
      </c>
      <c r="AC170" s="120">
        <f t="shared" si="314"/>
        <v>2015</v>
      </c>
      <c r="AD170" s="120">
        <f t="shared" si="314"/>
        <v>2016</v>
      </c>
      <c r="AE170" s="120">
        <f t="shared" si="314"/>
        <v>2017</v>
      </c>
      <c r="AF170" s="120">
        <f t="shared" si="314"/>
        <v>2018</v>
      </c>
      <c r="AG170" s="120">
        <f t="shared" si="314"/>
        <v>2019</v>
      </c>
      <c r="AH170" s="120">
        <f t="shared" si="314"/>
        <v>2020</v>
      </c>
      <c r="AI170" s="120">
        <f t="shared" si="314"/>
        <v>2021</v>
      </c>
      <c r="AJ170" s="120">
        <f>AI170+1</f>
        <v>2022</v>
      </c>
      <c r="AK170" s="120">
        <f>AJ170+1</f>
        <v>2023</v>
      </c>
      <c r="AL170" s="1"/>
    </row>
    <row r="171" spans="2:41" ht="14.25">
      <c r="B171" s="213" t="s">
        <v>337</v>
      </c>
      <c r="C171" s="145" t="s">
        <v>185</v>
      </c>
      <c r="D171" s="282">
        <v>303.84076190476196</v>
      </c>
      <c r="E171" s="282">
        <v>351.81561904761912</v>
      </c>
      <c r="F171" s="282">
        <v>359.81142857142862</v>
      </c>
      <c r="G171" s="282">
        <v>519.7276190476191</v>
      </c>
      <c r="H171" s="282">
        <v>639.66476190476214</v>
      </c>
      <c r="I171" s="282">
        <v>839.56000000000017</v>
      </c>
      <c r="J171" s="282">
        <v>1098.1199999999999</v>
      </c>
      <c r="K171" s="282">
        <v>1530.55</v>
      </c>
      <c r="L171" s="282">
        <v>1492.9599999999996</v>
      </c>
      <c r="M171" s="282">
        <v>1425.3429999999998</v>
      </c>
      <c r="N171" s="282">
        <v>1498.6399999999999</v>
      </c>
      <c r="O171" s="282">
        <v>1207.2079999999999</v>
      </c>
      <c r="P171" s="282">
        <v>1146.5730000000001</v>
      </c>
      <c r="Q171" s="282">
        <v>1109.422</v>
      </c>
      <c r="R171" s="282">
        <v>998.19800000000009</v>
      </c>
      <c r="S171" s="282">
        <v>954.60559999999998</v>
      </c>
      <c r="T171" s="282">
        <v>995.71595999999988</v>
      </c>
      <c r="U171" s="282">
        <v>888.53287</v>
      </c>
      <c r="V171" s="282">
        <v>592.13199999999995</v>
      </c>
      <c r="W171" s="282">
        <v>418.18129999999996</v>
      </c>
      <c r="X171" s="282">
        <v>227.12069999999997</v>
      </c>
      <c r="Y171" s="282">
        <v>186.75630000000001</v>
      </c>
      <c r="Z171" s="282">
        <v>134.03400000000002</v>
      </c>
      <c r="AA171" s="282">
        <v>100.47459999999998</v>
      </c>
      <c r="AB171" s="282">
        <v>96.986999999999995</v>
      </c>
      <c r="AC171" s="282">
        <v>103.7188</v>
      </c>
      <c r="AD171" s="282">
        <v>87.935001187771562</v>
      </c>
      <c r="AE171" s="282">
        <v>73.430100652945043</v>
      </c>
      <c r="AF171" s="282">
        <v>79.289699184373035</v>
      </c>
      <c r="AG171" s="282">
        <v>58.25629995502532</v>
      </c>
      <c r="AH171" s="282">
        <v>67.131899803802369</v>
      </c>
      <c r="AI171" s="282">
        <v>71.852699999999999</v>
      </c>
      <c r="AJ171" s="282">
        <v>66.666315187291744</v>
      </c>
      <c r="AK171" s="282">
        <v>36.71122260204082</v>
      </c>
      <c r="AL171" s="184"/>
    </row>
    <row r="172" spans="2:41" ht="12.75">
      <c r="B172" s="198"/>
      <c r="C172" s="198"/>
      <c r="D172" s="284"/>
      <c r="E172" s="284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  <c r="R172" s="284"/>
      <c r="S172" s="284"/>
      <c r="T172" s="284"/>
      <c r="U172" s="284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199"/>
      <c r="AH172" s="199"/>
      <c r="AI172" s="199"/>
      <c r="AJ172" s="199"/>
      <c r="AK172" s="199"/>
      <c r="AL172" s="1"/>
      <c r="AO172" s="14"/>
    </row>
    <row r="173" spans="2:41" ht="12.75">
      <c r="B173" s="15"/>
      <c r="C173" s="62"/>
      <c r="D173" s="1"/>
      <c r="E173" s="1"/>
      <c r="F173" s="1"/>
      <c r="G173" s="1"/>
      <c r="H173" s="1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2:41" ht="14.25">
      <c r="B174" s="1" t="s">
        <v>386</v>
      </c>
      <c r="C174" s="71"/>
      <c r="D174" s="73"/>
      <c r="E174" s="72"/>
      <c r="F174" s="72"/>
      <c r="G174" s="72"/>
      <c r="H174" s="72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2:41" ht="12.75">
      <c r="B175" s="119" t="s">
        <v>113</v>
      </c>
      <c r="C175" s="119" t="s">
        <v>114</v>
      </c>
      <c r="D175" s="120">
        <v>1990</v>
      </c>
      <c r="E175" s="120">
        <f t="shared" ref="E175:Q175" si="315">D175+1</f>
        <v>1991</v>
      </c>
      <c r="F175" s="120">
        <f t="shared" si="315"/>
        <v>1992</v>
      </c>
      <c r="G175" s="120">
        <f t="shared" si="315"/>
        <v>1993</v>
      </c>
      <c r="H175" s="120">
        <f t="shared" si="315"/>
        <v>1994</v>
      </c>
      <c r="I175" s="120">
        <f t="shared" si="315"/>
        <v>1995</v>
      </c>
      <c r="J175" s="120">
        <f t="shared" si="315"/>
        <v>1996</v>
      </c>
      <c r="K175" s="120">
        <f t="shared" si="315"/>
        <v>1997</v>
      </c>
      <c r="L175" s="120">
        <f t="shared" si="315"/>
        <v>1998</v>
      </c>
      <c r="M175" s="120">
        <f t="shared" si="315"/>
        <v>1999</v>
      </c>
      <c r="N175" s="120">
        <f t="shared" si="315"/>
        <v>2000</v>
      </c>
      <c r="O175" s="120">
        <f t="shared" si="315"/>
        <v>2001</v>
      </c>
      <c r="P175" s="120">
        <f t="shared" si="315"/>
        <v>2002</v>
      </c>
      <c r="Q175" s="120">
        <f t="shared" si="315"/>
        <v>2003</v>
      </c>
      <c r="R175" s="120">
        <f t="shared" ref="R175:AI175" si="316">Q175+1</f>
        <v>2004</v>
      </c>
      <c r="S175" s="120">
        <f t="shared" si="316"/>
        <v>2005</v>
      </c>
      <c r="T175" s="120">
        <f t="shared" si="316"/>
        <v>2006</v>
      </c>
      <c r="U175" s="120">
        <f t="shared" si="316"/>
        <v>2007</v>
      </c>
      <c r="V175" s="120">
        <f t="shared" si="316"/>
        <v>2008</v>
      </c>
      <c r="W175" s="120">
        <f t="shared" si="316"/>
        <v>2009</v>
      </c>
      <c r="X175" s="120">
        <f t="shared" si="316"/>
        <v>2010</v>
      </c>
      <c r="Y175" s="120">
        <f t="shared" si="316"/>
        <v>2011</v>
      </c>
      <c r="Z175" s="120">
        <f t="shared" si="316"/>
        <v>2012</v>
      </c>
      <c r="AA175" s="120">
        <f t="shared" si="316"/>
        <v>2013</v>
      </c>
      <c r="AB175" s="120">
        <f t="shared" si="316"/>
        <v>2014</v>
      </c>
      <c r="AC175" s="120">
        <f t="shared" si="316"/>
        <v>2015</v>
      </c>
      <c r="AD175" s="120">
        <f t="shared" si="316"/>
        <v>2016</v>
      </c>
      <c r="AE175" s="120">
        <f t="shared" si="316"/>
        <v>2017</v>
      </c>
      <c r="AF175" s="120">
        <f t="shared" si="316"/>
        <v>2018</v>
      </c>
      <c r="AG175" s="120">
        <f t="shared" si="316"/>
        <v>2019</v>
      </c>
      <c r="AH175" s="120">
        <f t="shared" si="316"/>
        <v>2020</v>
      </c>
      <c r="AI175" s="120">
        <f t="shared" si="316"/>
        <v>2021</v>
      </c>
      <c r="AJ175" s="120">
        <f>AI175+1</f>
        <v>2022</v>
      </c>
      <c r="AK175" s="120">
        <f>AJ175+1</f>
        <v>2023</v>
      </c>
      <c r="AL175" s="1"/>
    </row>
    <row r="176" spans="2:41" ht="14.25">
      <c r="B176" s="141" t="s">
        <v>187</v>
      </c>
      <c r="C176" s="142" t="s">
        <v>157</v>
      </c>
      <c r="D176" s="285">
        <v>1848.3636363636363</v>
      </c>
      <c r="E176" s="285">
        <v>2065.818181818182</v>
      </c>
      <c r="F176" s="285">
        <v>2283.2727272727275</v>
      </c>
      <c r="G176" s="285">
        <v>2283.2727272727275</v>
      </c>
      <c r="H176" s="285">
        <v>2174.5454545454545</v>
      </c>
      <c r="I176" s="285">
        <v>2392</v>
      </c>
      <c r="J176" s="285">
        <v>2420</v>
      </c>
      <c r="K176" s="285">
        <v>2542</v>
      </c>
      <c r="L176" s="285">
        <v>2440</v>
      </c>
      <c r="M176" s="285">
        <v>1838</v>
      </c>
      <c r="N176" s="285">
        <v>1556</v>
      </c>
      <c r="O176" s="285">
        <v>1666</v>
      </c>
      <c r="P176" s="285">
        <v>1642</v>
      </c>
      <c r="Q176" s="285">
        <v>1757</v>
      </c>
      <c r="R176" s="285">
        <v>1895</v>
      </c>
      <c r="S176" s="285">
        <v>2313</v>
      </c>
      <c r="T176" s="285">
        <v>2787</v>
      </c>
      <c r="U176" s="285">
        <v>2723</v>
      </c>
      <c r="V176" s="285">
        <v>2647</v>
      </c>
      <c r="W176" s="285">
        <v>2562</v>
      </c>
      <c r="X176" s="285">
        <v>2201</v>
      </c>
      <c r="Y176" s="285">
        <v>1993</v>
      </c>
      <c r="Z176" s="285">
        <v>2230</v>
      </c>
      <c r="AA176" s="285">
        <v>2128</v>
      </c>
      <c r="AB176" s="285">
        <v>1997</v>
      </c>
      <c r="AC176" s="285">
        <v>2027</v>
      </c>
      <c r="AD176" s="285">
        <v>2002.7449951171875</v>
      </c>
      <c r="AE176" s="285">
        <v>1680.3900146484375</v>
      </c>
      <c r="AF176" s="285">
        <v>1658</v>
      </c>
      <c r="AG176" s="285">
        <v>1573</v>
      </c>
      <c r="AH176" s="285">
        <v>1260</v>
      </c>
      <c r="AI176" s="285">
        <v>1307.2</v>
      </c>
      <c r="AJ176" s="285">
        <v>1229.8</v>
      </c>
      <c r="AK176" s="285">
        <v>945.23399999999992</v>
      </c>
      <c r="AL176" s="184"/>
    </row>
    <row r="177" spans="2:41" ht="12.75">
      <c r="B177" s="632" t="s">
        <v>188</v>
      </c>
      <c r="C177" s="142" t="s">
        <v>157</v>
      </c>
      <c r="D177" s="281">
        <v>152.22727272727272</v>
      </c>
      <c r="E177" s="281">
        <v>170.13636363636365</v>
      </c>
      <c r="F177" s="281">
        <v>188.04545454545456</v>
      </c>
      <c r="G177" s="281">
        <v>188.04545454545456</v>
      </c>
      <c r="H177" s="281">
        <v>179.09090909090909</v>
      </c>
      <c r="I177" s="281">
        <v>197</v>
      </c>
      <c r="J177" s="281">
        <v>175</v>
      </c>
      <c r="K177" s="281">
        <v>108</v>
      </c>
      <c r="L177" s="281">
        <v>88</v>
      </c>
      <c r="M177" s="281">
        <v>64</v>
      </c>
      <c r="N177" s="281">
        <v>36</v>
      </c>
      <c r="O177" s="281">
        <v>33</v>
      </c>
      <c r="P177" s="281">
        <v>36</v>
      </c>
      <c r="Q177" s="281">
        <v>34</v>
      </c>
      <c r="R177" s="281">
        <v>32</v>
      </c>
      <c r="S177" s="281">
        <v>40.799999999999997</v>
      </c>
      <c r="T177" s="281">
        <v>57.17</v>
      </c>
      <c r="U177" s="281">
        <v>50.16</v>
      </c>
      <c r="V177" s="281">
        <v>53.9</v>
      </c>
      <c r="W177" s="281">
        <v>10.199999999999999</v>
      </c>
      <c r="X177" s="281">
        <v>8.3000000000000007</v>
      </c>
      <c r="Y177" s="281">
        <v>5.8</v>
      </c>
      <c r="Z177" s="281">
        <v>5.4</v>
      </c>
      <c r="AA177" s="281">
        <v>4.07</v>
      </c>
      <c r="AB177" s="281">
        <v>2.7</v>
      </c>
      <c r="AC177" s="281">
        <v>2.2999999999999998</v>
      </c>
      <c r="AD177" s="281">
        <v>2.2000000000000002</v>
      </c>
      <c r="AE177" s="281">
        <v>1.7849999666213989</v>
      </c>
      <c r="AF177" s="281">
        <v>1.9979999959468842</v>
      </c>
      <c r="AG177" s="281">
        <v>1.761000007390976</v>
      </c>
      <c r="AH177" s="281">
        <v>2.2820000052452087</v>
      </c>
      <c r="AI177" s="281">
        <v>2.0009999999999999</v>
      </c>
      <c r="AJ177" s="281">
        <v>1.4356</v>
      </c>
      <c r="AK177" s="281">
        <v>1</v>
      </c>
      <c r="AL177" s="1"/>
    </row>
    <row r="178" spans="2:41" ht="14.25">
      <c r="B178" s="574"/>
      <c r="C178" s="145" t="s">
        <v>185</v>
      </c>
      <c r="D178" s="282">
        <v>3577.3409090909086</v>
      </c>
      <c r="E178" s="282">
        <v>3998.2045454545455</v>
      </c>
      <c r="F178" s="282">
        <v>4419.068181818182</v>
      </c>
      <c r="G178" s="282">
        <v>4419.068181818182</v>
      </c>
      <c r="H178" s="282">
        <v>4208.636363636364</v>
      </c>
      <c r="I178" s="282">
        <v>4629.5</v>
      </c>
      <c r="J178" s="282">
        <v>4112.5</v>
      </c>
      <c r="K178" s="282">
        <v>2538</v>
      </c>
      <c r="L178" s="282">
        <v>2068</v>
      </c>
      <c r="M178" s="282">
        <v>1504</v>
      </c>
      <c r="N178" s="282">
        <v>846</v>
      </c>
      <c r="O178" s="282">
        <v>775.5</v>
      </c>
      <c r="P178" s="282">
        <v>846</v>
      </c>
      <c r="Q178" s="282">
        <v>799</v>
      </c>
      <c r="R178" s="282">
        <v>752</v>
      </c>
      <c r="S178" s="282">
        <v>958.79999999999984</v>
      </c>
      <c r="T178" s="282">
        <v>1343.4949999999999</v>
      </c>
      <c r="U178" s="282">
        <v>1178.76</v>
      </c>
      <c r="V178" s="282">
        <v>1266.6500000000001</v>
      </c>
      <c r="W178" s="282">
        <v>239.69999999999996</v>
      </c>
      <c r="X178" s="282">
        <v>195.05000000000004</v>
      </c>
      <c r="Y178" s="282">
        <v>136.30000000000001</v>
      </c>
      <c r="Z178" s="282">
        <v>126.9</v>
      </c>
      <c r="AA178" s="282">
        <v>95.644999999999996</v>
      </c>
      <c r="AB178" s="282">
        <v>63.45</v>
      </c>
      <c r="AC178" s="282">
        <v>54.04999999999999</v>
      </c>
      <c r="AD178" s="282">
        <v>51.70000000000001</v>
      </c>
      <c r="AE178" s="282">
        <v>41.947499215602875</v>
      </c>
      <c r="AF178" s="282">
        <v>46.952999904751778</v>
      </c>
      <c r="AG178" s="282">
        <v>41.383500173687935</v>
      </c>
      <c r="AH178" s="282">
        <v>53.627000123262405</v>
      </c>
      <c r="AI178" s="282">
        <v>47.023499999999999</v>
      </c>
      <c r="AJ178" s="282">
        <v>33.736599999999996</v>
      </c>
      <c r="AK178" s="282">
        <v>23.5</v>
      </c>
      <c r="AL178" s="113"/>
    </row>
    <row r="179" spans="2:41" ht="12.75">
      <c r="B179" s="198"/>
      <c r="C179" s="198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199"/>
      <c r="AH179" s="199"/>
      <c r="AI179" s="199"/>
      <c r="AJ179" s="199"/>
      <c r="AK179" s="199"/>
      <c r="AL179" s="1"/>
      <c r="AO179" s="14"/>
    </row>
    <row r="180" spans="2:41" ht="12.75">
      <c r="B180" s="15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2:41" ht="14.25">
      <c r="B181" s="1" t="s">
        <v>387</v>
      </c>
      <c r="C181" s="71"/>
      <c r="D181" s="73"/>
      <c r="E181" s="72"/>
      <c r="F181" s="72"/>
      <c r="G181" s="72"/>
      <c r="H181" s="72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2:41" ht="12.75">
      <c r="B182" s="119" t="s">
        <v>113</v>
      </c>
      <c r="C182" s="119" t="s">
        <v>114</v>
      </c>
      <c r="D182" s="120">
        <v>1990</v>
      </c>
      <c r="E182" s="120">
        <f t="shared" ref="E182" si="317">D182+1</f>
        <v>1991</v>
      </c>
      <c r="F182" s="120">
        <f t="shared" ref="F182" si="318">E182+1</f>
        <v>1992</v>
      </c>
      <c r="G182" s="120">
        <f t="shared" ref="G182" si="319">F182+1</f>
        <v>1993</v>
      </c>
      <c r="H182" s="120">
        <f t="shared" ref="H182" si="320">G182+1</f>
        <v>1994</v>
      </c>
      <c r="I182" s="120">
        <f t="shared" ref="I182" si="321">H182+1</f>
        <v>1995</v>
      </c>
      <c r="J182" s="120">
        <f t="shared" ref="J182" si="322">I182+1</f>
        <v>1996</v>
      </c>
      <c r="K182" s="120">
        <f t="shared" ref="K182" si="323">J182+1</f>
        <v>1997</v>
      </c>
      <c r="L182" s="120">
        <f t="shared" ref="L182" si="324">K182+1</f>
        <v>1998</v>
      </c>
      <c r="M182" s="120">
        <f t="shared" ref="M182" si="325">L182+1</f>
        <v>1999</v>
      </c>
      <c r="N182" s="120">
        <f t="shared" ref="N182" si="326">M182+1</f>
        <v>2000</v>
      </c>
      <c r="O182" s="120">
        <f t="shared" ref="O182" si="327">N182+1</f>
        <v>2001</v>
      </c>
      <c r="P182" s="120">
        <f t="shared" ref="P182" si="328">O182+1</f>
        <v>2002</v>
      </c>
      <c r="Q182" s="120">
        <f t="shared" ref="Q182" si="329">P182+1</f>
        <v>2003</v>
      </c>
      <c r="R182" s="120">
        <f t="shared" ref="R182" si="330">Q182+1</f>
        <v>2004</v>
      </c>
      <c r="S182" s="120">
        <f t="shared" ref="S182" si="331">R182+1</f>
        <v>2005</v>
      </c>
      <c r="T182" s="120">
        <f t="shared" ref="T182" si="332">S182+1</f>
        <v>2006</v>
      </c>
      <c r="U182" s="120">
        <f t="shared" ref="U182" si="333">T182+1</f>
        <v>2007</v>
      </c>
      <c r="V182" s="120">
        <f t="shared" ref="V182" si="334">U182+1</f>
        <v>2008</v>
      </c>
      <c r="W182" s="120">
        <f t="shared" ref="W182" si="335">V182+1</f>
        <v>2009</v>
      </c>
      <c r="X182" s="120">
        <f t="shared" ref="X182" si="336">W182+1</f>
        <v>2010</v>
      </c>
      <c r="Y182" s="120">
        <f t="shared" ref="Y182" si="337">X182+1</f>
        <v>2011</v>
      </c>
      <c r="Z182" s="120">
        <f t="shared" ref="Z182" si="338">Y182+1</f>
        <v>2012</v>
      </c>
      <c r="AA182" s="120">
        <f t="shared" ref="AA182:AI182" si="339">Z182+1</f>
        <v>2013</v>
      </c>
      <c r="AB182" s="120">
        <f t="shared" si="339"/>
        <v>2014</v>
      </c>
      <c r="AC182" s="120">
        <f t="shared" si="339"/>
        <v>2015</v>
      </c>
      <c r="AD182" s="120">
        <f t="shared" si="339"/>
        <v>2016</v>
      </c>
      <c r="AE182" s="120">
        <f t="shared" si="339"/>
        <v>2017</v>
      </c>
      <c r="AF182" s="120">
        <f t="shared" si="339"/>
        <v>2018</v>
      </c>
      <c r="AG182" s="120">
        <f t="shared" si="339"/>
        <v>2019</v>
      </c>
      <c r="AH182" s="120">
        <f t="shared" si="339"/>
        <v>2020</v>
      </c>
      <c r="AI182" s="120">
        <f t="shared" si="339"/>
        <v>2021</v>
      </c>
      <c r="AJ182" s="120">
        <f>AI182+1</f>
        <v>2022</v>
      </c>
      <c r="AK182" s="120">
        <f>AJ182+1</f>
        <v>2023</v>
      </c>
      <c r="AL182" s="1"/>
    </row>
    <row r="183" spans="2:41" ht="14.25">
      <c r="B183" s="141" t="s">
        <v>189</v>
      </c>
      <c r="C183" s="142" t="s">
        <v>157</v>
      </c>
      <c r="D183" s="285">
        <v>6</v>
      </c>
      <c r="E183" s="285">
        <v>6</v>
      </c>
      <c r="F183" s="285">
        <v>6</v>
      </c>
      <c r="G183" s="285">
        <v>8</v>
      </c>
      <c r="H183" s="285">
        <v>14</v>
      </c>
      <c r="I183" s="285">
        <v>37</v>
      </c>
      <c r="J183" s="285">
        <v>45</v>
      </c>
      <c r="K183" s="285">
        <v>50</v>
      </c>
      <c r="L183" s="285">
        <v>62</v>
      </c>
      <c r="M183" s="285">
        <v>107</v>
      </c>
      <c r="N183" s="285">
        <v>208</v>
      </c>
      <c r="O183" s="285">
        <v>274</v>
      </c>
      <c r="P183" s="285">
        <v>371</v>
      </c>
      <c r="Q183" s="285">
        <v>487</v>
      </c>
      <c r="R183" s="285">
        <v>609</v>
      </c>
      <c r="S183" s="285">
        <v>1663</v>
      </c>
      <c r="T183" s="285">
        <v>2390</v>
      </c>
      <c r="U183" s="285">
        <v>3028</v>
      </c>
      <c r="V183" s="285">
        <v>3353</v>
      </c>
      <c r="W183" s="285">
        <v>2887</v>
      </c>
      <c r="X183" s="285">
        <v>3642</v>
      </c>
      <c r="Y183" s="285">
        <v>3612</v>
      </c>
      <c r="Z183" s="285">
        <v>3501</v>
      </c>
      <c r="AA183" s="285">
        <v>4148</v>
      </c>
      <c r="AB183" s="285">
        <v>4660.08</v>
      </c>
      <c r="AC183" s="285">
        <v>4963</v>
      </c>
      <c r="AD183" s="285">
        <v>4365.5</v>
      </c>
      <c r="AE183" s="285">
        <v>4649.39990234375</v>
      </c>
      <c r="AF183" s="285">
        <v>4718.89990234375</v>
      </c>
      <c r="AG183" s="285">
        <v>3828.699951171875</v>
      </c>
      <c r="AH183" s="285">
        <v>4037</v>
      </c>
      <c r="AI183" s="285">
        <v>4191</v>
      </c>
      <c r="AJ183" s="285">
        <v>4172</v>
      </c>
      <c r="AK183" s="285">
        <v>3006.46</v>
      </c>
      <c r="AL183" s="184"/>
    </row>
    <row r="184" spans="2:41" ht="12.75">
      <c r="B184" s="632" t="s">
        <v>188</v>
      </c>
      <c r="C184" s="142" t="s">
        <v>157</v>
      </c>
      <c r="D184" s="281">
        <v>0.16216216216216217</v>
      </c>
      <c r="E184" s="281">
        <v>0.16216216216216217</v>
      </c>
      <c r="F184" s="281">
        <v>0.16216216216216217</v>
      </c>
      <c r="G184" s="281">
        <v>0.21621621621621623</v>
      </c>
      <c r="H184" s="281">
        <v>0.3783783783783784</v>
      </c>
      <c r="I184" s="281">
        <v>1</v>
      </c>
      <c r="J184" s="281">
        <v>1</v>
      </c>
      <c r="K184" s="281">
        <v>1</v>
      </c>
      <c r="L184" s="281">
        <v>2</v>
      </c>
      <c r="M184" s="281">
        <v>3</v>
      </c>
      <c r="N184" s="281">
        <v>7</v>
      </c>
      <c r="O184" s="281">
        <v>7</v>
      </c>
      <c r="P184" s="281">
        <v>9</v>
      </c>
      <c r="Q184" s="281">
        <v>8</v>
      </c>
      <c r="R184" s="281">
        <v>8.1</v>
      </c>
      <c r="S184" s="281">
        <v>72.099999999999994</v>
      </c>
      <c r="T184" s="281">
        <v>65.300000000000011</v>
      </c>
      <c r="U184" s="281">
        <v>71.399999999999991</v>
      </c>
      <c r="V184" s="281">
        <v>71.099999999999994</v>
      </c>
      <c r="W184" s="281">
        <v>66.800000000000011</v>
      </c>
      <c r="X184" s="281">
        <v>76.899999999999991</v>
      </c>
      <c r="Y184" s="281">
        <v>93.1</v>
      </c>
      <c r="Z184" s="281">
        <v>76.399999999999991</v>
      </c>
      <c r="AA184" s="281">
        <v>86.399999999999991</v>
      </c>
      <c r="AB184" s="281">
        <v>56.0854</v>
      </c>
      <c r="AC184" s="281">
        <v>23.5</v>
      </c>
      <c r="AD184" s="281">
        <v>25.100000381469727</v>
      </c>
      <c r="AE184" s="281">
        <v>13.610000252723694</v>
      </c>
      <c r="AF184" s="281">
        <v>3.3699999749660492</v>
      </c>
      <c r="AG184" s="281">
        <v>1.1199999749660492</v>
      </c>
      <c r="AH184" s="281">
        <v>0.87846998870372772</v>
      </c>
      <c r="AI184" s="281">
        <v>1.3886000000000001</v>
      </c>
      <c r="AJ184" s="281">
        <v>1.19</v>
      </c>
      <c r="AK184" s="281">
        <v>0.84000000000000008</v>
      </c>
      <c r="AL184" s="1"/>
    </row>
    <row r="185" spans="2:41" ht="14.25">
      <c r="B185" s="574"/>
      <c r="C185" s="145" t="s">
        <v>185</v>
      </c>
      <c r="D185" s="282">
        <v>2.6108108108108108</v>
      </c>
      <c r="E185" s="282">
        <v>2.6108108108108108</v>
      </c>
      <c r="F185" s="282">
        <v>2.6108108108108108</v>
      </c>
      <c r="G185" s="282">
        <v>3.4810810810810811</v>
      </c>
      <c r="H185" s="282">
        <v>6.0918918918918923</v>
      </c>
      <c r="I185" s="282">
        <v>16.100000000000001</v>
      </c>
      <c r="J185" s="282">
        <v>16.100000000000001</v>
      </c>
      <c r="K185" s="282">
        <v>16.100000000000001</v>
      </c>
      <c r="L185" s="282">
        <v>32.200000000000003</v>
      </c>
      <c r="M185" s="282">
        <v>48.3</v>
      </c>
      <c r="N185" s="282">
        <v>112.7</v>
      </c>
      <c r="O185" s="282">
        <v>112.7</v>
      </c>
      <c r="P185" s="282">
        <v>144.9</v>
      </c>
      <c r="Q185" s="282">
        <v>128.80000000000001</v>
      </c>
      <c r="R185" s="282">
        <v>130.41</v>
      </c>
      <c r="S185" s="282">
        <v>1160.81</v>
      </c>
      <c r="T185" s="282">
        <v>1051.3300000000002</v>
      </c>
      <c r="U185" s="282">
        <v>1149.5399999999997</v>
      </c>
      <c r="V185" s="282">
        <v>1144.71</v>
      </c>
      <c r="W185" s="282">
        <v>1075.4800000000002</v>
      </c>
      <c r="X185" s="282">
        <v>1238.0899999999997</v>
      </c>
      <c r="Y185" s="282">
        <v>1498.91</v>
      </c>
      <c r="Z185" s="282">
        <v>1230.0399999999997</v>
      </c>
      <c r="AA185" s="282">
        <v>1391.0399999999997</v>
      </c>
      <c r="AB185" s="282">
        <v>902.97493999999995</v>
      </c>
      <c r="AC185" s="282">
        <v>378.35</v>
      </c>
      <c r="AD185" s="282">
        <v>404.11000614166261</v>
      </c>
      <c r="AE185" s="282">
        <v>219.12100406885145</v>
      </c>
      <c r="AF185" s="282">
        <v>54.256999596953392</v>
      </c>
      <c r="AG185" s="282">
        <v>18.031999596953391</v>
      </c>
      <c r="AH185" s="282">
        <v>14.143366818130016</v>
      </c>
      <c r="AI185" s="282">
        <v>22.356459999999998</v>
      </c>
      <c r="AJ185" s="282">
        <v>19.158999999999999</v>
      </c>
      <c r="AK185" s="282">
        <v>13.524000000000003</v>
      </c>
      <c r="AL185" s="113"/>
    </row>
    <row r="186" spans="2:41" ht="12.75">
      <c r="B186" s="198"/>
      <c r="C186" s="198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199"/>
      <c r="AH186" s="199"/>
      <c r="AI186" s="199"/>
      <c r="AJ186" s="199"/>
      <c r="AK186" s="199"/>
      <c r="AL186" s="1"/>
      <c r="AO186" s="14"/>
    </row>
    <row r="187" spans="2:41" ht="12.75">
      <c r="B187" s="15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2:41" ht="12.75">
      <c r="B188" s="1" t="s">
        <v>388</v>
      </c>
      <c r="C188" s="62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1"/>
    </row>
    <row r="189" spans="2:41" ht="12.75">
      <c r="B189" s="266" t="s">
        <v>113</v>
      </c>
      <c r="C189" s="266" t="s">
        <v>114</v>
      </c>
      <c r="D189" s="120">
        <v>1990</v>
      </c>
      <c r="E189" s="120">
        <f t="shared" ref="E189" si="340">D189+1</f>
        <v>1991</v>
      </c>
      <c r="F189" s="120">
        <f t="shared" ref="F189" si="341">E189+1</f>
        <v>1992</v>
      </c>
      <c r="G189" s="120">
        <f t="shared" ref="G189" si="342">F189+1</f>
        <v>1993</v>
      </c>
      <c r="H189" s="120">
        <f t="shared" ref="H189" si="343">G189+1</f>
        <v>1994</v>
      </c>
      <c r="I189" s="120">
        <f t="shared" ref="I189" si="344">H189+1</f>
        <v>1995</v>
      </c>
      <c r="J189" s="120">
        <f t="shared" ref="J189" si="345">I189+1</f>
        <v>1996</v>
      </c>
      <c r="K189" s="120">
        <f t="shared" ref="K189" si="346">J189+1</f>
        <v>1997</v>
      </c>
      <c r="L189" s="120">
        <f t="shared" ref="L189" si="347">K189+1</f>
        <v>1998</v>
      </c>
      <c r="M189" s="120">
        <f t="shared" ref="M189" si="348">L189+1</f>
        <v>1999</v>
      </c>
      <c r="N189" s="120">
        <f t="shared" ref="N189" si="349">M189+1</f>
        <v>2000</v>
      </c>
      <c r="O189" s="120">
        <f t="shared" ref="O189" si="350">N189+1</f>
        <v>2001</v>
      </c>
      <c r="P189" s="120">
        <f t="shared" ref="P189" si="351">O189+1</f>
        <v>2002</v>
      </c>
      <c r="Q189" s="120">
        <f t="shared" ref="Q189" si="352">P189+1</f>
        <v>2003</v>
      </c>
      <c r="R189" s="120">
        <f t="shared" ref="R189" si="353">Q189+1</f>
        <v>2004</v>
      </c>
      <c r="S189" s="120">
        <f t="shared" ref="S189" si="354">R189+1</f>
        <v>2005</v>
      </c>
      <c r="T189" s="120">
        <f t="shared" ref="T189" si="355">S189+1</f>
        <v>2006</v>
      </c>
      <c r="U189" s="120">
        <f t="shared" ref="U189" si="356">T189+1</f>
        <v>2007</v>
      </c>
      <c r="V189" s="120">
        <f t="shared" ref="V189" si="357">U189+1</f>
        <v>2008</v>
      </c>
      <c r="W189" s="120">
        <f t="shared" ref="W189" si="358">V189+1</f>
        <v>2009</v>
      </c>
      <c r="X189" s="120">
        <f t="shared" ref="X189" si="359">W189+1</f>
        <v>2010</v>
      </c>
      <c r="Y189" s="120">
        <f t="shared" ref="Y189" si="360">X189+1</f>
        <v>2011</v>
      </c>
      <c r="Z189" s="120">
        <f t="shared" ref="Z189" si="361">Y189+1</f>
        <v>2012</v>
      </c>
      <c r="AA189" s="120">
        <f t="shared" ref="AA189" si="362">Z189+1</f>
        <v>2013</v>
      </c>
      <c r="AB189" s="120">
        <f t="shared" ref="AB189:AI189" si="363">AA189+1</f>
        <v>2014</v>
      </c>
      <c r="AC189" s="120">
        <f t="shared" si="363"/>
        <v>2015</v>
      </c>
      <c r="AD189" s="120">
        <f t="shared" si="363"/>
        <v>2016</v>
      </c>
      <c r="AE189" s="120">
        <f t="shared" si="363"/>
        <v>2017</v>
      </c>
      <c r="AF189" s="120">
        <f t="shared" si="363"/>
        <v>2018</v>
      </c>
      <c r="AG189" s="120">
        <f t="shared" si="363"/>
        <v>2019</v>
      </c>
      <c r="AH189" s="120">
        <f t="shared" si="363"/>
        <v>2020</v>
      </c>
      <c r="AI189" s="120">
        <f t="shared" si="363"/>
        <v>2021</v>
      </c>
      <c r="AJ189" s="120">
        <f>AI189+1</f>
        <v>2022</v>
      </c>
      <c r="AK189" s="120">
        <f>AJ189+1</f>
        <v>2023</v>
      </c>
      <c r="AL189" s="1"/>
    </row>
    <row r="190" spans="2:41" ht="15.75">
      <c r="B190" s="117" t="s">
        <v>490</v>
      </c>
      <c r="C190" s="142" t="s">
        <v>178</v>
      </c>
      <c r="D190" s="278">
        <v>0.82202425546517233</v>
      </c>
      <c r="E190" s="278">
        <v>0.82472034964585939</v>
      </c>
      <c r="F190" s="278">
        <v>0.8094799400987136</v>
      </c>
      <c r="G190" s="278">
        <v>0.78366917450545337</v>
      </c>
      <c r="H190" s="278">
        <v>0.79093013845283977</v>
      </c>
      <c r="I190" s="278">
        <v>0.83183768811447101</v>
      </c>
      <c r="J190" s="278">
        <v>0.82943804652347541</v>
      </c>
      <c r="K190" s="278">
        <v>0.85401118188801062</v>
      </c>
      <c r="L190" s="278">
        <v>0.87129877849482695</v>
      </c>
      <c r="M190" s="278">
        <v>0.88054776444374305</v>
      </c>
      <c r="N190" s="278">
        <v>0.82888039635572686</v>
      </c>
      <c r="O190" s="278">
        <v>0.83417762250014016</v>
      </c>
      <c r="P190" s="278">
        <v>0.8447708695416779</v>
      </c>
      <c r="Q190" s="278">
        <v>0.84378464754145466</v>
      </c>
      <c r="R190" s="278">
        <v>0.86154468397651252</v>
      </c>
      <c r="S190" s="278">
        <v>0.88493794837448392</v>
      </c>
      <c r="T190" s="278">
        <v>0.86383305114185482</v>
      </c>
      <c r="U190" s="278">
        <v>0.86666386970925602</v>
      </c>
      <c r="V190" s="278">
        <v>0.8711209679334615</v>
      </c>
      <c r="W190" s="278">
        <v>0.86741614192586913</v>
      </c>
      <c r="X190" s="278">
        <v>0.86781168291462518</v>
      </c>
      <c r="Y190" s="278">
        <v>0.86775700616970997</v>
      </c>
      <c r="Z190" s="278">
        <v>0.87565862629265001</v>
      </c>
      <c r="AA190" s="278">
        <v>0.86376834037846784</v>
      </c>
      <c r="AB190" s="278">
        <v>0.85018337270524913</v>
      </c>
      <c r="AC190" s="278">
        <v>0.84917124563431889</v>
      </c>
      <c r="AD190" s="278">
        <v>0.83977122582777819</v>
      </c>
      <c r="AE190" s="278">
        <v>0.85676379576360062</v>
      </c>
      <c r="AF190" s="278">
        <v>0.85565969732057645</v>
      </c>
      <c r="AG190" s="278">
        <v>0.84111729524193035</v>
      </c>
      <c r="AH190" s="278">
        <v>0.8304859333574216</v>
      </c>
      <c r="AI190" s="278">
        <v>0.81740723580612518</v>
      </c>
      <c r="AJ190" s="278">
        <v>0.82502231190986297</v>
      </c>
      <c r="AK190" s="278">
        <v>0.8004838493858516</v>
      </c>
      <c r="AL190" s="184"/>
    </row>
    <row r="191" spans="2:41" ht="12.75">
      <c r="B191" s="194"/>
      <c r="C191" s="184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184"/>
      <c r="AH191" s="184"/>
      <c r="AI191" s="184"/>
      <c r="AJ191" s="184"/>
      <c r="AK191" s="184"/>
      <c r="AL191" s="1"/>
      <c r="AO191" s="164"/>
    </row>
    <row r="192" spans="2:41" ht="12.75">
      <c r="B192" s="65"/>
      <c r="C192" s="62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1"/>
    </row>
    <row r="193" spans="2:42" ht="12.75">
      <c r="B193" s="1" t="s">
        <v>389</v>
      </c>
      <c r="C193" s="62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1"/>
    </row>
    <row r="194" spans="2:42" ht="12.75">
      <c r="B194" s="266" t="s">
        <v>113</v>
      </c>
      <c r="C194" s="266" t="s">
        <v>114</v>
      </c>
      <c r="D194" s="120">
        <v>1990</v>
      </c>
      <c r="E194" s="120">
        <f t="shared" ref="E194" si="364">D194+1</f>
        <v>1991</v>
      </c>
      <c r="F194" s="120">
        <f t="shared" ref="F194" si="365">E194+1</f>
        <v>1992</v>
      </c>
      <c r="G194" s="120">
        <f t="shared" ref="G194" si="366">F194+1</f>
        <v>1993</v>
      </c>
      <c r="H194" s="120">
        <f t="shared" ref="H194" si="367">G194+1</f>
        <v>1994</v>
      </c>
      <c r="I194" s="120">
        <f t="shared" ref="I194" si="368">H194+1</f>
        <v>1995</v>
      </c>
      <c r="J194" s="120">
        <f t="shared" ref="J194" si="369">I194+1</f>
        <v>1996</v>
      </c>
      <c r="K194" s="120">
        <f t="shared" ref="K194" si="370">J194+1</f>
        <v>1997</v>
      </c>
      <c r="L194" s="120">
        <f t="shared" ref="L194" si="371">K194+1</f>
        <v>1998</v>
      </c>
      <c r="M194" s="120">
        <f t="shared" ref="M194" si="372">L194+1</f>
        <v>1999</v>
      </c>
      <c r="N194" s="120">
        <f t="shared" ref="N194" si="373">M194+1</f>
        <v>2000</v>
      </c>
      <c r="O194" s="120">
        <f t="shared" ref="O194" si="374">N194+1</f>
        <v>2001</v>
      </c>
      <c r="P194" s="120">
        <f t="shared" ref="P194" si="375">O194+1</f>
        <v>2002</v>
      </c>
      <c r="Q194" s="120">
        <f t="shared" ref="Q194" si="376">P194+1</f>
        <v>2003</v>
      </c>
      <c r="R194" s="120">
        <f t="shared" ref="R194" si="377">Q194+1</f>
        <v>2004</v>
      </c>
      <c r="S194" s="120">
        <f t="shared" ref="S194" si="378">R194+1</f>
        <v>2005</v>
      </c>
      <c r="T194" s="120">
        <f t="shared" ref="T194" si="379">S194+1</f>
        <v>2006</v>
      </c>
      <c r="U194" s="120">
        <f t="shared" ref="U194" si="380">T194+1</f>
        <v>2007</v>
      </c>
      <c r="V194" s="120">
        <f t="shared" ref="V194" si="381">U194+1</f>
        <v>2008</v>
      </c>
      <c r="W194" s="120">
        <f t="shared" ref="W194" si="382">V194+1</f>
        <v>2009</v>
      </c>
      <c r="X194" s="120">
        <f t="shared" ref="X194" si="383">W194+1</f>
        <v>2010</v>
      </c>
      <c r="Y194" s="120">
        <f t="shared" ref="Y194" si="384">X194+1</f>
        <v>2011</v>
      </c>
      <c r="Z194" s="120">
        <f t="shared" ref="Z194" si="385">Y194+1</f>
        <v>2012</v>
      </c>
      <c r="AA194" s="120">
        <f t="shared" ref="AA194" si="386">Z194+1</f>
        <v>2013</v>
      </c>
      <c r="AB194" s="120">
        <f t="shared" ref="AB194:AI194" si="387">AA194+1</f>
        <v>2014</v>
      </c>
      <c r="AC194" s="120">
        <f t="shared" si="387"/>
        <v>2015</v>
      </c>
      <c r="AD194" s="120">
        <f t="shared" si="387"/>
        <v>2016</v>
      </c>
      <c r="AE194" s="120">
        <f t="shared" si="387"/>
        <v>2017</v>
      </c>
      <c r="AF194" s="120">
        <f t="shared" si="387"/>
        <v>2018</v>
      </c>
      <c r="AG194" s="120">
        <f t="shared" si="387"/>
        <v>2019</v>
      </c>
      <c r="AH194" s="120">
        <f t="shared" si="387"/>
        <v>2020</v>
      </c>
      <c r="AI194" s="120">
        <f t="shared" si="387"/>
        <v>2021</v>
      </c>
      <c r="AJ194" s="120">
        <f>AI194+1</f>
        <v>2022</v>
      </c>
      <c r="AK194" s="120">
        <f>AJ194+1</f>
        <v>2023</v>
      </c>
      <c r="AL194" s="1"/>
    </row>
    <row r="195" spans="2:42" ht="15.75">
      <c r="B195" s="117" t="s">
        <v>179</v>
      </c>
      <c r="C195" s="142" t="s">
        <v>180</v>
      </c>
      <c r="D195" s="267">
        <v>7430.6999208234365</v>
      </c>
      <c r="E195" s="267">
        <v>7546.3982581155979</v>
      </c>
      <c r="F195" s="267">
        <v>9271.9184481393513</v>
      </c>
      <c r="G195" s="267">
        <v>12731.429057798892</v>
      </c>
      <c r="H195" s="267">
        <v>15604.942573238322</v>
      </c>
      <c r="I195" s="267">
        <v>25116.152692003168</v>
      </c>
      <c r="J195" s="267">
        <v>27127.627854315124</v>
      </c>
      <c r="K195" s="267">
        <v>36682.53191607284</v>
      </c>
      <c r="L195" s="267">
        <v>26986.780471892322</v>
      </c>
      <c r="M195" s="267">
        <v>35358.340453681711</v>
      </c>
      <c r="N195" s="267">
        <v>46561.57385906572</v>
      </c>
      <c r="O195" s="267">
        <v>42344.830488519401</v>
      </c>
      <c r="P195" s="267">
        <v>35125.903731591447</v>
      </c>
      <c r="Q195" s="267">
        <v>39591.526917656374</v>
      </c>
      <c r="R195" s="267">
        <v>39283.430422802849</v>
      </c>
      <c r="S195" s="267">
        <v>37911.247286619167</v>
      </c>
      <c r="T195" s="267">
        <v>37261.66788440221</v>
      </c>
      <c r="U195" s="267">
        <v>36082.076041171815</v>
      </c>
      <c r="V195" s="267">
        <v>34329.975941409342</v>
      </c>
      <c r="W195" s="267">
        <v>36277.012442596992</v>
      </c>
      <c r="X195" s="267">
        <v>38888.884864608081</v>
      </c>
      <c r="Y195" s="267">
        <v>37436.535248614411</v>
      </c>
      <c r="Z195" s="267">
        <v>34845.520962787021</v>
      </c>
      <c r="AA195" s="267">
        <v>32169.702106096593</v>
      </c>
      <c r="AB195" s="267">
        <v>28394.236682501982</v>
      </c>
      <c r="AC195" s="267">
        <v>32257</v>
      </c>
      <c r="AD195" s="267">
        <v>34235</v>
      </c>
      <c r="AE195" s="267">
        <v>34094.684999999998</v>
      </c>
      <c r="AF195" s="267">
        <v>33574.17</v>
      </c>
      <c r="AG195" s="267">
        <v>24788.174999999999</v>
      </c>
      <c r="AH195" s="267">
        <v>23567.015899999999</v>
      </c>
      <c r="AI195" s="267">
        <v>20347.998226950349</v>
      </c>
      <c r="AJ195" s="267">
        <v>21019</v>
      </c>
      <c r="AK195" s="267">
        <v>18368</v>
      </c>
      <c r="AL195" s="184"/>
    </row>
    <row r="196" spans="2:42" ht="12.75">
      <c r="B196" s="194"/>
      <c r="C196" s="197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184"/>
      <c r="AH196" s="184"/>
      <c r="AI196" s="184"/>
      <c r="AJ196" s="184"/>
      <c r="AK196" s="184"/>
      <c r="AL196" s="1"/>
      <c r="AO196" s="164"/>
    </row>
    <row r="197" spans="2:42" ht="12.75">
      <c r="B197" s="194"/>
      <c r="C197" s="197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184"/>
      <c r="AH197" s="184"/>
      <c r="AI197" s="184"/>
      <c r="AJ197" s="184"/>
      <c r="AK197" s="184"/>
      <c r="AL197" s="1"/>
      <c r="AO197" s="164"/>
    </row>
    <row r="198" spans="2:42" ht="14.25">
      <c r="B198" s="1" t="s">
        <v>390</v>
      </c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2:42" ht="12.75">
      <c r="B199" s="119" t="s">
        <v>113</v>
      </c>
      <c r="C199" s="119" t="s">
        <v>114</v>
      </c>
      <c r="D199" s="120">
        <v>1990</v>
      </c>
      <c r="E199" s="120">
        <f t="shared" ref="E199" si="388">D199+1</f>
        <v>1991</v>
      </c>
      <c r="F199" s="120">
        <f t="shared" ref="F199" si="389">E199+1</f>
        <v>1992</v>
      </c>
      <c r="G199" s="120">
        <f t="shared" ref="G199" si="390">F199+1</f>
        <v>1993</v>
      </c>
      <c r="H199" s="120">
        <f t="shared" ref="H199" si="391">G199+1</f>
        <v>1994</v>
      </c>
      <c r="I199" s="120">
        <f t="shared" ref="I199" si="392">H199+1</f>
        <v>1995</v>
      </c>
      <c r="J199" s="120">
        <f t="shared" ref="J199" si="393">I199+1</f>
        <v>1996</v>
      </c>
      <c r="K199" s="120">
        <f t="shared" ref="K199" si="394">J199+1</f>
        <v>1997</v>
      </c>
      <c r="L199" s="120">
        <f t="shared" ref="L199" si="395">K199+1</f>
        <v>1998</v>
      </c>
      <c r="M199" s="120">
        <f t="shared" ref="M199" si="396">L199+1</f>
        <v>1999</v>
      </c>
      <c r="N199" s="120">
        <f t="shared" ref="N199" si="397">M199+1</f>
        <v>2000</v>
      </c>
      <c r="O199" s="120">
        <f t="shared" ref="O199" si="398">N199+1</f>
        <v>2001</v>
      </c>
      <c r="P199" s="120">
        <f t="shared" ref="P199" si="399">O199+1</f>
        <v>2002</v>
      </c>
      <c r="Q199" s="120">
        <f t="shared" ref="Q199" si="400">P199+1</f>
        <v>2003</v>
      </c>
      <c r="R199" s="120">
        <f t="shared" ref="R199" si="401">Q199+1</f>
        <v>2004</v>
      </c>
      <c r="S199" s="120">
        <f t="shared" ref="S199" si="402">R199+1</f>
        <v>2005</v>
      </c>
      <c r="T199" s="120">
        <f t="shared" ref="T199" si="403">S199+1</f>
        <v>2006</v>
      </c>
      <c r="U199" s="120">
        <f t="shared" ref="U199" si="404">T199+1</f>
        <v>2007</v>
      </c>
      <c r="V199" s="120">
        <f t="shared" ref="V199" si="405">U199+1</f>
        <v>2008</v>
      </c>
      <c r="W199" s="120">
        <f t="shared" ref="W199" si="406">V199+1</f>
        <v>2009</v>
      </c>
      <c r="X199" s="120">
        <f t="shared" ref="X199" si="407">W199+1</f>
        <v>2010</v>
      </c>
      <c r="Y199" s="120">
        <f t="shared" ref="Y199" si="408">X199+1</f>
        <v>2011</v>
      </c>
      <c r="Z199" s="120">
        <f t="shared" ref="Z199" si="409">Y199+1</f>
        <v>2012</v>
      </c>
      <c r="AA199" s="120">
        <f t="shared" ref="AA199" si="410">Z199+1</f>
        <v>2013</v>
      </c>
      <c r="AB199" s="120">
        <f t="shared" ref="AB199" si="411">AA199+1</f>
        <v>2014</v>
      </c>
      <c r="AC199" s="120">
        <f t="shared" ref="AC199" si="412">AB199+1</f>
        <v>2015</v>
      </c>
      <c r="AD199" s="120">
        <f t="shared" ref="AD199" si="413">AC199+1</f>
        <v>2016</v>
      </c>
      <c r="AE199" s="120">
        <f t="shared" ref="AE199" si="414">AD199+1</f>
        <v>2017</v>
      </c>
      <c r="AF199" s="120">
        <f t="shared" ref="AF199:AI199" si="415">AE199+1</f>
        <v>2018</v>
      </c>
      <c r="AG199" s="120">
        <f t="shared" si="415"/>
        <v>2019</v>
      </c>
      <c r="AH199" s="120">
        <f t="shared" si="415"/>
        <v>2020</v>
      </c>
      <c r="AI199" s="120">
        <f t="shared" si="415"/>
        <v>2021</v>
      </c>
      <c r="AJ199" s="120">
        <f>AI199+1</f>
        <v>2022</v>
      </c>
      <c r="AK199" s="120">
        <f>AJ199+1</f>
        <v>2023</v>
      </c>
      <c r="AL199" s="1"/>
    </row>
    <row r="200" spans="2:42" ht="24.75">
      <c r="B200" s="156" t="s">
        <v>190</v>
      </c>
      <c r="C200" s="132" t="s">
        <v>191</v>
      </c>
      <c r="D200" s="159">
        <v>150621.38403110209</v>
      </c>
      <c r="E200" s="159">
        <v>146142.07023653109</v>
      </c>
      <c r="F200" s="159">
        <v>139357.42299449196</v>
      </c>
      <c r="G200" s="159">
        <v>139224.18176780723</v>
      </c>
      <c r="H200" s="159">
        <v>141462.89448917028</v>
      </c>
      <c r="I200" s="159">
        <v>142997.6874945859</v>
      </c>
      <c r="J200" s="159">
        <v>145523.18612389395</v>
      </c>
      <c r="K200" s="159">
        <v>147955.60720741423</v>
      </c>
      <c r="L200" s="159">
        <v>140094.36389813205</v>
      </c>
      <c r="M200" s="159">
        <v>144181.18566452357</v>
      </c>
      <c r="N200" s="159">
        <v>152020.80616107513</v>
      </c>
      <c r="O200" s="159">
        <v>149446.75319854586</v>
      </c>
      <c r="P200" s="159">
        <v>155288.9454461881</v>
      </c>
      <c r="Q200" s="159">
        <v>156753.73053954437</v>
      </c>
      <c r="R200" s="159">
        <v>157522.29683761089</v>
      </c>
      <c r="S200" s="159">
        <v>154091.88255798322</v>
      </c>
      <c r="T200" s="159">
        <v>156061.68312447911</v>
      </c>
      <c r="U200" s="159">
        <v>160283.4899869884</v>
      </c>
      <c r="V200" s="159">
        <v>144725.92960727011</v>
      </c>
      <c r="W200" s="159">
        <v>135624.14959156094</v>
      </c>
      <c r="X200" s="159">
        <v>153143.78592929576</v>
      </c>
      <c r="Y200" s="159">
        <v>148876.65435924692</v>
      </c>
      <c r="Z200" s="159">
        <v>151278.99167807258</v>
      </c>
      <c r="AA200" s="159">
        <v>157539.36778527606</v>
      </c>
      <c r="AB200" s="159">
        <v>155081.49961827719</v>
      </c>
      <c r="AC200" s="159">
        <v>148845.54375223641</v>
      </c>
      <c r="AD200" s="159">
        <v>142727.5209288341</v>
      </c>
      <c r="AE200" s="159">
        <v>139732.37963299383</v>
      </c>
      <c r="AF200" s="159">
        <v>136150.30191640637</v>
      </c>
      <c r="AG200" s="159">
        <v>134115.01966410264</v>
      </c>
      <c r="AH200" s="159">
        <v>111954.76351152576</v>
      </c>
      <c r="AI200" s="159">
        <v>124769.16773739624</v>
      </c>
      <c r="AJ200" s="159">
        <v>114173.32639554587</v>
      </c>
      <c r="AK200" s="159">
        <v>112833.0508221505</v>
      </c>
      <c r="AL200" s="184"/>
    </row>
    <row r="201" spans="2:42" ht="25.5">
      <c r="B201" s="156" t="s">
        <v>192</v>
      </c>
      <c r="C201" s="132" t="s">
        <v>191</v>
      </c>
      <c r="D201" s="157">
        <v>7233.9453907726147</v>
      </c>
      <c r="E201" s="157">
        <v>7097.6177935530359</v>
      </c>
      <c r="F201" s="157">
        <v>6824.4231806033113</v>
      </c>
      <c r="G201" s="157">
        <v>6691.5081435466527</v>
      </c>
      <c r="H201" s="157">
        <v>6704.7496499274139</v>
      </c>
      <c r="I201" s="157">
        <v>6905.394743640205</v>
      </c>
      <c r="J201" s="157">
        <v>6932.5104675153534</v>
      </c>
      <c r="K201" s="157">
        <v>6904.6497566879689</v>
      </c>
      <c r="L201" s="157">
        <v>6620.1026620745324</v>
      </c>
      <c r="M201" s="157">
        <v>6562.7179999380887</v>
      </c>
      <c r="N201" s="157">
        <v>6857.7380056309048</v>
      </c>
      <c r="O201" s="157">
        <v>6894.1066855198515</v>
      </c>
      <c r="P201" s="157">
        <v>6758.8924972655568</v>
      </c>
      <c r="Q201" s="157">
        <v>6530.2743408622173</v>
      </c>
      <c r="R201" s="157">
        <v>6637.1032678722486</v>
      </c>
      <c r="S201" s="157">
        <v>6668.8859014638565</v>
      </c>
      <c r="T201" s="157">
        <v>6726.8702715798863</v>
      </c>
      <c r="U201" s="157">
        <v>6831.147360969635</v>
      </c>
      <c r="V201" s="157">
        <v>6407.5452187145247</v>
      </c>
      <c r="W201" s="157">
        <v>5751.5467441809069</v>
      </c>
      <c r="X201" s="157">
        <v>6360.156176073725</v>
      </c>
      <c r="Y201" s="157">
        <v>6164.6777854647662</v>
      </c>
      <c r="Z201" s="157">
        <v>6260.8825894465826</v>
      </c>
      <c r="AA201" s="157">
        <v>6391.5508012495511</v>
      </c>
      <c r="AB201" s="157">
        <v>6311.2784579273284</v>
      </c>
      <c r="AC201" s="157">
        <v>6098.5824787502133</v>
      </c>
      <c r="AD201" s="157">
        <v>6021.4248259002661</v>
      </c>
      <c r="AE201" s="157">
        <v>5934.3023872740705</v>
      </c>
      <c r="AF201" s="157">
        <v>5810.2614054390242</v>
      </c>
      <c r="AG201" s="157">
        <v>5488.9210124854344</v>
      </c>
      <c r="AH201" s="157">
        <v>5051.2431344175584</v>
      </c>
      <c r="AI201" s="157">
        <v>5424.8457868233982</v>
      </c>
      <c r="AJ201" s="157">
        <v>5173.4981053792599</v>
      </c>
      <c r="AK201" s="157">
        <v>5028.1087316400508</v>
      </c>
      <c r="AL201" s="1"/>
    </row>
    <row r="202" spans="2:42" ht="14.25">
      <c r="B202" s="156" t="s">
        <v>193</v>
      </c>
      <c r="C202" s="132" t="s">
        <v>191</v>
      </c>
      <c r="D202" s="158">
        <f>SUM(D200:D201)</f>
        <v>157855.32942187472</v>
      </c>
      <c r="E202" s="158">
        <f t="shared" ref="E202:AF202" si="416">SUM(E200:E201)</f>
        <v>153239.68803008413</v>
      </c>
      <c r="F202" s="158">
        <f t="shared" si="416"/>
        <v>146181.84617509527</v>
      </c>
      <c r="G202" s="158">
        <f t="shared" si="416"/>
        <v>145915.68991135387</v>
      </c>
      <c r="H202" s="158">
        <f t="shared" si="416"/>
        <v>148167.64413909771</v>
      </c>
      <c r="I202" s="158">
        <f t="shared" si="416"/>
        <v>149903.08223822611</v>
      </c>
      <c r="J202" s="158">
        <f t="shared" si="416"/>
        <v>152455.6965914093</v>
      </c>
      <c r="K202" s="158">
        <f t="shared" si="416"/>
        <v>154860.25696410218</v>
      </c>
      <c r="L202" s="158">
        <f t="shared" si="416"/>
        <v>146714.46656020658</v>
      </c>
      <c r="M202" s="158">
        <f t="shared" si="416"/>
        <v>150743.90366446166</v>
      </c>
      <c r="N202" s="158">
        <f t="shared" si="416"/>
        <v>158878.54416670604</v>
      </c>
      <c r="O202" s="158">
        <f t="shared" si="416"/>
        <v>156340.85988406572</v>
      </c>
      <c r="P202" s="158">
        <f t="shared" si="416"/>
        <v>162047.83794345366</v>
      </c>
      <c r="Q202" s="158">
        <f t="shared" si="416"/>
        <v>163284.00488040657</v>
      </c>
      <c r="R202" s="158">
        <f t="shared" si="416"/>
        <v>164159.40010548313</v>
      </c>
      <c r="S202" s="158">
        <f t="shared" si="416"/>
        <v>160760.76845944708</v>
      </c>
      <c r="T202" s="158">
        <f t="shared" si="416"/>
        <v>162788.553396059</v>
      </c>
      <c r="U202" s="158">
        <f t="shared" si="416"/>
        <v>167114.63734795802</v>
      </c>
      <c r="V202" s="158">
        <f t="shared" si="416"/>
        <v>151133.47482598462</v>
      </c>
      <c r="W202" s="158">
        <f t="shared" si="416"/>
        <v>141375.69633574184</v>
      </c>
      <c r="X202" s="158">
        <f t="shared" si="416"/>
        <v>159503.9421053695</v>
      </c>
      <c r="Y202" s="158">
        <f t="shared" si="416"/>
        <v>155041.33214471169</v>
      </c>
      <c r="Z202" s="158">
        <f t="shared" si="416"/>
        <v>157539.87426751916</v>
      </c>
      <c r="AA202" s="158">
        <f t="shared" si="416"/>
        <v>163930.9185865256</v>
      </c>
      <c r="AB202" s="158">
        <f t="shared" si="416"/>
        <v>161392.77807620453</v>
      </c>
      <c r="AC202" s="158">
        <f t="shared" si="416"/>
        <v>154944.12623098661</v>
      </c>
      <c r="AD202" s="158">
        <f t="shared" si="416"/>
        <v>148748.94575473436</v>
      </c>
      <c r="AE202" s="158">
        <f t="shared" si="416"/>
        <v>145666.68202026791</v>
      </c>
      <c r="AF202" s="158">
        <f t="shared" si="416"/>
        <v>141960.5633218454</v>
      </c>
      <c r="AG202" s="158">
        <f t="shared" ref="AG202:AH202" si="417">SUM(AG200:AG201)</f>
        <v>139603.94067658807</v>
      </c>
      <c r="AH202" s="158">
        <f t="shared" si="417"/>
        <v>117006.00664594331</v>
      </c>
      <c r="AI202" s="158">
        <f t="shared" ref="AI202:AJ202" si="418">SUM(AI200:AI201)</f>
        <v>130194.01352421964</v>
      </c>
      <c r="AJ202" s="158">
        <f t="shared" si="418"/>
        <v>119346.82450092513</v>
      </c>
      <c r="AK202" s="158">
        <f t="shared" ref="AK202" si="419">SUM(AK200:AK201)</f>
        <v>117861.15955379055</v>
      </c>
      <c r="AL202" s="184"/>
    </row>
    <row r="203" spans="2:42" ht="12.75">
      <c r="B203" s="198"/>
      <c r="C203" s="199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99"/>
      <c r="AH203" s="199"/>
      <c r="AI203" s="199"/>
      <c r="AJ203" s="199"/>
      <c r="AK203" s="199"/>
      <c r="AL203" s="1"/>
      <c r="AO203" s="14"/>
    </row>
    <row r="204" spans="2:42" ht="12.75">
      <c r="B204" s="198"/>
      <c r="C204" s="199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99"/>
      <c r="AH204" s="199"/>
      <c r="AI204" s="199"/>
      <c r="AJ204" s="199"/>
      <c r="AK204" s="199"/>
      <c r="AL204" s="1"/>
      <c r="AO204" s="14"/>
    </row>
    <row r="205" spans="2:42" ht="14.25">
      <c r="B205" s="1" t="s">
        <v>391</v>
      </c>
      <c r="C205" s="6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2:42" ht="12.75">
      <c r="B206" s="266" t="s">
        <v>113</v>
      </c>
      <c r="C206" s="266" t="s">
        <v>114</v>
      </c>
      <c r="D206" s="120">
        <v>1990</v>
      </c>
      <c r="E206" s="120">
        <f t="shared" ref="E206:Q206" si="420">D206+1</f>
        <v>1991</v>
      </c>
      <c r="F206" s="120">
        <f t="shared" si="420"/>
        <v>1992</v>
      </c>
      <c r="G206" s="120">
        <f t="shared" si="420"/>
        <v>1993</v>
      </c>
      <c r="H206" s="120">
        <f t="shared" si="420"/>
        <v>1994</v>
      </c>
      <c r="I206" s="120">
        <f t="shared" si="420"/>
        <v>1995</v>
      </c>
      <c r="J206" s="120">
        <f t="shared" si="420"/>
        <v>1996</v>
      </c>
      <c r="K206" s="120">
        <f t="shared" si="420"/>
        <v>1997</v>
      </c>
      <c r="L206" s="120">
        <f t="shared" si="420"/>
        <v>1998</v>
      </c>
      <c r="M206" s="120">
        <f t="shared" si="420"/>
        <v>1999</v>
      </c>
      <c r="N206" s="120">
        <f t="shared" si="420"/>
        <v>2000</v>
      </c>
      <c r="O206" s="120">
        <f t="shared" si="420"/>
        <v>2001</v>
      </c>
      <c r="P206" s="120">
        <f t="shared" si="420"/>
        <v>2002</v>
      </c>
      <c r="Q206" s="120">
        <f t="shared" si="420"/>
        <v>2003</v>
      </c>
      <c r="R206" s="120">
        <f t="shared" ref="R206:AI206" si="421">Q206+1</f>
        <v>2004</v>
      </c>
      <c r="S206" s="120">
        <f t="shared" si="421"/>
        <v>2005</v>
      </c>
      <c r="T206" s="120">
        <f t="shared" si="421"/>
        <v>2006</v>
      </c>
      <c r="U206" s="120">
        <f t="shared" si="421"/>
        <v>2007</v>
      </c>
      <c r="V206" s="120">
        <f t="shared" si="421"/>
        <v>2008</v>
      </c>
      <c r="W206" s="120">
        <f t="shared" si="421"/>
        <v>2009</v>
      </c>
      <c r="X206" s="120">
        <f t="shared" si="421"/>
        <v>2010</v>
      </c>
      <c r="Y206" s="120">
        <f t="shared" si="421"/>
        <v>2011</v>
      </c>
      <c r="Z206" s="120">
        <f t="shared" si="421"/>
        <v>2012</v>
      </c>
      <c r="AA206" s="120">
        <f t="shared" si="421"/>
        <v>2013</v>
      </c>
      <c r="AB206" s="120">
        <f t="shared" si="421"/>
        <v>2014</v>
      </c>
      <c r="AC206" s="120">
        <f t="shared" si="421"/>
        <v>2015</v>
      </c>
      <c r="AD206" s="120">
        <f t="shared" si="421"/>
        <v>2016</v>
      </c>
      <c r="AE206" s="120">
        <f t="shared" si="421"/>
        <v>2017</v>
      </c>
      <c r="AF206" s="120">
        <f t="shared" si="421"/>
        <v>2018</v>
      </c>
      <c r="AG206" s="120">
        <f t="shared" si="421"/>
        <v>2019</v>
      </c>
      <c r="AH206" s="120">
        <f t="shared" si="421"/>
        <v>2020</v>
      </c>
      <c r="AI206" s="120">
        <f t="shared" si="421"/>
        <v>2021</v>
      </c>
      <c r="AJ206" s="120">
        <f>AI206+1</f>
        <v>2022</v>
      </c>
      <c r="AK206" s="120">
        <f>AJ206+1</f>
        <v>2023</v>
      </c>
      <c r="AL206" s="1"/>
      <c r="AP206" s="200"/>
    </row>
    <row r="207" spans="2:42" ht="12.75">
      <c r="B207" s="141" t="s">
        <v>194</v>
      </c>
      <c r="C207" s="142" t="s">
        <v>195</v>
      </c>
      <c r="D207" s="158">
        <v>12341.442999999999</v>
      </c>
      <c r="E207" s="158">
        <v>12843.708999999999</v>
      </c>
      <c r="F207" s="158">
        <v>10775.846</v>
      </c>
      <c r="G207" s="158">
        <v>9723.5950000000012</v>
      </c>
      <c r="H207" s="158">
        <v>14185.394</v>
      </c>
      <c r="I207" s="158">
        <v>18462.688000000002</v>
      </c>
      <c r="J207" s="158">
        <v>17406.936000000002</v>
      </c>
      <c r="K207" s="158">
        <v>15457.859</v>
      </c>
      <c r="L207" s="158">
        <v>10998.045999999998</v>
      </c>
      <c r="M207" s="158">
        <v>10857.964</v>
      </c>
      <c r="N207" s="158">
        <v>11362.501</v>
      </c>
      <c r="O207" s="158">
        <v>10905.974</v>
      </c>
      <c r="P207" s="158">
        <v>10860.174999999999</v>
      </c>
      <c r="Q207" s="158">
        <v>12000.827000000001</v>
      </c>
      <c r="R207" s="158">
        <v>15430.298999999999</v>
      </c>
      <c r="S207" s="158">
        <v>15075.115</v>
      </c>
      <c r="T207" s="158">
        <v>13892.597</v>
      </c>
      <c r="U207" s="158">
        <v>15035.397999999999</v>
      </c>
      <c r="V207" s="158">
        <v>15115.924999999999</v>
      </c>
      <c r="W207" s="158">
        <v>11218.203</v>
      </c>
      <c r="X207" s="158">
        <v>17321.311000000002</v>
      </c>
      <c r="Y207" s="158">
        <v>20437.419000000002</v>
      </c>
      <c r="Z207" s="158">
        <v>20026.878000000001</v>
      </c>
      <c r="AA207" s="158">
        <v>19959.734</v>
      </c>
      <c r="AB207" s="158">
        <v>19225.965</v>
      </c>
      <c r="AC207" s="158">
        <v>18209.348000000002</v>
      </c>
      <c r="AD207" s="158">
        <v>19772.577000000001</v>
      </c>
      <c r="AE207" s="158">
        <v>16652.808000000001</v>
      </c>
      <c r="AF207" s="158">
        <v>15719.800999999999</v>
      </c>
      <c r="AG207" s="158">
        <v>18055.593000000001</v>
      </c>
      <c r="AH207" s="158">
        <v>17380.321</v>
      </c>
      <c r="AI207" s="158">
        <v>23099.359</v>
      </c>
      <c r="AJ207" s="158">
        <v>21194.704000000002</v>
      </c>
      <c r="AK207" s="158">
        <v>18706.38</v>
      </c>
      <c r="AL207" s="184"/>
    </row>
    <row r="208" spans="2:42" ht="12.75">
      <c r="B208" s="141" t="s">
        <v>196</v>
      </c>
      <c r="C208" s="142" t="s">
        <v>195</v>
      </c>
      <c r="D208" s="158">
        <v>211933</v>
      </c>
      <c r="E208" s="158">
        <v>193576</v>
      </c>
      <c r="F208" s="158">
        <v>185992</v>
      </c>
      <c r="G208" s="158">
        <v>181946</v>
      </c>
      <c r="H208" s="158">
        <v>174855</v>
      </c>
      <c r="I208" s="158">
        <v>186143</v>
      </c>
      <c r="J208" s="158">
        <v>187298</v>
      </c>
      <c r="K208" s="158">
        <v>185335</v>
      </c>
      <c r="L208" s="158">
        <v>175089</v>
      </c>
      <c r="M208" s="158">
        <v>182145</v>
      </c>
      <c r="N208" s="158">
        <v>184728</v>
      </c>
      <c r="O208" s="158">
        <v>179028</v>
      </c>
      <c r="P208" s="158">
        <v>208655</v>
      </c>
      <c r="Q208" s="158">
        <v>206088</v>
      </c>
      <c r="R208" s="158">
        <v>206924</v>
      </c>
      <c r="S208" s="158">
        <v>216061</v>
      </c>
      <c r="T208" s="158">
        <v>221112</v>
      </c>
      <c r="U208" s="158">
        <v>229734</v>
      </c>
      <c r="V208" s="158">
        <v>201256</v>
      </c>
      <c r="W208" s="158">
        <v>169545</v>
      </c>
      <c r="X208" s="158">
        <v>205081</v>
      </c>
      <c r="Y208" s="158">
        <v>217847</v>
      </c>
      <c r="Z208" s="158">
        <v>197278</v>
      </c>
      <c r="AA208" s="158">
        <v>180322</v>
      </c>
      <c r="AB208" s="158">
        <v>180555</v>
      </c>
      <c r="AC208" s="158">
        <v>151979</v>
      </c>
      <c r="AD208" s="158">
        <v>141193</v>
      </c>
      <c r="AE208" s="158">
        <v>161919</v>
      </c>
      <c r="AF208" s="158">
        <v>160049</v>
      </c>
      <c r="AG208" s="158">
        <v>119233</v>
      </c>
      <c r="AH208" s="158">
        <v>76338</v>
      </c>
      <c r="AI208" s="158">
        <v>103026</v>
      </c>
      <c r="AJ208" s="158">
        <v>107352</v>
      </c>
      <c r="AK208" s="158">
        <v>103250</v>
      </c>
      <c r="AL208" s="1"/>
    </row>
    <row r="209" spans="2:42" ht="12.75">
      <c r="B209" s="141" t="s">
        <v>197</v>
      </c>
      <c r="C209" s="142" t="s">
        <v>195</v>
      </c>
      <c r="D209" s="158">
        <v>87107.68</v>
      </c>
      <c r="E209" s="158">
        <v>80293.747000000003</v>
      </c>
      <c r="F209" s="158">
        <v>82122.777000000002</v>
      </c>
      <c r="G209" s="158">
        <v>78185.839000000007</v>
      </c>
      <c r="H209" s="158">
        <v>75067.235000000001</v>
      </c>
      <c r="I209" s="158">
        <v>92812.304999999993</v>
      </c>
      <c r="J209" s="158">
        <v>90500.349000000002</v>
      </c>
      <c r="K209" s="158">
        <v>85569.335999999996</v>
      </c>
      <c r="L209" s="158">
        <v>94022.895000000004</v>
      </c>
      <c r="M209" s="158">
        <v>101046.086</v>
      </c>
      <c r="N209" s="158">
        <v>107997.958</v>
      </c>
      <c r="O209" s="158">
        <v>112142.38</v>
      </c>
      <c r="P209" s="158">
        <v>135294.44500000001</v>
      </c>
      <c r="Q209" s="158">
        <v>131169.06200000001</v>
      </c>
      <c r="R209" s="158">
        <v>130259.97499999999</v>
      </c>
      <c r="S209" s="158">
        <v>138408.74900000001</v>
      </c>
      <c r="T209" s="158">
        <v>149330.242</v>
      </c>
      <c r="U209" s="158">
        <v>150490.592</v>
      </c>
      <c r="V209" s="158">
        <v>134509.31599999999</v>
      </c>
      <c r="W209" s="158">
        <v>116489.412</v>
      </c>
      <c r="X209" s="158">
        <v>139756.91800000001</v>
      </c>
      <c r="Y209" s="158">
        <v>154203.541</v>
      </c>
      <c r="Z209" s="158">
        <v>135863.39499999999</v>
      </c>
      <c r="AA209" s="158">
        <v>128435.29300000001</v>
      </c>
      <c r="AB209" s="158">
        <v>121079.383</v>
      </c>
      <c r="AC209" s="158">
        <v>103833.73299999999</v>
      </c>
      <c r="AD209" s="158">
        <v>90663.925000000003</v>
      </c>
      <c r="AE209" s="158">
        <v>104031.678</v>
      </c>
      <c r="AF209" s="158">
        <v>100267.671</v>
      </c>
      <c r="AG209" s="158">
        <v>72307.278999999995</v>
      </c>
      <c r="AH209" s="158">
        <v>44578.337</v>
      </c>
      <c r="AI209" s="158">
        <v>46239.031999999999</v>
      </c>
      <c r="AJ209" s="158">
        <v>50858.900999999998</v>
      </c>
      <c r="AK209" s="158">
        <v>56135.107000000004</v>
      </c>
      <c r="AL209" s="1"/>
    </row>
    <row r="210" spans="2:42" ht="12.75">
      <c r="B210" s="141" t="s">
        <v>198</v>
      </c>
      <c r="C210" s="142" t="s">
        <v>195</v>
      </c>
      <c r="D210" s="158">
        <v>39982.710974711998</v>
      </c>
      <c r="E210" s="158">
        <v>37960.371949895991</v>
      </c>
      <c r="F210" s="158">
        <v>25932.861387443998</v>
      </c>
      <c r="G210" s="158">
        <v>23212.808962595998</v>
      </c>
      <c r="H210" s="158">
        <v>19608.385493795995</v>
      </c>
      <c r="I210" s="158">
        <v>14299.906465415997</v>
      </c>
      <c r="J210" s="158">
        <v>10498.205176403999</v>
      </c>
      <c r="K210" s="158">
        <v>10290.629003423999</v>
      </c>
      <c r="L210" s="158">
        <v>15220.321744055997</v>
      </c>
      <c r="M210" s="158">
        <v>35700.205340843997</v>
      </c>
      <c r="N210" s="158">
        <v>33200.897079999995</v>
      </c>
      <c r="O210" s="158">
        <v>34292.291710400001</v>
      </c>
      <c r="P210" s="158">
        <v>39978.470666000001</v>
      </c>
      <c r="Q210" s="158">
        <v>36114.300044800002</v>
      </c>
      <c r="R210" s="158">
        <v>32924.169057599996</v>
      </c>
      <c r="S210" s="158">
        <v>26699.728235999995</v>
      </c>
      <c r="T210" s="158">
        <v>37216.686208799998</v>
      </c>
      <c r="U210" s="158">
        <v>36414.950816799996</v>
      </c>
      <c r="V210" s="158">
        <v>39349.043727199998</v>
      </c>
      <c r="W210" s="158">
        <v>33709.417149200002</v>
      </c>
      <c r="X210" s="158">
        <v>39016.711475999997</v>
      </c>
      <c r="Y210" s="158">
        <v>39949.37543</v>
      </c>
      <c r="Z210" s="158">
        <v>33897.566342000006</v>
      </c>
      <c r="AA210" s="158">
        <v>32146.153414204997</v>
      </c>
      <c r="AB210" s="158">
        <v>34760.462287773473</v>
      </c>
      <c r="AC210" s="158">
        <v>30444.38334971149</v>
      </c>
      <c r="AD210" s="158">
        <v>31272.934615862294</v>
      </c>
      <c r="AE210" s="158">
        <v>28049.322855986255</v>
      </c>
      <c r="AF210" s="158">
        <v>27805.740319569839</v>
      </c>
      <c r="AG210" s="158">
        <v>27022.302055623779</v>
      </c>
      <c r="AH210" s="158">
        <v>24397.467968878645</v>
      </c>
      <c r="AI210" s="158">
        <v>28194.616328810811</v>
      </c>
      <c r="AJ210" s="158">
        <v>24726.638400746309</v>
      </c>
      <c r="AK210" s="158">
        <v>24887.562859784328</v>
      </c>
      <c r="AL210" s="1"/>
    </row>
    <row r="211" spans="2:42" ht="25.5" thickBot="1">
      <c r="B211" s="134" t="s">
        <v>199</v>
      </c>
      <c r="C211" s="135" t="s">
        <v>195</v>
      </c>
      <c r="D211" s="136">
        <v>97184.052025288009</v>
      </c>
      <c r="E211" s="136">
        <v>88165.590050104016</v>
      </c>
      <c r="F211" s="136">
        <v>88712.207612555998</v>
      </c>
      <c r="G211" s="136">
        <v>90270.947037403996</v>
      </c>
      <c r="H211" s="136">
        <v>94364.773506204001</v>
      </c>
      <c r="I211" s="136">
        <v>97493.476534583999</v>
      </c>
      <c r="J211" s="136">
        <v>103706.38182359599</v>
      </c>
      <c r="K211" s="136">
        <v>104932.89399657601</v>
      </c>
      <c r="L211" s="136">
        <v>76843.829255944001</v>
      </c>
      <c r="M211" s="136">
        <v>56256.672659156015</v>
      </c>
      <c r="N211" s="136">
        <v>54891.645919999995</v>
      </c>
      <c r="O211" s="136">
        <v>43499.302289599982</v>
      </c>
      <c r="P211" s="136">
        <v>44242.25933399998</v>
      </c>
      <c r="Q211" s="136">
        <v>50805.464955199983</v>
      </c>
      <c r="R211" s="136">
        <v>59170.154942400011</v>
      </c>
      <c r="S211" s="136">
        <v>66027.637763999985</v>
      </c>
      <c r="T211" s="136">
        <v>48457.668791200012</v>
      </c>
      <c r="U211" s="136">
        <v>57863.855183199987</v>
      </c>
      <c r="V211" s="136">
        <v>42513.565272799999</v>
      </c>
      <c r="W211" s="136">
        <v>30564.37385080001</v>
      </c>
      <c r="X211" s="136">
        <v>43628.681523999985</v>
      </c>
      <c r="Y211" s="136">
        <v>44131.502569999997</v>
      </c>
      <c r="Z211" s="136">
        <v>47543.916658000002</v>
      </c>
      <c r="AA211" s="136">
        <v>39700.287585794998</v>
      </c>
      <c r="AB211" s="136">
        <v>43941.119712226522</v>
      </c>
      <c r="AC211" s="136">
        <v>35910.231650288515</v>
      </c>
      <c r="AD211" s="136">
        <v>39028.717384137693</v>
      </c>
      <c r="AE211" s="136">
        <v>46490.807144013736</v>
      </c>
      <c r="AF211" s="136">
        <v>47695.389680430162</v>
      </c>
      <c r="AG211" s="136">
        <v>37959.011944376223</v>
      </c>
      <c r="AH211" s="136">
        <v>24742.516031121351</v>
      </c>
      <c r="AI211" s="136">
        <v>51691.710671189183</v>
      </c>
      <c r="AJ211" s="136">
        <v>52961.164599253694</v>
      </c>
      <c r="AK211" s="136">
        <v>40933.71014021567</v>
      </c>
      <c r="AL211" s="184"/>
    </row>
    <row r="212" spans="2:42" ht="15" thickTop="1">
      <c r="B212" s="133" t="s">
        <v>200</v>
      </c>
      <c r="C212" s="127" t="s">
        <v>201</v>
      </c>
      <c r="D212" s="129">
        <v>356.08799813345269</v>
      </c>
      <c r="E212" s="129">
        <v>323.04383086462639</v>
      </c>
      <c r="F212" s="129">
        <v>325.04666928823383</v>
      </c>
      <c r="G212" s="129">
        <v>330.7579808649665</v>
      </c>
      <c r="H212" s="129">
        <v>345.75799827112917</v>
      </c>
      <c r="I212" s="129">
        <v>357.22174746569874</v>
      </c>
      <c r="J212" s="129">
        <v>379.98619246312848</v>
      </c>
      <c r="K212" s="129">
        <v>384.48020413748344</v>
      </c>
      <c r="L212" s="129">
        <v>281.56024325408708</v>
      </c>
      <c r="M212" s="129">
        <v>206.12770852192136</v>
      </c>
      <c r="N212" s="129">
        <v>201.12617145061029</v>
      </c>
      <c r="O212" s="129">
        <v>159.38396423803229</v>
      </c>
      <c r="P212" s="129">
        <v>162.10620190075809</v>
      </c>
      <c r="Q212" s="129">
        <v>186.15416761413672</v>
      </c>
      <c r="R212" s="129">
        <v>216.80287643494151</v>
      </c>
      <c r="S212" s="129">
        <v>241.92909086303183</v>
      </c>
      <c r="T212" s="129">
        <v>177.5517064217735</v>
      </c>
      <c r="U212" s="129">
        <v>212.01651842123457</v>
      </c>
      <c r="V212" s="129">
        <v>155.77216668809052</v>
      </c>
      <c r="W212" s="129">
        <v>111.98963689949694</v>
      </c>
      <c r="X212" s="129">
        <v>159.85801724999712</v>
      </c>
      <c r="Y212" s="129">
        <v>161.700382699453</v>
      </c>
      <c r="Z212" s="129">
        <v>174.20366565664159</v>
      </c>
      <c r="AA212" s="129">
        <v>145.46415422223399</v>
      </c>
      <c r="AB212" s="129">
        <v>161.00280887647799</v>
      </c>
      <c r="AC212" s="129">
        <v>131.57716965261403</v>
      </c>
      <c r="AD212" s="129">
        <v>143.00348208796237</v>
      </c>
      <c r="AE212" s="129">
        <v>170.34501137298315</v>
      </c>
      <c r="AF212" s="129">
        <v>174.75867158821507</v>
      </c>
      <c r="AG212" s="129">
        <v>139.08401937058142</v>
      </c>
      <c r="AH212" s="129">
        <v>90.658012489686087</v>
      </c>
      <c r="AI212" s="129">
        <v>189.40142327269709</v>
      </c>
      <c r="AJ212" s="129">
        <v>194.05277602602249</v>
      </c>
      <c r="AK212" s="129">
        <v>149.98348593462256</v>
      </c>
      <c r="AL212" s="1"/>
    </row>
    <row r="213" spans="2:42" ht="12.75">
      <c r="B213" s="198"/>
      <c r="C213" s="199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199"/>
      <c r="AH213" s="199"/>
      <c r="AI213" s="199"/>
      <c r="AJ213" s="199"/>
      <c r="AK213" s="199"/>
      <c r="AL213" s="1"/>
      <c r="AO213" s="14"/>
    </row>
    <row r="214" spans="2:42" ht="12.75">
      <c r="B214" s="15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2:42" ht="12.75">
      <c r="B215" s="1" t="s">
        <v>392</v>
      </c>
      <c r="C215" s="61"/>
      <c r="D215" s="16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2:42" ht="12.75">
      <c r="B216" s="266" t="s">
        <v>491</v>
      </c>
      <c r="C216" s="216" t="s">
        <v>114</v>
      </c>
      <c r="D216" s="120">
        <v>1990</v>
      </c>
      <c r="E216" s="120">
        <f t="shared" ref="E216:R216" si="422">D216+1</f>
        <v>1991</v>
      </c>
      <c r="F216" s="120">
        <f t="shared" si="422"/>
        <v>1992</v>
      </c>
      <c r="G216" s="120">
        <f t="shared" si="422"/>
        <v>1993</v>
      </c>
      <c r="H216" s="120">
        <f t="shared" si="422"/>
        <v>1994</v>
      </c>
      <c r="I216" s="120">
        <f t="shared" si="422"/>
        <v>1995</v>
      </c>
      <c r="J216" s="120">
        <f t="shared" si="422"/>
        <v>1996</v>
      </c>
      <c r="K216" s="120">
        <f t="shared" si="422"/>
        <v>1997</v>
      </c>
      <c r="L216" s="120">
        <f t="shared" si="422"/>
        <v>1998</v>
      </c>
      <c r="M216" s="120">
        <f t="shared" si="422"/>
        <v>1999</v>
      </c>
      <c r="N216" s="120">
        <f t="shared" si="422"/>
        <v>2000</v>
      </c>
      <c r="O216" s="120">
        <f t="shared" si="422"/>
        <v>2001</v>
      </c>
      <c r="P216" s="120">
        <f t="shared" si="422"/>
        <v>2002</v>
      </c>
      <c r="Q216" s="120">
        <f t="shared" si="422"/>
        <v>2003</v>
      </c>
      <c r="R216" s="120">
        <f t="shared" si="422"/>
        <v>2004</v>
      </c>
      <c r="S216" s="120">
        <f t="shared" ref="S216:AI216" si="423">R216+1</f>
        <v>2005</v>
      </c>
      <c r="T216" s="120">
        <f t="shared" si="423"/>
        <v>2006</v>
      </c>
      <c r="U216" s="120">
        <f t="shared" si="423"/>
        <v>2007</v>
      </c>
      <c r="V216" s="120">
        <f t="shared" si="423"/>
        <v>2008</v>
      </c>
      <c r="W216" s="120">
        <f t="shared" si="423"/>
        <v>2009</v>
      </c>
      <c r="X216" s="120">
        <f t="shared" si="423"/>
        <v>2010</v>
      </c>
      <c r="Y216" s="120">
        <f t="shared" si="423"/>
        <v>2011</v>
      </c>
      <c r="Z216" s="120">
        <f t="shared" si="423"/>
        <v>2012</v>
      </c>
      <c r="AA216" s="120">
        <f t="shared" si="423"/>
        <v>2013</v>
      </c>
      <c r="AB216" s="120">
        <f t="shared" si="423"/>
        <v>2014</v>
      </c>
      <c r="AC216" s="120">
        <f t="shared" si="423"/>
        <v>2015</v>
      </c>
      <c r="AD216" s="120">
        <f t="shared" si="423"/>
        <v>2016</v>
      </c>
      <c r="AE216" s="120">
        <f t="shared" si="423"/>
        <v>2017</v>
      </c>
      <c r="AF216" s="120">
        <f t="shared" si="423"/>
        <v>2018</v>
      </c>
      <c r="AG216" s="120">
        <f t="shared" si="423"/>
        <v>2019</v>
      </c>
      <c r="AH216" s="120">
        <f t="shared" si="423"/>
        <v>2020</v>
      </c>
      <c r="AI216" s="120">
        <f t="shared" si="423"/>
        <v>2021</v>
      </c>
      <c r="AJ216" s="120">
        <f>AI216+1</f>
        <v>2022</v>
      </c>
      <c r="AK216" s="120">
        <f>AJ216+1</f>
        <v>2023</v>
      </c>
      <c r="AL216" s="1"/>
      <c r="AP216" s="200"/>
    </row>
    <row r="217" spans="2:42" ht="12.75">
      <c r="B217" s="368" t="s">
        <v>492</v>
      </c>
      <c r="C217" s="217" t="s">
        <v>202</v>
      </c>
      <c r="D217" s="158">
        <v>57563.960399999996</v>
      </c>
      <c r="E217" s="158">
        <v>54379.71</v>
      </c>
      <c r="F217" s="158">
        <v>54539.330399999999</v>
      </c>
      <c r="G217" s="158">
        <v>52580.5524</v>
      </c>
      <c r="H217" s="158">
        <v>55338.7212</v>
      </c>
      <c r="I217" s="158">
        <v>55985.724000000002</v>
      </c>
      <c r="J217" s="158">
        <v>57270.445200000002</v>
      </c>
      <c r="K217" s="158">
        <v>57095.351999999999</v>
      </c>
      <c r="L217" s="158">
        <v>50392.612800000003</v>
      </c>
      <c r="M217" s="158">
        <v>50198.263200000001</v>
      </c>
      <c r="N217" s="158">
        <v>52456.582799999996</v>
      </c>
      <c r="O217" s="158">
        <v>49307.090400000001</v>
      </c>
      <c r="P217" s="158">
        <v>51998.871599999999</v>
      </c>
      <c r="Q217" s="158">
        <v>51905.617200000001</v>
      </c>
      <c r="R217" s="158">
        <v>53453.3148</v>
      </c>
      <c r="S217" s="158">
        <v>52747.063199999997</v>
      </c>
      <c r="T217" s="158">
        <v>55051.113600000004</v>
      </c>
      <c r="U217" s="158">
        <v>55686.668400000002</v>
      </c>
      <c r="V217" s="158">
        <v>47316.466800000002</v>
      </c>
      <c r="W217" s="158">
        <v>39752.8704</v>
      </c>
      <c r="X217" s="158">
        <v>45793.065600000002</v>
      </c>
      <c r="Y217" s="158">
        <v>47185.228799999997</v>
      </c>
      <c r="Z217" s="158">
        <v>46195.462800000001</v>
      </c>
      <c r="AA217" s="158">
        <v>46785.664799999999</v>
      </c>
      <c r="AB217" s="158">
        <v>46155.639600000002</v>
      </c>
      <c r="AC217" s="158">
        <v>42918.7932</v>
      </c>
      <c r="AD217" s="158">
        <v>43045.099199999997</v>
      </c>
      <c r="AE217" s="158">
        <v>46109.1276</v>
      </c>
      <c r="AF217" s="158">
        <v>46697.475600000005</v>
      </c>
      <c r="AG217" s="158">
        <v>41978.390400000004</v>
      </c>
      <c r="AH217" s="158">
        <v>38160.320400000004</v>
      </c>
      <c r="AI217" s="158">
        <v>43848.298800000004</v>
      </c>
      <c r="AJ217" s="158">
        <v>42015.402000000002</v>
      </c>
      <c r="AK217" s="158">
        <v>40588.977600000006</v>
      </c>
      <c r="AL217" s="184"/>
    </row>
    <row r="218" spans="2:42" ht="12.75">
      <c r="B218" s="198"/>
      <c r="C218" s="199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199"/>
      <c r="AH218" s="199"/>
      <c r="AI218" s="199"/>
      <c r="AJ218" s="199"/>
      <c r="AK218" s="199"/>
      <c r="AL218" s="1"/>
      <c r="AO218" s="14"/>
    </row>
    <row r="219" spans="2:42" ht="12.75">
      <c r="B219" s="15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2:42" ht="12.75">
      <c r="B220" s="1" t="s">
        <v>413</v>
      </c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2:42" ht="12.75">
      <c r="B221" s="266" t="s">
        <v>113</v>
      </c>
      <c r="C221" s="315" t="s">
        <v>114</v>
      </c>
      <c r="D221" s="120">
        <v>1990</v>
      </c>
      <c r="E221" s="120">
        <f t="shared" ref="E221" si="424">D221+1</f>
        <v>1991</v>
      </c>
      <c r="F221" s="120">
        <f t="shared" ref="F221" si="425">E221+1</f>
        <v>1992</v>
      </c>
      <c r="G221" s="120">
        <f t="shared" ref="G221" si="426">F221+1</f>
        <v>1993</v>
      </c>
      <c r="H221" s="120">
        <f t="shared" ref="H221" si="427">G221+1</f>
        <v>1994</v>
      </c>
      <c r="I221" s="120">
        <f t="shared" ref="I221" si="428">H221+1</f>
        <v>1995</v>
      </c>
      <c r="J221" s="120">
        <f t="shared" ref="J221" si="429">I221+1</f>
        <v>1996</v>
      </c>
      <c r="K221" s="120">
        <f t="shared" ref="K221" si="430">J221+1</f>
        <v>1997</v>
      </c>
      <c r="L221" s="120">
        <f t="shared" ref="L221" si="431">K221+1</f>
        <v>1998</v>
      </c>
      <c r="M221" s="120">
        <f t="shared" ref="M221" si="432">L221+1</f>
        <v>1999</v>
      </c>
      <c r="N221" s="120">
        <f t="shared" ref="N221" si="433">M221+1</f>
        <v>2000</v>
      </c>
      <c r="O221" s="120">
        <f t="shared" ref="O221" si="434">N221+1</f>
        <v>2001</v>
      </c>
      <c r="P221" s="120">
        <f t="shared" ref="P221" si="435">O221+1</f>
        <v>2002</v>
      </c>
      <c r="Q221" s="120">
        <f t="shared" ref="Q221" si="436">P221+1</f>
        <v>2003</v>
      </c>
      <c r="R221" s="120">
        <f t="shared" ref="R221" si="437">Q221+1</f>
        <v>2004</v>
      </c>
      <c r="S221" s="120">
        <f t="shared" ref="S221" si="438">R221+1</f>
        <v>2005</v>
      </c>
      <c r="T221" s="120">
        <f t="shared" ref="T221" si="439">S221+1</f>
        <v>2006</v>
      </c>
      <c r="U221" s="120">
        <f t="shared" ref="U221" si="440">T221+1</f>
        <v>2007</v>
      </c>
      <c r="V221" s="120">
        <f t="shared" ref="V221" si="441">U221+1</f>
        <v>2008</v>
      </c>
      <c r="W221" s="120">
        <f t="shared" ref="W221" si="442">V221+1</f>
        <v>2009</v>
      </c>
      <c r="X221" s="120">
        <f t="shared" ref="X221" si="443">W221+1</f>
        <v>2010</v>
      </c>
      <c r="Y221" s="120">
        <f t="shared" ref="Y221" si="444">X221+1</f>
        <v>2011</v>
      </c>
      <c r="Z221" s="120">
        <f t="shared" ref="Z221" si="445">Y221+1</f>
        <v>2012</v>
      </c>
      <c r="AA221" s="120">
        <f t="shared" ref="AA221" si="446">Z221+1</f>
        <v>2013</v>
      </c>
      <c r="AB221" s="120">
        <f t="shared" ref="AB221:AI221" si="447">AA221+1</f>
        <v>2014</v>
      </c>
      <c r="AC221" s="120">
        <f t="shared" si="447"/>
        <v>2015</v>
      </c>
      <c r="AD221" s="120">
        <f t="shared" si="447"/>
        <v>2016</v>
      </c>
      <c r="AE221" s="120">
        <f t="shared" si="447"/>
        <v>2017</v>
      </c>
      <c r="AF221" s="120">
        <f t="shared" si="447"/>
        <v>2018</v>
      </c>
      <c r="AG221" s="120">
        <f t="shared" si="447"/>
        <v>2019</v>
      </c>
      <c r="AH221" s="120">
        <f t="shared" si="447"/>
        <v>2020</v>
      </c>
      <c r="AI221" s="120">
        <f t="shared" si="447"/>
        <v>2021</v>
      </c>
      <c r="AJ221" s="120">
        <f>AI221+1</f>
        <v>2022</v>
      </c>
      <c r="AK221" s="120">
        <f>AJ221+1</f>
        <v>2023</v>
      </c>
      <c r="AL221" s="1"/>
    </row>
    <row r="222" spans="2:42" ht="12.75">
      <c r="B222" s="535" t="s">
        <v>134</v>
      </c>
      <c r="C222" s="137" t="s">
        <v>132</v>
      </c>
      <c r="D222" s="138">
        <v>14421.38239368442</v>
      </c>
      <c r="E222" s="138">
        <v>14213.420167900143</v>
      </c>
      <c r="F222" s="138">
        <v>13512.488831058978</v>
      </c>
      <c r="G222" s="138">
        <v>13250.824353039168</v>
      </c>
      <c r="H222" s="138">
        <v>13339.435556152925</v>
      </c>
      <c r="I222" s="138">
        <v>13587.625160477903</v>
      </c>
      <c r="J222" s="138">
        <v>13416.701673681016</v>
      </c>
      <c r="K222" s="138">
        <v>13400.493720130888</v>
      </c>
      <c r="L222" s="138">
        <v>13060.198077998317</v>
      </c>
      <c r="M222" s="138">
        <v>13001.042376607455</v>
      </c>
      <c r="N222" s="138">
        <v>13616.293205733136</v>
      </c>
      <c r="O222" s="138">
        <v>13728.005457139529</v>
      </c>
      <c r="P222" s="138">
        <v>13217.379076562565</v>
      </c>
      <c r="Q222" s="138">
        <v>12497.322667471186</v>
      </c>
      <c r="R222" s="138">
        <v>12690.624948770997</v>
      </c>
      <c r="S222" s="138">
        <v>12609.65004881094</v>
      </c>
      <c r="T222" s="138">
        <v>12788.711327176361</v>
      </c>
      <c r="U222" s="138">
        <v>12849.91781338436</v>
      </c>
      <c r="V222" s="138">
        <v>12153.232643018417</v>
      </c>
      <c r="W222" s="138">
        <v>10986.51865835155</v>
      </c>
      <c r="X222" s="138">
        <v>11812.95317401656</v>
      </c>
      <c r="Y222" s="138">
        <v>11476.226913823342</v>
      </c>
      <c r="Z222" s="138">
        <v>11637.435738276621</v>
      </c>
      <c r="AA222" s="138">
        <v>11826.931340445473</v>
      </c>
      <c r="AB222" s="138">
        <v>11640.448792357834</v>
      </c>
      <c r="AC222" s="138">
        <v>11320.18616272946</v>
      </c>
      <c r="AD222" s="138">
        <v>11109.967176536435</v>
      </c>
      <c r="AE222" s="138">
        <v>10911.352598123907</v>
      </c>
      <c r="AF222" s="138">
        <v>10655.156648109807</v>
      </c>
      <c r="AG222" s="138">
        <v>10156.977205997362</v>
      </c>
      <c r="AH222" s="138">
        <v>9571.4199996308889</v>
      </c>
      <c r="AI222" s="138">
        <v>9979.2072099570323</v>
      </c>
      <c r="AJ222" s="138">
        <v>9538.568497589622</v>
      </c>
      <c r="AK222" s="138">
        <v>9322.7448181524014</v>
      </c>
      <c r="AL222" s="184"/>
    </row>
    <row r="223" spans="2:42" ht="12.75">
      <c r="B223" s="368" t="s">
        <v>136</v>
      </c>
      <c r="C223" s="137" t="s">
        <v>132</v>
      </c>
      <c r="D223" s="138">
        <v>1144.4834766447505</v>
      </c>
      <c r="E223" s="138">
        <v>1086.0848318375145</v>
      </c>
      <c r="F223" s="138">
        <v>1111.6165866463584</v>
      </c>
      <c r="G223" s="138">
        <v>1041.7042594983161</v>
      </c>
      <c r="H223" s="138">
        <v>935.3082485380661</v>
      </c>
      <c r="I223" s="138">
        <v>1089.1158676971256</v>
      </c>
      <c r="J223" s="138">
        <v>1240.8181670806578</v>
      </c>
      <c r="K223" s="138">
        <v>1172.2439588130442</v>
      </c>
      <c r="L223" s="138">
        <v>1098.9736682829016</v>
      </c>
      <c r="M223" s="138">
        <v>1140.262413747947</v>
      </c>
      <c r="N223" s="138">
        <v>1159.7511354771816</v>
      </c>
      <c r="O223" s="138">
        <v>1196.9954241187977</v>
      </c>
      <c r="P223" s="138">
        <v>1336.3413177693558</v>
      </c>
      <c r="Q223" s="138">
        <v>1443.6647632777244</v>
      </c>
      <c r="R223" s="138">
        <v>1382.0464276398866</v>
      </c>
      <c r="S223" s="138">
        <v>1429.7604522940651</v>
      </c>
      <c r="T223" s="138">
        <v>1475.6796864906298</v>
      </c>
      <c r="U223" s="138">
        <v>1519.8733382867324</v>
      </c>
      <c r="V223" s="138">
        <v>1426.213401737165</v>
      </c>
      <c r="W223" s="138">
        <v>1203.7550953047567</v>
      </c>
      <c r="X223" s="138">
        <v>1531.6827214846278</v>
      </c>
      <c r="Y223" s="138">
        <v>1505.5309182541616</v>
      </c>
      <c r="Z223" s="138">
        <v>1535.1318954935191</v>
      </c>
      <c r="AA223" s="138">
        <v>1584.7731956647488</v>
      </c>
      <c r="AB223" s="138">
        <v>1568.6465122326035</v>
      </c>
      <c r="AC223" s="138">
        <v>1528.6245550917804</v>
      </c>
      <c r="AD223" s="138">
        <v>1551.1970071646037</v>
      </c>
      <c r="AE223" s="138">
        <v>1543.91346738582</v>
      </c>
      <c r="AF223" s="138">
        <v>1531.3177347198853</v>
      </c>
      <c r="AG223" s="138">
        <v>1411.9403150034266</v>
      </c>
      <c r="AH223" s="138">
        <v>1230.2028950000001</v>
      </c>
      <c r="AI223" s="138">
        <v>1387.5201374999999</v>
      </c>
      <c r="AJ223" s="138">
        <v>1284.3090912500002</v>
      </c>
      <c r="AK223" s="138">
        <v>1290.11429</v>
      </c>
      <c r="AL223" s="1"/>
    </row>
    <row r="224" spans="2:42" ht="12.75">
      <c r="B224" s="198"/>
      <c r="C224" s="199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  <c r="AA224" s="78"/>
      <c r="AB224" s="78"/>
      <c r="AC224" s="78"/>
      <c r="AD224" s="78"/>
      <c r="AE224" s="78"/>
      <c r="AF224" s="78"/>
      <c r="AG224" s="199"/>
      <c r="AH224" s="199"/>
      <c r="AI224" s="199"/>
      <c r="AJ224" s="199"/>
      <c r="AK224" s="199"/>
      <c r="AL224" s="1"/>
      <c r="AO224" s="14"/>
    </row>
    <row r="225" spans="2:41" ht="12.75">
      <c r="B225" s="15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2:41" ht="12.75">
      <c r="B226" s="1" t="s">
        <v>493</v>
      </c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2:41" ht="12.75">
      <c r="B227" s="119" t="s">
        <v>113</v>
      </c>
      <c r="C227" s="119" t="s">
        <v>114</v>
      </c>
      <c r="D227" s="120">
        <v>1990</v>
      </c>
      <c r="E227" s="120">
        <f t="shared" ref="E227" si="448">D227+1</f>
        <v>1991</v>
      </c>
      <c r="F227" s="120">
        <f t="shared" ref="F227" si="449">E227+1</f>
        <v>1992</v>
      </c>
      <c r="G227" s="120">
        <f t="shared" ref="G227" si="450">F227+1</f>
        <v>1993</v>
      </c>
      <c r="H227" s="120">
        <f t="shared" ref="H227" si="451">G227+1</f>
        <v>1994</v>
      </c>
      <c r="I227" s="120">
        <f t="shared" ref="I227" si="452">H227+1</f>
        <v>1995</v>
      </c>
      <c r="J227" s="120">
        <f t="shared" ref="J227" si="453">I227+1</f>
        <v>1996</v>
      </c>
      <c r="K227" s="120">
        <f t="shared" ref="K227" si="454">J227+1</f>
        <v>1997</v>
      </c>
      <c r="L227" s="120">
        <f t="shared" ref="L227" si="455">K227+1</f>
        <v>1998</v>
      </c>
      <c r="M227" s="120">
        <f t="shared" ref="M227" si="456">L227+1</f>
        <v>1999</v>
      </c>
      <c r="N227" s="120">
        <f t="shared" ref="N227" si="457">M227+1</f>
        <v>2000</v>
      </c>
      <c r="O227" s="120">
        <f t="shared" ref="O227" si="458">N227+1</f>
        <v>2001</v>
      </c>
      <c r="P227" s="120">
        <f t="shared" ref="P227" si="459">O227+1</f>
        <v>2002</v>
      </c>
      <c r="Q227" s="120">
        <f t="shared" ref="Q227" si="460">P227+1</f>
        <v>2003</v>
      </c>
      <c r="R227" s="120">
        <f t="shared" ref="R227" si="461">Q227+1</f>
        <v>2004</v>
      </c>
      <c r="S227" s="120">
        <f t="shared" ref="S227" si="462">R227+1</f>
        <v>2005</v>
      </c>
      <c r="T227" s="120">
        <f t="shared" ref="T227" si="463">S227+1</f>
        <v>2006</v>
      </c>
      <c r="U227" s="120">
        <f t="shared" ref="U227" si="464">T227+1</f>
        <v>2007</v>
      </c>
      <c r="V227" s="120">
        <f t="shared" ref="V227" si="465">U227+1</f>
        <v>2008</v>
      </c>
      <c r="W227" s="120">
        <f t="shared" ref="W227" si="466">V227+1</f>
        <v>2009</v>
      </c>
      <c r="X227" s="120">
        <f t="shared" ref="X227" si="467">W227+1</f>
        <v>2010</v>
      </c>
      <c r="Y227" s="120">
        <f t="shared" ref="Y227" si="468">X227+1</f>
        <v>2011</v>
      </c>
      <c r="Z227" s="120">
        <f t="shared" ref="Z227" si="469">Y227+1</f>
        <v>2012</v>
      </c>
      <c r="AA227" s="120">
        <f t="shared" ref="AA227" si="470">Z227+1</f>
        <v>2013</v>
      </c>
      <c r="AB227" s="120">
        <f t="shared" ref="AB227" si="471">AA227+1</f>
        <v>2014</v>
      </c>
      <c r="AC227" s="120">
        <f t="shared" ref="AC227" si="472">AB227+1</f>
        <v>2015</v>
      </c>
      <c r="AD227" s="120">
        <f t="shared" ref="AD227" si="473">AC227+1</f>
        <v>2016</v>
      </c>
      <c r="AE227" s="120">
        <f t="shared" ref="AE227" si="474">AD227+1</f>
        <v>2017</v>
      </c>
      <c r="AF227" s="120">
        <f t="shared" ref="AF227" si="475">AE227+1</f>
        <v>2018</v>
      </c>
      <c r="AG227" s="120">
        <f t="shared" ref="AG227" si="476">AF227+1</f>
        <v>2019</v>
      </c>
      <c r="AH227" s="120">
        <f t="shared" ref="AH227:AI227" si="477">AG227+1</f>
        <v>2020</v>
      </c>
      <c r="AI227" s="120">
        <f t="shared" si="477"/>
        <v>2021</v>
      </c>
      <c r="AJ227" s="120">
        <f>AI227+1</f>
        <v>2022</v>
      </c>
      <c r="AK227" s="120">
        <f>AJ227+1</f>
        <v>2023</v>
      </c>
      <c r="AL227" s="1"/>
    </row>
    <row r="228" spans="2:41" ht="15.75">
      <c r="B228" s="117" t="s">
        <v>494</v>
      </c>
      <c r="C228" s="222" t="s">
        <v>203</v>
      </c>
      <c r="D228" s="159">
        <v>23.344954500377803</v>
      </c>
      <c r="E228" s="159">
        <v>22.650404517605427</v>
      </c>
      <c r="F228" s="159">
        <v>21.468584471087343</v>
      </c>
      <c r="G228" s="159">
        <v>21.310390402296246</v>
      </c>
      <c r="H228" s="159">
        <v>21.634047216062296</v>
      </c>
      <c r="I228" s="159">
        <v>21.619899638684839</v>
      </c>
      <c r="J228" s="159">
        <v>21.869125944771955</v>
      </c>
      <c r="K228" s="159">
        <v>22.080853752446824</v>
      </c>
      <c r="L228" s="159">
        <v>20.761410380141328</v>
      </c>
      <c r="M228" s="159">
        <v>21.445294338652285</v>
      </c>
      <c r="N228" s="159">
        <v>22.34442763356261</v>
      </c>
      <c r="O228" s="159">
        <v>23.174702655582237</v>
      </c>
      <c r="P228" s="159">
        <v>25.099390659979623</v>
      </c>
      <c r="Q228" s="159">
        <v>26.404052817097398</v>
      </c>
      <c r="R228" s="159">
        <v>27.712437229850739</v>
      </c>
      <c r="S228" s="159">
        <v>28.805393096806949</v>
      </c>
      <c r="T228" s="159">
        <v>30.738126865072108</v>
      </c>
      <c r="U228" s="159">
        <v>33.298769103215896</v>
      </c>
      <c r="V228" s="159">
        <v>31.19451041360756</v>
      </c>
      <c r="W228" s="159">
        <v>30.642729841040978</v>
      </c>
      <c r="X228" s="159">
        <v>36.335550515671287</v>
      </c>
      <c r="Y228" s="159">
        <v>33.061376632563828</v>
      </c>
      <c r="Z228" s="159">
        <v>32.290301906107118</v>
      </c>
      <c r="AA228" s="159">
        <v>37.244782670241733</v>
      </c>
      <c r="AB228" s="159">
        <v>34.859251806718042</v>
      </c>
      <c r="AC228" s="159">
        <v>31.163299753989097</v>
      </c>
      <c r="AD228" s="159">
        <v>29.023112870081007</v>
      </c>
      <c r="AE228" s="159">
        <v>26.413348309111953</v>
      </c>
      <c r="AF228" s="159">
        <v>24.099321812569926</v>
      </c>
      <c r="AG228" s="159">
        <v>21.550828489131558</v>
      </c>
      <c r="AH228" s="159">
        <v>15.747050122734761</v>
      </c>
      <c r="AI228" s="159">
        <v>18.968385310366507</v>
      </c>
      <c r="AJ228" s="159">
        <v>16.79349599545769</v>
      </c>
      <c r="AK228" s="159">
        <v>16.87773349239313</v>
      </c>
      <c r="AL228" s="1"/>
    </row>
    <row r="229" spans="2:41" ht="15.75">
      <c r="B229" s="117" t="s">
        <v>495</v>
      </c>
      <c r="C229" s="222" t="s">
        <v>203</v>
      </c>
      <c r="D229" s="159">
        <v>14.350659660066032</v>
      </c>
      <c r="E229" s="159">
        <v>19.214884398668033</v>
      </c>
      <c r="F229" s="159">
        <v>23.129366813425015</v>
      </c>
      <c r="G229" s="159">
        <v>28.51628434753928</v>
      </c>
      <c r="H229" s="159">
        <v>35.602588815822145</v>
      </c>
      <c r="I229" s="159">
        <v>41.263026301582762</v>
      </c>
      <c r="J229" s="159">
        <v>47.323312041745005</v>
      </c>
      <c r="K229" s="159">
        <v>53.524947727889256</v>
      </c>
      <c r="L229" s="159">
        <v>54.812602379628593</v>
      </c>
      <c r="M229" s="159">
        <v>67.877888174000432</v>
      </c>
      <c r="N229" s="159">
        <v>79.61214344349014</v>
      </c>
      <c r="O229" s="159">
        <v>89.575491786805443</v>
      </c>
      <c r="P229" s="159">
        <v>106.83467529831192</v>
      </c>
      <c r="Q229" s="159">
        <v>117.41491373730508</v>
      </c>
      <c r="R229" s="159">
        <v>133.44234494426331</v>
      </c>
      <c r="S229" s="159">
        <v>138.60837259094652</v>
      </c>
      <c r="T229" s="159">
        <v>160.38675793022489</v>
      </c>
      <c r="U229" s="159">
        <v>174.7668321282901</v>
      </c>
      <c r="V229" s="159">
        <v>167.91293616330043</v>
      </c>
      <c r="W229" s="159">
        <v>169.92778593721312</v>
      </c>
      <c r="X229" s="159">
        <v>194.94939971802901</v>
      </c>
      <c r="Y229" s="159">
        <v>168.698941512392</v>
      </c>
      <c r="Z229" s="159">
        <v>170.28307816115858</v>
      </c>
      <c r="AA229" s="159">
        <v>211.45959722726974</v>
      </c>
      <c r="AB229" s="159">
        <v>202.95841393215258</v>
      </c>
      <c r="AC229" s="159">
        <v>184.6655414073542</v>
      </c>
      <c r="AD229" s="159">
        <v>177.10655545782996</v>
      </c>
      <c r="AE229" s="159">
        <v>158.94405978265868</v>
      </c>
      <c r="AF229" s="159">
        <v>149.54061500468106</v>
      </c>
      <c r="AG229" s="159">
        <v>138.9203455856952</v>
      </c>
      <c r="AH229" s="159">
        <v>110.5655710612301</v>
      </c>
      <c r="AI229" s="159">
        <v>123.57303235058039</v>
      </c>
      <c r="AJ229" s="159">
        <v>113.11984058435561</v>
      </c>
      <c r="AK229" s="159">
        <v>102.24814899410543</v>
      </c>
      <c r="AL229" s="1"/>
    </row>
    <row r="230" spans="2:41" ht="12.75">
      <c r="B230" s="194"/>
      <c r="C230" s="194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84"/>
      <c r="AB230" s="1"/>
      <c r="AC230" s="1"/>
      <c r="AD230" s="1"/>
      <c r="AE230" s="1"/>
      <c r="AF230" s="1"/>
      <c r="AG230" s="1"/>
      <c r="AH230" s="199"/>
      <c r="AI230" s="199"/>
      <c r="AJ230" s="199"/>
      <c r="AK230" s="199"/>
      <c r="AL230" s="1"/>
    </row>
    <row r="231" spans="2:41" ht="12.75">
      <c r="B231" s="15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2:41" ht="12.75">
      <c r="B232" s="1" t="s">
        <v>393</v>
      </c>
      <c r="C232" s="61"/>
      <c r="D232" s="16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2:41" ht="12.75">
      <c r="B233" s="266" t="s">
        <v>491</v>
      </c>
      <c r="C233" s="216" t="s">
        <v>114</v>
      </c>
      <c r="D233" s="120">
        <v>1990</v>
      </c>
      <c r="E233" s="120">
        <f t="shared" ref="E233:Q233" si="478">D233+1</f>
        <v>1991</v>
      </c>
      <c r="F233" s="120">
        <f t="shared" si="478"/>
        <v>1992</v>
      </c>
      <c r="G233" s="120">
        <f t="shared" si="478"/>
        <v>1993</v>
      </c>
      <c r="H233" s="120">
        <f t="shared" si="478"/>
        <v>1994</v>
      </c>
      <c r="I233" s="120">
        <f t="shared" si="478"/>
        <v>1995</v>
      </c>
      <c r="J233" s="120">
        <f t="shared" si="478"/>
        <v>1996</v>
      </c>
      <c r="K233" s="120">
        <f t="shared" si="478"/>
        <v>1997</v>
      </c>
      <c r="L233" s="120">
        <f t="shared" si="478"/>
        <v>1998</v>
      </c>
      <c r="M233" s="120">
        <f t="shared" si="478"/>
        <v>1999</v>
      </c>
      <c r="N233" s="120">
        <f t="shared" si="478"/>
        <v>2000</v>
      </c>
      <c r="O233" s="120">
        <f t="shared" si="478"/>
        <v>2001</v>
      </c>
      <c r="P233" s="120">
        <f t="shared" si="478"/>
        <v>2002</v>
      </c>
      <c r="Q233" s="120">
        <f t="shared" si="478"/>
        <v>2003</v>
      </c>
      <c r="R233" s="120">
        <f t="shared" ref="R233:AI233" si="479">Q233+1</f>
        <v>2004</v>
      </c>
      <c r="S233" s="120">
        <f t="shared" si="479"/>
        <v>2005</v>
      </c>
      <c r="T233" s="120">
        <f t="shared" si="479"/>
        <v>2006</v>
      </c>
      <c r="U233" s="120">
        <f t="shared" si="479"/>
        <v>2007</v>
      </c>
      <c r="V233" s="120">
        <f t="shared" si="479"/>
        <v>2008</v>
      </c>
      <c r="W233" s="120">
        <f t="shared" si="479"/>
        <v>2009</v>
      </c>
      <c r="X233" s="120">
        <f t="shared" si="479"/>
        <v>2010</v>
      </c>
      <c r="Y233" s="120">
        <f t="shared" si="479"/>
        <v>2011</v>
      </c>
      <c r="Z233" s="120">
        <f t="shared" si="479"/>
        <v>2012</v>
      </c>
      <c r="AA233" s="120">
        <f t="shared" si="479"/>
        <v>2013</v>
      </c>
      <c r="AB233" s="120">
        <f t="shared" si="479"/>
        <v>2014</v>
      </c>
      <c r="AC233" s="120">
        <f t="shared" si="479"/>
        <v>2015</v>
      </c>
      <c r="AD233" s="120">
        <f t="shared" si="479"/>
        <v>2016</v>
      </c>
      <c r="AE233" s="120">
        <f t="shared" si="479"/>
        <v>2017</v>
      </c>
      <c r="AF233" s="120">
        <f t="shared" si="479"/>
        <v>2018</v>
      </c>
      <c r="AG233" s="120">
        <f t="shared" si="479"/>
        <v>2019</v>
      </c>
      <c r="AH233" s="120">
        <f t="shared" si="479"/>
        <v>2020</v>
      </c>
      <c r="AI233" s="120">
        <f t="shared" si="479"/>
        <v>2021</v>
      </c>
      <c r="AJ233" s="120">
        <f>AI233+1</f>
        <v>2022</v>
      </c>
      <c r="AK233" s="120">
        <f>AJ233+1</f>
        <v>2023</v>
      </c>
      <c r="AL233" s="1"/>
    </row>
    <row r="234" spans="2:41" ht="12.75">
      <c r="B234" s="368" t="s">
        <v>496</v>
      </c>
      <c r="C234" s="217" t="s">
        <v>202</v>
      </c>
      <c r="D234" s="274">
        <v>14455.800000000001</v>
      </c>
      <c r="E234" s="274">
        <v>13847.284799999999</v>
      </c>
      <c r="F234" s="274">
        <v>11545.9596</v>
      </c>
      <c r="G234" s="274">
        <v>9551.7252000000008</v>
      </c>
      <c r="H234" s="274">
        <v>9587.3544000000002</v>
      </c>
      <c r="I234" s="274">
        <v>10699.380000000001</v>
      </c>
      <c r="J234" s="274">
        <v>10504.3752</v>
      </c>
      <c r="K234" s="274">
        <v>11081.2896</v>
      </c>
      <c r="L234" s="274">
        <v>9677.6028000000006</v>
      </c>
      <c r="M234" s="274">
        <v>9638.0784000000003</v>
      </c>
      <c r="N234" s="274">
        <v>10181.304000000002</v>
      </c>
      <c r="O234" s="274">
        <v>9634.1615999999995</v>
      </c>
      <c r="P234" s="274">
        <v>9902.6639999999989</v>
      </c>
      <c r="Q234" s="274">
        <v>9486.6083999999992</v>
      </c>
      <c r="R234" s="274">
        <v>9818.402399999999</v>
      </c>
      <c r="S234" s="274">
        <v>10071.828</v>
      </c>
      <c r="T234" s="274">
        <v>8782.9416000000001</v>
      </c>
      <c r="U234" s="274">
        <v>8675.9027999999998</v>
      </c>
      <c r="V234" s="274">
        <v>8577.6588000000011</v>
      </c>
      <c r="W234" s="274">
        <v>8458.2180000000008</v>
      </c>
      <c r="X234" s="274">
        <v>9510.4007999999994</v>
      </c>
      <c r="Y234" s="274">
        <v>8938.1483999999982</v>
      </c>
      <c r="Z234" s="274">
        <v>10037.581200000001</v>
      </c>
      <c r="AA234" s="274">
        <v>9955.9727999999996</v>
      </c>
      <c r="AB234" s="274">
        <v>9102.2904000000035</v>
      </c>
      <c r="AC234" s="274">
        <v>9227.6963999999989</v>
      </c>
      <c r="AD234" s="274">
        <v>8507.3148000000001</v>
      </c>
      <c r="AE234" s="274">
        <v>8361.8316000000013</v>
      </c>
      <c r="AF234" s="274">
        <v>8893.8000000000011</v>
      </c>
      <c r="AG234" s="274">
        <v>8765.9243999999999</v>
      </c>
      <c r="AH234" s="274">
        <v>6404.1444000000001</v>
      </c>
      <c r="AI234" s="274">
        <v>8016.8292000000001</v>
      </c>
      <c r="AJ234" s="274">
        <v>5909.3747999999996</v>
      </c>
      <c r="AK234" s="274">
        <v>4521.5208000000002</v>
      </c>
      <c r="AL234" s="184"/>
    </row>
    <row r="235" spans="2:41" ht="12.75">
      <c r="B235" s="198"/>
      <c r="C235" s="199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199"/>
      <c r="AH235" s="199"/>
      <c r="AI235" s="199"/>
      <c r="AJ235" s="199"/>
      <c r="AK235" s="199"/>
      <c r="AL235" s="1"/>
      <c r="AO235" s="14"/>
    </row>
    <row r="236" spans="2:41" ht="12.75">
      <c r="B236" s="15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2:41" ht="12.75">
      <c r="B237" s="1" t="s">
        <v>394</v>
      </c>
      <c r="C237" s="61"/>
      <c r="D237" s="16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2:41" ht="12.75">
      <c r="B238" s="266" t="s">
        <v>113</v>
      </c>
      <c r="C238" s="266" t="s">
        <v>114</v>
      </c>
      <c r="D238" s="120">
        <v>1990</v>
      </c>
      <c r="E238" s="120">
        <f t="shared" ref="E238:R238" si="480">D238+1</f>
        <v>1991</v>
      </c>
      <c r="F238" s="120">
        <f t="shared" si="480"/>
        <v>1992</v>
      </c>
      <c r="G238" s="120">
        <f t="shared" si="480"/>
        <v>1993</v>
      </c>
      <c r="H238" s="120">
        <f t="shared" si="480"/>
        <v>1994</v>
      </c>
      <c r="I238" s="120">
        <f t="shared" si="480"/>
        <v>1995</v>
      </c>
      <c r="J238" s="120">
        <f t="shared" si="480"/>
        <v>1996</v>
      </c>
      <c r="K238" s="120">
        <f t="shared" si="480"/>
        <v>1997</v>
      </c>
      <c r="L238" s="120">
        <f t="shared" si="480"/>
        <v>1998</v>
      </c>
      <c r="M238" s="120">
        <f t="shared" si="480"/>
        <v>1999</v>
      </c>
      <c r="N238" s="120">
        <f t="shared" si="480"/>
        <v>2000</v>
      </c>
      <c r="O238" s="120">
        <f t="shared" si="480"/>
        <v>2001</v>
      </c>
      <c r="P238" s="120">
        <f t="shared" si="480"/>
        <v>2002</v>
      </c>
      <c r="Q238" s="120">
        <f t="shared" si="480"/>
        <v>2003</v>
      </c>
      <c r="R238" s="120">
        <f t="shared" si="480"/>
        <v>2004</v>
      </c>
      <c r="S238" s="120">
        <f t="shared" ref="S238:AB238" si="481">R238+1</f>
        <v>2005</v>
      </c>
      <c r="T238" s="120">
        <f t="shared" si="481"/>
        <v>2006</v>
      </c>
      <c r="U238" s="120">
        <f t="shared" si="481"/>
        <v>2007</v>
      </c>
      <c r="V238" s="120">
        <f t="shared" si="481"/>
        <v>2008</v>
      </c>
      <c r="W238" s="120">
        <f t="shared" si="481"/>
        <v>2009</v>
      </c>
      <c r="X238" s="120">
        <f t="shared" si="481"/>
        <v>2010</v>
      </c>
      <c r="Y238" s="120">
        <f t="shared" si="481"/>
        <v>2011</v>
      </c>
      <c r="Z238" s="120">
        <f t="shared" si="481"/>
        <v>2012</v>
      </c>
      <c r="AA238" s="120">
        <f t="shared" si="481"/>
        <v>2013</v>
      </c>
      <c r="AB238" s="120">
        <f t="shared" si="481"/>
        <v>2014</v>
      </c>
      <c r="AC238" s="266" t="s">
        <v>497</v>
      </c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2:41" ht="14.25">
      <c r="B239" s="117" t="s">
        <v>204</v>
      </c>
      <c r="C239" s="222" t="s">
        <v>205</v>
      </c>
      <c r="D239" s="268">
        <v>1.1812185000000002</v>
      </c>
      <c r="E239" s="268">
        <v>1.1812185000000002</v>
      </c>
      <c r="F239" s="268">
        <v>1.1812185000000002</v>
      </c>
      <c r="G239" s="268">
        <v>1.1812185000000002</v>
      </c>
      <c r="H239" s="268">
        <v>1.1812185000000002</v>
      </c>
      <c r="I239" s="268">
        <v>1.1812185000000002</v>
      </c>
      <c r="J239" s="268">
        <v>1.12497</v>
      </c>
      <c r="K239" s="268">
        <v>1.0446150000000001</v>
      </c>
      <c r="L239" s="268">
        <v>0.96426000000000012</v>
      </c>
      <c r="M239" s="268">
        <v>0.88390500000000005</v>
      </c>
      <c r="N239" s="268">
        <v>0.8035500000000001</v>
      </c>
      <c r="O239" s="268">
        <v>0.67808400000000013</v>
      </c>
      <c r="P239" s="268">
        <v>0.68537700000000013</v>
      </c>
      <c r="Q239" s="268">
        <v>0.67755600000000005</v>
      </c>
      <c r="R239" s="268">
        <v>0.66834900000000008</v>
      </c>
      <c r="S239" s="268">
        <v>0.66305250000000004</v>
      </c>
      <c r="T239" s="268">
        <v>0.65369700000000008</v>
      </c>
      <c r="U239" s="268">
        <v>0.64693199999999995</v>
      </c>
      <c r="V239" s="268">
        <v>0.64693199999999995</v>
      </c>
      <c r="W239" s="268">
        <v>0.65075999999999989</v>
      </c>
      <c r="X239" s="268">
        <v>0.64693199999999995</v>
      </c>
      <c r="Y239" s="268">
        <v>0.64560936000000002</v>
      </c>
      <c r="Z239" s="268">
        <v>0.64394054999999994</v>
      </c>
      <c r="AA239" s="268">
        <v>0.64310400000000001</v>
      </c>
      <c r="AB239" s="268">
        <v>0.64310400000000001</v>
      </c>
      <c r="AC239" s="267" t="s">
        <v>206</v>
      </c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2:41" ht="14.25">
      <c r="B240" s="117" t="s">
        <v>207</v>
      </c>
      <c r="C240" s="222" t="s">
        <v>208</v>
      </c>
      <c r="D240" s="268">
        <v>9.0953824500000016E-2</v>
      </c>
      <c r="E240" s="268">
        <v>9.0953824500000016E-2</v>
      </c>
      <c r="F240" s="268">
        <v>9.0953824500000016E-2</v>
      </c>
      <c r="G240" s="268">
        <v>9.0953824500000016E-2</v>
      </c>
      <c r="H240" s="268">
        <v>9.0953824500000016E-2</v>
      </c>
      <c r="I240" s="268">
        <v>9.0953824500000016E-2</v>
      </c>
      <c r="J240" s="268">
        <v>8.6622689999999974E-2</v>
      </c>
      <c r="K240" s="268">
        <v>8.0435355000000014E-2</v>
      </c>
      <c r="L240" s="268">
        <v>7.4248019999999998E-2</v>
      </c>
      <c r="M240" s="268">
        <v>6.8060684999999996E-2</v>
      </c>
      <c r="N240" s="268">
        <v>6.1873350000000008E-2</v>
      </c>
      <c r="O240" s="268">
        <v>5.2212468000000012E-2</v>
      </c>
      <c r="P240" s="268">
        <v>5.2774029000000014E-2</v>
      </c>
      <c r="Q240" s="268">
        <v>5.2171812000000005E-2</v>
      </c>
      <c r="R240" s="268">
        <v>5.1462873000000006E-2</v>
      </c>
      <c r="S240" s="268">
        <v>5.1055042499999995E-2</v>
      </c>
      <c r="T240" s="268">
        <v>5.0334669000000019E-2</v>
      </c>
      <c r="U240" s="268">
        <v>4.9813763999999996E-2</v>
      </c>
      <c r="V240" s="268">
        <v>4.9813763999999996E-2</v>
      </c>
      <c r="W240" s="268">
        <v>5.010851999999999E-2</v>
      </c>
      <c r="X240" s="268">
        <v>4.9813763999999996E-2</v>
      </c>
      <c r="Y240" s="268">
        <v>4.9711920720000004E-2</v>
      </c>
      <c r="Z240" s="268">
        <v>4.9583422349999996E-2</v>
      </c>
      <c r="AA240" s="268">
        <v>4.9519008000000003E-2</v>
      </c>
      <c r="AB240" s="268">
        <v>4.9519008000000003E-2</v>
      </c>
      <c r="AC240" s="267" t="s">
        <v>206</v>
      </c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2:41" ht="12.75">
      <c r="B241" s="156" t="s">
        <v>209</v>
      </c>
      <c r="C241" s="142" t="s">
        <v>157</v>
      </c>
      <c r="D241" s="158">
        <v>34100</v>
      </c>
      <c r="E241" s="158">
        <v>28618</v>
      </c>
      <c r="F241" s="158">
        <v>19182</v>
      </c>
      <c r="G241" s="158">
        <v>17668</v>
      </c>
      <c r="H241" s="158">
        <v>17627</v>
      </c>
      <c r="I241" s="158">
        <v>17338</v>
      </c>
      <c r="J241" s="158">
        <v>17198</v>
      </c>
      <c r="K241" s="158">
        <v>16709</v>
      </c>
      <c r="L241" s="158">
        <v>15045</v>
      </c>
      <c r="M241" s="158">
        <v>9676</v>
      </c>
      <c r="N241" s="158">
        <v>6500</v>
      </c>
      <c r="O241" s="158">
        <v>6675</v>
      </c>
      <c r="P241" s="158">
        <v>6300</v>
      </c>
      <c r="Q241" s="158">
        <v>6466</v>
      </c>
      <c r="R241" s="158">
        <v>6432</v>
      </c>
      <c r="S241" s="158">
        <v>6490</v>
      </c>
      <c r="T241" s="158">
        <v>6600</v>
      </c>
      <c r="U241" s="158">
        <v>6610</v>
      </c>
      <c r="V241" s="158">
        <v>6600</v>
      </c>
      <c r="W241" s="158">
        <v>4930</v>
      </c>
      <c r="X241" s="158">
        <v>4670</v>
      </c>
      <c r="Y241" s="158">
        <v>4670</v>
      </c>
      <c r="Z241" s="158">
        <v>4075</v>
      </c>
      <c r="AA241" s="158">
        <v>2950</v>
      </c>
      <c r="AB241" s="158">
        <v>588</v>
      </c>
      <c r="AC241" s="158">
        <v>0</v>
      </c>
      <c r="AD241" s="1"/>
      <c r="AE241" s="1"/>
      <c r="AF241" s="1"/>
      <c r="AG241" s="1"/>
      <c r="AH241" s="1"/>
      <c r="AI241" s="1"/>
      <c r="AJ241" s="1"/>
      <c r="AK241" s="1"/>
      <c r="AL241" s="184"/>
    </row>
    <row r="242" spans="2:41" ht="12.75">
      <c r="B242" s="198"/>
      <c r="C242" s="198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199"/>
      <c r="AC242" s="75"/>
      <c r="AD242" s="75"/>
      <c r="AE242" s="75"/>
      <c r="AF242" s="75"/>
      <c r="AG242" s="199"/>
      <c r="AH242" s="199"/>
      <c r="AJ242" s="199"/>
      <c r="AK242" s="199"/>
      <c r="AL242" s="1"/>
      <c r="AO242" s="14"/>
    </row>
    <row r="243" spans="2:41" ht="12.75">
      <c r="B243" s="15"/>
      <c r="C243" s="62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79"/>
      <c r="V243" s="79"/>
      <c r="W243" s="79"/>
      <c r="X243" s="79"/>
      <c r="Y243" s="79"/>
      <c r="Z243" s="79"/>
      <c r="AA243" s="79"/>
      <c r="AB243" s="79"/>
      <c r="AC243" s="79"/>
      <c r="AD243" s="79"/>
      <c r="AE243" s="79"/>
      <c r="AF243" s="79"/>
      <c r="AG243" s="79"/>
      <c r="AH243" s="79"/>
      <c r="AI243" s="79"/>
      <c r="AJ243" s="79"/>
      <c r="AK243" s="79"/>
      <c r="AL243" s="1"/>
    </row>
    <row r="244" spans="2:41" ht="14.25">
      <c r="B244" s="1" t="s">
        <v>395</v>
      </c>
      <c r="C244" s="61"/>
      <c r="D244" s="16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"/>
    </row>
    <row r="245" spans="2:41" ht="12.75">
      <c r="B245" s="266" t="s">
        <v>113</v>
      </c>
      <c r="C245" s="266" t="s">
        <v>114</v>
      </c>
      <c r="D245" s="120">
        <v>1990</v>
      </c>
      <c r="E245" s="120">
        <f t="shared" ref="E245:R245" si="482">D245+1</f>
        <v>1991</v>
      </c>
      <c r="F245" s="120">
        <f t="shared" si="482"/>
        <v>1992</v>
      </c>
      <c r="G245" s="120">
        <f t="shared" si="482"/>
        <v>1993</v>
      </c>
      <c r="H245" s="120">
        <f t="shared" si="482"/>
        <v>1994</v>
      </c>
      <c r="I245" s="120">
        <f t="shared" si="482"/>
        <v>1995</v>
      </c>
      <c r="J245" s="120">
        <f t="shared" si="482"/>
        <v>1996</v>
      </c>
      <c r="K245" s="120">
        <f t="shared" si="482"/>
        <v>1997</v>
      </c>
      <c r="L245" s="120">
        <f t="shared" si="482"/>
        <v>1998</v>
      </c>
      <c r="M245" s="120">
        <f t="shared" si="482"/>
        <v>1999</v>
      </c>
      <c r="N245" s="120">
        <f t="shared" si="482"/>
        <v>2000</v>
      </c>
      <c r="O245" s="120">
        <f t="shared" si="482"/>
        <v>2001</v>
      </c>
      <c r="P245" s="120">
        <f t="shared" si="482"/>
        <v>2002</v>
      </c>
      <c r="Q245" s="120">
        <f t="shared" si="482"/>
        <v>2003</v>
      </c>
      <c r="R245" s="120">
        <f t="shared" si="482"/>
        <v>2004</v>
      </c>
      <c r="S245" s="120">
        <f t="shared" ref="S245:AI245" si="483">R245+1</f>
        <v>2005</v>
      </c>
      <c r="T245" s="120">
        <f t="shared" si="483"/>
        <v>2006</v>
      </c>
      <c r="U245" s="120">
        <f t="shared" si="483"/>
        <v>2007</v>
      </c>
      <c r="V245" s="120">
        <f t="shared" si="483"/>
        <v>2008</v>
      </c>
      <c r="W245" s="120">
        <f t="shared" si="483"/>
        <v>2009</v>
      </c>
      <c r="X245" s="120">
        <f t="shared" si="483"/>
        <v>2010</v>
      </c>
      <c r="Y245" s="120">
        <f t="shared" si="483"/>
        <v>2011</v>
      </c>
      <c r="Z245" s="120">
        <f t="shared" si="483"/>
        <v>2012</v>
      </c>
      <c r="AA245" s="120">
        <f t="shared" si="483"/>
        <v>2013</v>
      </c>
      <c r="AB245" s="120">
        <f t="shared" si="483"/>
        <v>2014</v>
      </c>
      <c r="AC245" s="120">
        <f t="shared" si="483"/>
        <v>2015</v>
      </c>
      <c r="AD245" s="120">
        <f t="shared" si="483"/>
        <v>2016</v>
      </c>
      <c r="AE245" s="120">
        <f t="shared" si="483"/>
        <v>2017</v>
      </c>
      <c r="AF245" s="120">
        <f t="shared" si="483"/>
        <v>2018</v>
      </c>
      <c r="AG245" s="120">
        <f t="shared" si="483"/>
        <v>2019</v>
      </c>
      <c r="AH245" s="120">
        <f t="shared" si="483"/>
        <v>2020</v>
      </c>
      <c r="AI245" s="120">
        <f t="shared" si="483"/>
        <v>2021</v>
      </c>
      <c r="AJ245" s="120">
        <f>AI245+1</f>
        <v>2022</v>
      </c>
      <c r="AK245" s="120">
        <f>AJ245+1</f>
        <v>2023</v>
      </c>
      <c r="AL245" s="1"/>
    </row>
    <row r="246" spans="2:41" ht="12.75">
      <c r="B246" s="117" t="s">
        <v>210</v>
      </c>
      <c r="C246" s="142" t="s">
        <v>157</v>
      </c>
      <c r="D246" s="286">
        <v>0</v>
      </c>
      <c r="E246" s="286">
        <v>0</v>
      </c>
      <c r="F246" s="286">
        <v>0</v>
      </c>
      <c r="G246" s="286">
        <v>0</v>
      </c>
      <c r="H246" s="286">
        <v>0</v>
      </c>
      <c r="I246" s="286">
        <v>0</v>
      </c>
      <c r="J246" s="286">
        <v>0</v>
      </c>
      <c r="K246" s="286">
        <v>0</v>
      </c>
      <c r="L246" s="286">
        <v>0</v>
      </c>
      <c r="M246" s="286">
        <v>0</v>
      </c>
      <c r="N246" s="286">
        <v>0</v>
      </c>
      <c r="O246" s="286">
        <v>0</v>
      </c>
      <c r="P246" s="286">
        <v>0</v>
      </c>
      <c r="Q246" s="286">
        <v>0</v>
      </c>
      <c r="R246" s="286">
        <v>0</v>
      </c>
      <c r="S246" s="286">
        <v>0</v>
      </c>
      <c r="T246" s="286">
        <v>0</v>
      </c>
      <c r="U246" s="286">
        <v>0</v>
      </c>
      <c r="V246" s="286">
        <v>0</v>
      </c>
      <c r="W246" s="286">
        <v>0</v>
      </c>
      <c r="X246" s="286">
        <v>0</v>
      </c>
      <c r="Y246" s="287">
        <v>0.66100000000000003</v>
      </c>
      <c r="Z246" s="287">
        <v>0.87099999999999989</v>
      </c>
      <c r="AA246" s="287">
        <v>0.87</v>
      </c>
      <c r="AB246" s="287">
        <v>0.87999999999999989</v>
      </c>
      <c r="AC246" s="287">
        <v>0.87</v>
      </c>
      <c r="AD246" s="287">
        <v>0.82900000000000007</v>
      </c>
      <c r="AE246" s="287">
        <v>0.93399999999999994</v>
      </c>
      <c r="AF246" s="287">
        <v>1.1659999999999999</v>
      </c>
      <c r="AG246" s="287">
        <v>0.95599999999999996</v>
      </c>
      <c r="AH246" s="287">
        <v>0.88400000000000001</v>
      </c>
      <c r="AI246" s="287">
        <v>1.27</v>
      </c>
      <c r="AJ246" s="287">
        <v>0.8600000000000001</v>
      </c>
      <c r="AK246" s="287">
        <v>1.33</v>
      </c>
      <c r="AL246" s="1"/>
    </row>
    <row r="247" spans="2:41" ht="14.25">
      <c r="B247" s="117" t="s">
        <v>211</v>
      </c>
      <c r="C247" s="142" t="s">
        <v>157</v>
      </c>
      <c r="D247" s="260">
        <v>6.4273116654069042</v>
      </c>
      <c r="E247" s="260">
        <v>5.5454774502393551</v>
      </c>
      <c r="F247" s="260">
        <v>4.6938775510204085</v>
      </c>
      <c r="G247" s="260">
        <v>4.9294532627865957</v>
      </c>
      <c r="H247" s="260">
        <v>4.7883597883597879</v>
      </c>
      <c r="I247" s="260">
        <v>5</v>
      </c>
      <c r="J247" s="260">
        <v>6</v>
      </c>
      <c r="K247" s="260">
        <v>8</v>
      </c>
      <c r="L247" s="260">
        <v>17</v>
      </c>
      <c r="M247" s="260">
        <v>27</v>
      </c>
      <c r="N247" s="260">
        <v>42.927</v>
      </c>
      <c r="O247" s="260">
        <v>47.981999999999999</v>
      </c>
      <c r="P247" s="260">
        <v>47.539000000000001</v>
      </c>
      <c r="Q247" s="260">
        <v>47.043188284518827</v>
      </c>
      <c r="R247" s="260">
        <v>46.959234309623433</v>
      </c>
      <c r="S247" s="260">
        <v>48.422054393305444</v>
      </c>
      <c r="T247" s="260">
        <v>43.958050209205027</v>
      </c>
      <c r="U247" s="260">
        <v>45.419163179916318</v>
      </c>
      <c r="V247" s="260">
        <v>26.957000000000001</v>
      </c>
      <c r="W247" s="260">
        <v>8.6709999999999976</v>
      </c>
      <c r="X247" s="260">
        <v>12.883000000000001</v>
      </c>
      <c r="Y247" s="260">
        <v>7.75</v>
      </c>
      <c r="Z247" s="260">
        <v>8.1100000000000012</v>
      </c>
      <c r="AA247" s="260">
        <v>6.8560000000000008</v>
      </c>
      <c r="AB247" s="260">
        <v>8.08</v>
      </c>
      <c r="AC247" s="260">
        <v>10.314</v>
      </c>
      <c r="AD247" s="260">
        <v>13.817</v>
      </c>
      <c r="AE247" s="260">
        <v>10.819000000000001</v>
      </c>
      <c r="AF247" s="260">
        <v>11.962999999999999</v>
      </c>
      <c r="AG247" s="260">
        <v>11.101000000000001</v>
      </c>
      <c r="AH247" s="260">
        <v>12.809000000000001</v>
      </c>
      <c r="AI247" s="260">
        <v>13.805999999999999</v>
      </c>
      <c r="AJ247" s="260">
        <v>12.382</v>
      </c>
      <c r="AK247" s="260">
        <v>9.2230000000000008</v>
      </c>
      <c r="AL247" s="184"/>
    </row>
    <row r="248" spans="2:41" ht="12.75">
      <c r="B248" s="198"/>
      <c r="C248" s="198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99"/>
      <c r="AH248" s="199"/>
      <c r="AI248" s="199"/>
      <c r="AJ248" s="199"/>
      <c r="AK248" s="199"/>
      <c r="AL248" s="1"/>
      <c r="AO248" s="14"/>
    </row>
    <row r="249" spans="2:41" ht="12.75">
      <c r="B249" s="15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2:41" ht="12.75">
      <c r="B250" s="1" t="s">
        <v>396</v>
      </c>
      <c r="C250" s="61"/>
      <c r="D250" s="16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"/>
    </row>
    <row r="251" spans="2:41" ht="12.75">
      <c r="B251" s="266" t="s">
        <v>113</v>
      </c>
      <c r="C251" s="266" t="s">
        <v>114</v>
      </c>
      <c r="D251" s="120">
        <v>1990</v>
      </c>
      <c r="E251" s="120">
        <f t="shared" ref="E251" si="484">D251+1</f>
        <v>1991</v>
      </c>
      <c r="F251" s="120">
        <f t="shared" ref="F251" si="485">E251+1</f>
        <v>1992</v>
      </c>
      <c r="G251" s="120">
        <f t="shared" ref="G251" si="486">F251+1</f>
        <v>1993</v>
      </c>
      <c r="H251" s="120">
        <f t="shared" ref="H251" si="487">G251+1</f>
        <v>1994</v>
      </c>
      <c r="I251" s="120">
        <f t="shared" ref="I251" si="488">H251+1</f>
        <v>1995</v>
      </c>
      <c r="J251" s="120">
        <f t="shared" ref="J251" si="489">I251+1</f>
        <v>1996</v>
      </c>
      <c r="K251" s="120">
        <f t="shared" ref="K251" si="490">J251+1</f>
        <v>1997</v>
      </c>
      <c r="L251" s="120">
        <f t="shared" ref="L251" si="491">K251+1</f>
        <v>1998</v>
      </c>
      <c r="M251" s="120">
        <f t="shared" ref="M251" si="492">L251+1</f>
        <v>1999</v>
      </c>
      <c r="N251" s="120">
        <f t="shared" ref="N251" si="493">M251+1</f>
        <v>2000</v>
      </c>
      <c r="O251" s="120">
        <f t="shared" ref="O251" si="494">N251+1</f>
        <v>2001</v>
      </c>
      <c r="P251" s="120">
        <f t="shared" ref="P251" si="495">O251+1</f>
        <v>2002</v>
      </c>
      <c r="Q251" s="120">
        <f t="shared" ref="Q251" si="496">P251+1</f>
        <v>2003</v>
      </c>
      <c r="R251" s="120">
        <f t="shared" ref="R251" si="497">Q251+1</f>
        <v>2004</v>
      </c>
      <c r="S251" s="120">
        <f t="shared" ref="S251" si="498">R251+1</f>
        <v>2005</v>
      </c>
      <c r="T251" s="120">
        <f t="shared" ref="T251" si="499">S251+1</f>
        <v>2006</v>
      </c>
      <c r="U251" s="120">
        <f t="shared" ref="U251" si="500">T251+1</f>
        <v>2007</v>
      </c>
      <c r="V251" s="120">
        <f t="shared" ref="V251" si="501">U251+1</f>
        <v>2008</v>
      </c>
      <c r="W251" s="120">
        <f t="shared" ref="W251" si="502">V251+1</f>
        <v>2009</v>
      </c>
      <c r="X251" s="120">
        <f t="shared" ref="X251" si="503">W251+1</f>
        <v>2010</v>
      </c>
      <c r="Y251" s="120">
        <f t="shared" ref="Y251" si="504">X251+1</f>
        <v>2011</v>
      </c>
      <c r="Z251" s="120">
        <f t="shared" ref="Z251" si="505">Y251+1</f>
        <v>2012</v>
      </c>
      <c r="AA251" s="120">
        <f t="shared" ref="AA251:AI251" si="506">Z251+1</f>
        <v>2013</v>
      </c>
      <c r="AB251" s="120">
        <f t="shared" si="506"/>
        <v>2014</v>
      </c>
      <c r="AC251" s="120">
        <f t="shared" si="506"/>
        <v>2015</v>
      </c>
      <c r="AD251" s="120">
        <f t="shared" si="506"/>
        <v>2016</v>
      </c>
      <c r="AE251" s="120">
        <f t="shared" si="506"/>
        <v>2017</v>
      </c>
      <c r="AF251" s="120">
        <f t="shared" si="506"/>
        <v>2018</v>
      </c>
      <c r="AG251" s="120">
        <f t="shared" si="506"/>
        <v>2019</v>
      </c>
      <c r="AH251" s="120">
        <f t="shared" si="506"/>
        <v>2020</v>
      </c>
      <c r="AI251" s="120">
        <f t="shared" si="506"/>
        <v>2021</v>
      </c>
      <c r="AJ251" s="120">
        <f>AI251+1</f>
        <v>2022</v>
      </c>
      <c r="AK251" s="120">
        <f>AJ251+1</f>
        <v>2023</v>
      </c>
      <c r="AL251" s="1"/>
    </row>
    <row r="252" spans="2:41" ht="12.75">
      <c r="B252" s="117" t="s">
        <v>212</v>
      </c>
      <c r="C252" s="142" t="s">
        <v>202</v>
      </c>
      <c r="D252" s="87">
        <v>35328.381592620623</v>
      </c>
      <c r="E252" s="87">
        <v>35673.23267489078</v>
      </c>
      <c r="F252" s="87">
        <v>36489.830621330999</v>
      </c>
      <c r="G252" s="87">
        <v>35844.845206097809</v>
      </c>
      <c r="H252" s="87">
        <v>38000.437845545486</v>
      </c>
      <c r="I252" s="87">
        <v>36727.429597033093</v>
      </c>
      <c r="J252" s="87">
        <v>39297.825965720825</v>
      </c>
      <c r="K252" s="87">
        <v>39107.340169020928</v>
      </c>
      <c r="L252" s="87">
        <v>38633.375991433109</v>
      </c>
      <c r="M252" s="87">
        <v>37436.99250407912</v>
      </c>
      <c r="N252" s="87">
        <v>37057.389536360046</v>
      </c>
      <c r="O252" s="87">
        <v>36094.795697929105</v>
      </c>
      <c r="P252" s="87">
        <v>35670.433780454252</v>
      </c>
      <c r="Q252" s="87">
        <v>35148.128995075502</v>
      </c>
      <c r="R252" s="87">
        <v>34058.773208967483</v>
      </c>
      <c r="S252" s="87">
        <v>34083.043667752507</v>
      </c>
      <c r="T252" s="87">
        <v>34667.757156498323</v>
      </c>
      <c r="U252" s="87">
        <v>33050.898421075246</v>
      </c>
      <c r="V252" s="87">
        <v>31058.928000001604</v>
      </c>
      <c r="W252" s="87">
        <v>31447.09346506992</v>
      </c>
      <c r="X252" s="87">
        <v>31255.607504500025</v>
      </c>
      <c r="Y252" s="87">
        <v>29178.509226411486</v>
      </c>
      <c r="Z252" s="87">
        <v>26591.755025210012</v>
      </c>
      <c r="AA252" s="87">
        <v>26582.03083628388</v>
      </c>
      <c r="AB252" s="87">
        <v>25928.035038863931</v>
      </c>
      <c r="AC252" s="87">
        <v>23896.715332025218</v>
      </c>
      <c r="AD252" s="87">
        <v>22607.442937068638</v>
      </c>
      <c r="AE252" s="87">
        <v>22888.208784964827</v>
      </c>
      <c r="AF252" s="87">
        <v>25003.374113875598</v>
      </c>
      <c r="AG252" s="87">
        <v>24929.176248199208</v>
      </c>
      <c r="AH252" s="87">
        <v>24040.07197804908</v>
      </c>
      <c r="AI252" s="87">
        <v>23537.502715463135</v>
      </c>
      <c r="AJ252" s="87">
        <v>21934.022289751661</v>
      </c>
      <c r="AK252" s="87">
        <v>20769.331725497737</v>
      </c>
      <c r="AL252" s="184"/>
    </row>
    <row r="253" spans="2:41" ht="12.75">
      <c r="B253" s="117" t="s">
        <v>213</v>
      </c>
      <c r="C253" s="142" t="s">
        <v>202</v>
      </c>
      <c r="D253" s="267">
        <v>3151.9686214398812</v>
      </c>
      <c r="E253" s="267">
        <v>3195.6147562936726</v>
      </c>
      <c r="F253" s="267">
        <v>2830.751476928755</v>
      </c>
      <c r="G253" s="267">
        <v>2634.2918436645546</v>
      </c>
      <c r="H253" s="267">
        <v>2816.4401261789308</v>
      </c>
      <c r="I253" s="267">
        <v>2503.4427165493817</v>
      </c>
      <c r="J253" s="267">
        <v>2513.5632832966471</v>
      </c>
      <c r="K253" s="267">
        <v>2370.5197801716708</v>
      </c>
      <c r="L253" s="267">
        <v>2182.4799966178693</v>
      </c>
      <c r="M253" s="267">
        <v>2143.5910210412617</v>
      </c>
      <c r="N253" s="267">
        <v>2435.393127289396</v>
      </c>
      <c r="O253" s="267">
        <v>2100.7538333574357</v>
      </c>
      <c r="P253" s="267">
        <v>2241.8338036495256</v>
      </c>
      <c r="Q253" s="267">
        <v>2416.5584619675915</v>
      </c>
      <c r="R253" s="267">
        <v>2645.0411365872319</v>
      </c>
      <c r="S253" s="267">
        <v>2658.3306975252922</v>
      </c>
      <c r="T253" s="267">
        <v>2821.5062233145236</v>
      </c>
      <c r="U253" s="267">
        <v>3080.6930924345893</v>
      </c>
      <c r="V253" s="267">
        <v>2529.5806766696824</v>
      </c>
      <c r="W253" s="267">
        <v>2299.3930681684619</v>
      </c>
      <c r="X253" s="267">
        <v>2621.5409024269143</v>
      </c>
      <c r="Y253" s="267">
        <v>2572.6873598641128</v>
      </c>
      <c r="Z253" s="267">
        <v>2396.6711427519363</v>
      </c>
      <c r="AA253" s="267">
        <v>2477.5203147899842</v>
      </c>
      <c r="AB253" s="267">
        <v>2485.8169653210966</v>
      </c>
      <c r="AC253" s="267">
        <v>2463.9950340598957</v>
      </c>
      <c r="AD253" s="267">
        <v>2337.3367814171324</v>
      </c>
      <c r="AE253" s="267">
        <v>2163.8175459355548</v>
      </c>
      <c r="AF253" s="267">
        <v>2146.174842586398</v>
      </c>
      <c r="AG253" s="267">
        <v>1945.4428755044235</v>
      </c>
      <c r="AH253" s="267">
        <v>1863.2188097336707</v>
      </c>
      <c r="AI253" s="267">
        <v>1998.3692965542821</v>
      </c>
      <c r="AJ253" s="267">
        <v>1914.3518782477074</v>
      </c>
      <c r="AK253" s="267">
        <v>1883.4153330961112</v>
      </c>
      <c r="AL253" s="184"/>
    </row>
    <row r="254" spans="2:41" ht="12.75">
      <c r="B254" s="198"/>
      <c r="C254" s="199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199"/>
      <c r="AH254" s="199"/>
      <c r="AI254" s="199"/>
      <c r="AJ254" s="199"/>
      <c r="AK254" s="199"/>
      <c r="AL254" s="1"/>
      <c r="AO254" s="14"/>
    </row>
    <row r="255" spans="2:41" ht="12.75">
      <c r="B255" s="15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2:41" ht="12.75">
      <c r="B256" s="1" t="s">
        <v>397</v>
      </c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2:41" ht="12.75">
      <c r="B257" s="119" t="s">
        <v>113</v>
      </c>
      <c r="C257" s="119" t="s">
        <v>114</v>
      </c>
      <c r="D257" s="120">
        <v>1990</v>
      </c>
      <c r="E257" s="120">
        <f t="shared" ref="E257" si="507">D257+1</f>
        <v>1991</v>
      </c>
      <c r="F257" s="120">
        <f t="shared" ref="F257" si="508">E257+1</f>
        <v>1992</v>
      </c>
      <c r="G257" s="120">
        <f t="shared" ref="G257" si="509">F257+1</f>
        <v>1993</v>
      </c>
      <c r="H257" s="120">
        <f t="shared" ref="H257" si="510">G257+1</f>
        <v>1994</v>
      </c>
      <c r="I257" s="120">
        <f t="shared" ref="I257" si="511">H257+1</f>
        <v>1995</v>
      </c>
      <c r="J257" s="120">
        <f t="shared" ref="J257" si="512">I257+1</f>
        <v>1996</v>
      </c>
      <c r="K257" s="120">
        <f t="shared" ref="K257" si="513">J257+1</f>
        <v>1997</v>
      </c>
      <c r="L257" s="120">
        <f t="shared" ref="L257" si="514">K257+1</f>
        <v>1998</v>
      </c>
      <c r="M257" s="120">
        <f t="shared" ref="M257" si="515">L257+1</f>
        <v>1999</v>
      </c>
      <c r="N257" s="120">
        <f t="shared" ref="N257" si="516">M257+1</f>
        <v>2000</v>
      </c>
      <c r="O257" s="120">
        <f t="shared" ref="O257" si="517">N257+1</f>
        <v>2001</v>
      </c>
      <c r="P257" s="120">
        <f t="shared" ref="P257" si="518">O257+1</f>
        <v>2002</v>
      </c>
      <c r="Q257" s="120">
        <f t="shared" ref="Q257" si="519">P257+1</f>
        <v>2003</v>
      </c>
      <c r="R257" s="120">
        <f t="shared" ref="R257" si="520">Q257+1</f>
        <v>2004</v>
      </c>
      <c r="S257" s="120">
        <f t="shared" ref="S257" si="521">R257+1</f>
        <v>2005</v>
      </c>
      <c r="T257" s="120">
        <f t="shared" ref="T257" si="522">S257+1</f>
        <v>2006</v>
      </c>
      <c r="U257" s="120">
        <f t="shared" ref="U257" si="523">T257+1</f>
        <v>2007</v>
      </c>
      <c r="V257" s="120">
        <f t="shared" ref="V257" si="524">U257+1</f>
        <v>2008</v>
      </c>
      <c r="W257" s="120">
        <f t="shared" ref="W257" si="525">V257+1</f>
        <v>2009</v>
      </c>
      <c r="X257" s="120">
        <f t="shared" ref="X257" si="526">W257+1</f>
        <v>2010</v>
      </c>
      <c r="Y257" s="120">
        <f t="shared" ref="Y257" si="527">X257+1</f>
        <v>2011</v>
      </c>
      <c r="Z257" s="120">
        <f t="shared" ref="Z257" si="528">Y257+1</f>
        <v>2012</v>
      </c>
      <c r="AA257" s="120">
        <f t="shared" ref="AA257" si="529">Z257+1</f>
        <v>2013</v>
      </c>
      <c r="AB257" s="120">
        <f t="shared" ref="AB257" si="530">AA257+1</f>
        <v>2014</v>
      </c>
      <c r="AC257" s="120">
        <f t="shared" ref="AC257:AI257" si="531">AB257+1</f>
        <v>2015</v>
      </c>
      <c r="AD257" s="120">
        <f t="shared" si="531"/>
        <v>2016</v>
      </c>
      <c r="AE257" s="120">
        <f t="shared" si="531"/>
        <v>2017</v>
      </c>
      <c r="AF257" s="120">
        <f t="shared" si="531"/>
        <v>2018</v>
      </c>
      <c r="AG257" s="120">
        <f t="shared" si="531"/>
        <v>2019</v>
      </c>
      <c r="AH257" s="120">
        <f t="shared" si="531"/>
        <v>2020</v>
      </c>
      <c r="AI257" s="120">
        <f t="shared" si="531"/>
        <v>2021</v>
      </c>
      <c r="AJ257" s="120">
        <f>AI257+1</f>
        <v>2022</v>
      </c>
      <c r="AK257" s="120">
        <f>AJ257+1</f>
        <v>2023</v>
      </c>
      <c r="AL257" s="1"/>
    </row>
    <row r="258" spans="2:41" ht="12.75">
      <c r="B258" s="156" t="s">
        <v>214</v>
      </c>
      <c r="C258" s="142" t="s">
        <v>132</v>
      </c>
      <c r="D258" s="121">
        <v>265.6504116047048</v>
      </c>
      <c r="E258" s="121">
        <v>295.04751372042392</v>
      </c>
      <c r="F258" s="121">
        <v>282.86968049239397</v>
      </c>
      <c r="G258" s="121">
        <v>267.01549394383062</v>
      </c>
      <c r="H258" s="121">
        <v>294.77088319355028</v>
      </c>
      <c r="I258" s="121">
        <v>289.38548772329887</v>
      </c>
      <c r="J258" s="121">
        <v>312.78782483514772</v>
      </c>
      <c r="K258" s="121">
        <v>311.64577150406046</v>
      </c>
      <c r="L258" s="121">
        <v>308.05379670806383</v>
      </c>
      <c r="M258" s="121">
        <v>309.15374094247932</v>
      </c>
      <c r="N258" s="121">
        <v>330.814321854441</v>
      </c>
      <c r="O258" s="121">
        <v>321.81610876298254</v>
      </c>
      <c r="P258" s="121">
        <v>346.20722456294862</v>
      </c>
      <c r="Q258" s="121">
        <v>337.51740626850244</v>
      </c>
      <c r="R258" s="121">
        <v>338.71050126469663</v>
      </c>
      <c r="S258" s="121">
        <v>338.98118200000005</v>
      </c>
      <c r="T258" s="121">
        <v>359.41252800000001</v>
      </c>
      <c r="U258" s="121">
        <v>355.27718599999997</v>
      </c>
      <c r="V258" s="121">
        <v>318.25551000000002</v>
      </c>
      <c r="W258" s="121">
        <v>298.38471711779562</v>
      </c>
      <c r="X258" s="121">
        <v>296.18096160597401</v>
      </c>
      <c r="Y258" s="121">
        <v>262.49601984576333</v>
      </c>
      <c r="Z258" s="121">
        <v>263.68905100683531</v>
      </c>
      <c r="AA258" s="121">
        <v>262.77958984721232</v>
      </c>
      <c r="AB258" s="121">
        <v>260.41260574390361</v>
      </c>
      <c r="AC258" s="121">
        <v>284.69352917522554</v>
      </c>
      <c r="AD258" s="121">
        <v>302.54530629197166</v>
      </c>
      <c r="AE258" s="121">
        <v>329.29921817296315</v>
      </c>
      <c r="AF258" s="121">
        <v>307.6248065222012</v>
      </c>
      <c r="AG258" s="121">
        <v>304.49882597914711</v>
      </c>
      <c r="AH258" s="121">
        <v>285.51075490672696</v>
      </c>
      <c r="AI258" s="121">
        <v>267.30878048386995</v>
      </c>
      <c r="AJ258" s="121">
        <v>242.31490517362076</v>
      </c>
      <c r="AK258" s="121">
        <v>250.75317630318932</v>
      </c>
      <c r="AL258" s="184"/>
    </row>
    <row r="259" spans="2:41" ht="12.75">
      <c r="B259" s="156" t="s">
        <v>215</v>
      </c>
      <c r="C259" s="142" t="s">
        <v>132</v>
      </c>
      <c r="D259" s="121">
        <v>84.983066045722438</v>
      </c>
      <c r="E259" s="121">
        <v>87.385806731531986</v>
      </c>
      <c r="F259" s="121">
        <v>85.591980922289849</v>
      </c>
      <c r="G259" s="121">
        <v>93.332276243356517</v>
      </c>
      <c r="H259" s="121">
        <v>89.877874472857997</v>
      </c>
      <c r="I259" s="121">
        <v>99.734491643930568</v>
      </c>
      <c r="J259" s="121">
        <v>102.67716040997243</v>
      </c>
      <c r="K259" s="121">
        <v>107.30582320045119</v>
      </c>
      <c r="L259" s="121">
        <v>96.769322926017864</v>
      </c>
      <c r="M259" s="121">
        <v>90.733827041928805</v>
      </c>
      <c r="N259" s="121">
        <v>90.251585668712323</v>
      </c>
      <c r="O259" s="121">
        <v>104.07979445427678</v>
      </c>
      <c r="P259" s="121">
        <v>110.74477318637558</v>
      </c>
      <c r="Q259" s="121">
        <v>109.48095877705904</v>
      </c>
      <c r="R259" s="121">
        <v>108.20775836768651</v>
      </c>
      <c r="S259" s="121">
        <v>107.64013725148691</v>
      </c>
      <c r="T259" s="121">
        <v>99.535609174813573</v>
      </c>
      <c r="U259" s="121">
        <v>87.2930247914353</v>
      </c>
      <c r="V259" s="121">
        <v>62.851180920316288</v>
      </c>
      <c r="W259" s="121">
        <v>66.772587334257253</v>
      </c>
      <c r="X259" s="121">
        <v>65.344870214615128</v>
      </c>
      <c r="Y259" s="121">
        <v>66.988370639771006</v>
      </c>
      <c r="Z259" s="121">
        <v>43.836609950448896</v>
      </c>
      <c r="AA259" s="121">
        <v>44.636608632291512</v>
      </c>
      <c r="AB259" s="121">
        <v>47.871988158780958</v>
      </c>
      <c r="AC259" s="121">
        <v>45.912639720359742</v>
      </c>
      <c r="AD259" s="121">
        <v>52.74564751861633</v>
      </c>
      <c r="AE259" s="121">
        <v>54.916286854640177</v>
      </c>
      <c r="AF259" s="121">
        <v>55.114595250428046</v>
      </c>
      <c r="AG259" s="121">
        <v>52.579446971159463</v>
      </c>
      <c r="AH259" s="121">
        <v>44.900765877982323</v>
      </c>
      <c r="AI259" s="121">
        <v>49.202511457776737</v>
      </c>
      <c r="AJ259" s="121">
        <v>49.623618027103461</v>
      </c>
      <c r="AK259" s="121">
        <v>51.212955724239791</v>
      </c>
      <c r="AL259" s="1"/>
    </row>
    <row r="260" spans="2:41" ht="12.75">
      <c r="B260" s="156" t="s">
        <v>216</v>
      </c>
      <c r="C260" s="142" t="s">
        <v>132</v>
      </c>
      <c r="D260" s="121">
        <v>172.01994236735374</v>
      </c>
      <c r="E260" s="121">
        <v>172.6083507573577</v>
      </c>
      <c r="F260" s="121">
        <v>170.11445837564571</v>
      </c>
      <c r="G260" s="121">
        <v>175.65488532180848</v>
      </c>
      <c r="H260" s="121">
        <v>187.91520630270315</v>
      </c>
      <c r="I260" s="121">
        <v>194.92431873301388</v>
      </c>
      <c r="J260" s="121">
        <v>209.74093884355446</v>
      </c>
      <c r="K260" s="121">
        <v>218.16628214815896</v>
      </c>
      <c r="L260" s="121">
        <v>216.54982875173587</v>
      </c>
      <c r="M260" s="121">
        <v>226.88649905400217</v>
      </c>
      <c r="N260" s="121">
        <v>237.30426800000001</v>
      </c>
      <c r="O260" s="121">
        <v>237.15561179999997</v>
      </c>
      <c r="P260" s="121">
        <v>236.76239719999995</v>
      </c>
      <c r="Q260" s="121">
        <v>236.12462419999991</v>
      </c>
      <c r="R260" s="121">
        <v>235.24229279999989</v>
      </c>
      <c r="S260" s="121">
        <v>234.11540299999996</v>
      </c>
      <c r="T260" s="121">
        <v>231.46825925541009</v>
      </c>
      <c r="U260" s="121">
        <v>244.83899715060818</v>
      </c>
      <c r="V260" s="121">
        <v>231.5005216624244</v>
      </c>
      <c r="W260" s="121">
        <v>220.7568475855509</v>
      </c>
      <c r="X260" s="121">
        <v>230.57615849327948</v>
      </c>
      <c r="Y260" s="121">
        <v>234.58212435715367</v>
      </c>
      <c r="Z260" s="121">
        <v>234.54928501665037</v>
      </c>
      <c r="AA260" s="121">
        <v>231.70643726910268</v>
      </c>
      <c r="AB260" s="121">
        <v>219.7704454679517</v>
      </c>
      <c r="AC260" s="121">
        <v>219.18754997532116</v>
      </c>
      <c r="AD260" s="121">
        <v>209.98157467535236</v>
      </c>
      <c r="AE260" s="121">
        <v>210.02321464982847</v>
      </c>
      <c r="AF260" s="121">
        <v>201.77278116854632</v>
      </c>
      <c r="AG260" s="121">
        <v>191.3831011048724</v>
      </c>
      <c r="AH260" s="121">
        <v>163.86591438378423</v>
      </c>
      <c r="AI260" s="121">
        <v>168.99119639768807</v>
      </c>
      <c r="AJ260" s="121">
        <v>162.24887384665533</v>
      </c>
      <c r="AK260" s="121">
        <v>150.41705170312991</v>
      </c>
      <c r="AL260" s="1"/>
    </row>
    <row r="261" spans="2:41" ht="12.75">
      <c r="B261" s="156" t="s">
        <v>217</v>
      </c>
      <c r="C261" s="142" t="s">
        <v>132</v>
      </c>
      <c r="D261" s="121">
        <v>51.299182185778271</v>
      </c>
      <c r="E261" s="121">
        <v>46.673975490885404</v>
      </c>
      <c r="F261" s="121">
        <v>49.051494570024914</v>
      </c>
      <c r="G261" s="121">
        <v>55.331192066781661</v>
      </c>
      <c r="H261" s="121">
        <v>73.700282911053932</v>
      </c>
      <c r="I261" s="121">
        <v>79.195340370591964</v>
      </c>
      <c r="J261" s="121">
        <v>91.371556665408349</v>
      </c>
      <c r="K261" s="121">
        <v>100.8824481098587</v>
      </c>
      <c r="L261" s="121">
        <v>105.60735056564536</v>
      </c>
      <c r="M261" s="121">
        <v>125.93155968935061</v>
      </c>
      <c r="N261" s="121">
        <v>130.63345398460254</v>
      </c>
      <c r="O261" s="121">
        <v>140.20191961611113</v>
      </c>
      <c r="P261" s="121">
        <v>145.53994691354765</v>
      </c>
      <c r="Q261" s="121">
        <v>146.14565200011532</v>
      </c>
      <c r="R261" s="121">
        <v>146.99713334628629</v>
      </c>
      <c r="S261" s="121">
        <v>150.015691475316</v>
      </c>
      <c r="T261" s="121">
        <v>162.54890991572438</v>
      </c>
      <c r="U261" s="121">
        <v>165.15608255351367</v>
      </c>
      <c r="V261" s="121">
        <v>161.92549360848133</v>
      </c>
      <c r="W261" s="121">
        <v>172.0767174590633</v>
      </c>
      <c r="X261" s="121">
        <v>181.80199854792605</v>
      </c>
      <c r="Y261" s="121">
        <v>182.74362919061005</v>
      </c>
      <c r="Z261" s="121">
        <v>179.38163735296055</v>
      </c>
      <c r="AA261" s="121">
        <v>189.61741872839295</v>
      </c>
      <c r="AB261" s="121">
        <v>182.93748848943554</v>
      </c>
      <c r="AC261" s="121">
        <v>193.05452729429959</v>
      </c>
      <c r="AD261" s="121">
        <v>200.61346798850519</v>
      </c>
      <c r="AE261" s="121">
        <v>204.30137816226573</v>
      </c>
      <c r="AF261" s="121">
        <v>220.72847705703512</v>
      </c>
      <c r="AG261" s="121">
        <v>207.07629794677052</v>
      </c>
      <c r="AH261" s="121">
        <v>192.53026950097058</v>
      </c>
      <c r="AI261" s="121">
        <v>204.91720470928163</v>
      </c>
      <c r="AJ261" s="121">
        <v>197.53490604337384</v>
      </c>
      <c r="AK261" s="121">
        <v>190.40195308286653</v>
      </c>
      <c r="AL261" s="1"/>
    </row>
    <row r="262" spans="2:41" ht="12.75">
      <c r="B262" s="156" t="s">
        <v>218</v>
      </c>
      <c r="C262" s="142" t="s">
        <v>132</v>
      </c>
      <c r="D262" s="121">
        <v>154.82090921099962</v>
      </c>
      <c r="E262" s="121">
        <v>161.67759512197296</v>
      </c>
      <c r="F262" s="121">
        <v>165.89877020543176</v>
      </c>
      <c r="G262" s="121">
        <v>168.69392734887748</v>
      </c>
      <c r="H262" s="121">
        <v>190.25998931079499</v>
      </c>
      <c r="I262" s="121">
        <v>208.0113522194747</v>
      </c>
      <c r="J262" s="121">
        <v>206.46854766167272</v>
      </c>
      <c r="K262" s="121">
        <v>212.68792429392403</v>
      </c>
      <c r="L262" s="121">
        <v>179.33366489644021</v>
      </c>
      <c r="M262" s="121">
        <v>208.33390864869398</v>
      </c>
      <c r="N262" s="121">
        <v>208.82578912218176</v>
      </c>
      <c r="O262" s="121">
        <v>238.65790096670273</v>
      </c>
      <c r="P262" s="121">
        <v>263.30888374369533</v>
      </c>
      <c r="Q262" s="121">
        <v>275.02026711679127</v>
      </c>
      <c r="R262" s="121">
        <v>291.92452980213744</v>
      </c>
      <c r="S262" s="121">
        <v>302.1133875031432</v>
      </c>
      <c r="T262" s="121">
        <v>323.62563562745947</v>
      </c>
      <c r="U262" s="121">
        <v>315.54166618319584</v>
      </c>
      <c r="V262" s="121">
        <v>293.64018404758309</v>
      </c>
      <c r="W262" s="121">
        <v>342.94610612071813</v>
      </c>
      <c r="X262" s="121">
        <v>335.67468757454913</v>
      </c>
      <c r="Y262" s="121">
        <v>335.74930974800725</v>
      </c>
      <c r="Z262" s="121">
        <v>330.59441363457552</v>
      </c>
      <c r="AA262" s="121">
        <v>365.73842353332543</v>
      </c>
      <c r="AB262" s="121">
        <v>345.57055079814461</v>
      </c>
      <c r="AC262" s="121">
        <v>366.65434702071434</v>
      </c>
      <c r="AD262" s="121">
        <v>381.18772285318363</v>
      </c>
      <c r="AE262" s="121">
        <v>394.24143281746854</v>
      </c>
      <c r="AF262" s="121">
        <v>424.43525446425167</v>
      </c>
      <c r="AG262" s="121">
        <v>412.60922363958605</v>
      </c>
      <c r="AH262" s="121">
        <v>369.28335552468764</v>
      </c>
      <c r="AI262" s="121">
        <v>381.31582842865805</v>
      </c>
      <c r="AJ262" s="121">
        <v>368.56447252810528</v>
      </c>
      <c r="AK262" s="121">
        <v>357.49314291429772</v>
      </c>
      <c r="AL262" s="1"/>
    </row>
    <row r="263" spans="2:41" ht="12.75">
      <c r="B263" s="198"/>
      <c r="C263" s="199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99"/>
      <c r="AH263" s="199"/>
      <c r="AI263" s="199"/>
      <c r="AJ263" s="199"/>
      <c r="AK263" s="199"/>
      <c r="AL263" s="1"/>
      <c r="AO263" s="14"/>
    </row>
    <row r="264" spans="2:41" ht="12.75">
      <c r="B264" s="15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2:41" ht="12.75">
      <c r="B265" s="1" t="s">
        <v>443</v>
      </c>
      <c r="C265" s="6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2:41" ht="12.75">
      <c r="B266" s="119" t="s">
        <v>113</v>
      </c>
      <c r="C266" s="119" t="s">
        <v>114</v>
      </c>
      <c r="D266" s="120">
        <v>1990</v>
      </c>
      <c r="E266" s="120">
        <f t="shared" ref="E266:R266" si="532">D266+1</f>
        <v>1991</v>
      </c>
      <c r="F266" s="120">
        <f t="shared" si="532"/>
        <v>1992</v>
      </c>
      <c r="G266" s="120">
        <f t="shared" si="532"/>
        <v>1993</v>
      </c>
      <c r="H266" s="120">
        <f t="shared" si="532"/>
        <v>1994</v>
      </c>
      <c r="I266" s="120">
        <f t="shared" si="532"/>
        <v>1995</v>
      </c>
      <c r="J266" s="120">
        <f t="shared" si="532"/>
        <v>1996</v>
      </c>
      <c r="K266" s="120">
        <f t="shared" si="532"/>
        <v>1997</v>
      </c>
      <c r="L266" s="120">
        <f t="shared" si="532"/>
        <v>1998</v>
      </c>
      <c r="M266" s="120">
        <f t="shared" si="532"/>
        <v>1999</v>
      </c>
      <c r="N266" s="120">
        <f t="shared" si="532"/>
        <v>2000</v>
      </c>
      <c r="O266" s="120">
        <f t="shared" si="532"/>
        <v>2001</v>
      </c>
      <c r="P266" s="120">
        <f t="shared" si="532"/>
        <v>2002</v>
      </c>
      <c r="Q266" s="120">
        <f t="shared" si="532"/>
        <v>2003</v>
      </c>
      <c r="R266" s="120">
        <f t="shared" si="532"/>
        <v>2004</v>
      </c>
      <c r="S266" s="120">
        <f t="shared" ref="S266:AI266" si="533">R266+1</f>
        <v>2005</v>
      </c>
      <c r="T266" s="120">
        <f t="shared" si="533"/>
        <v>2006</v>
      </c>
      <c r="U266" s="120">
        <f t="shared" si="533"/>
        <v>2007</v>
      </c>
      <c r="V266" s="120">
        <f t="shared" si="533"/>
        <v>2008</v>
      </c>
      <c r="W266" s="120">
        <f t="shared" si="533"/>
        <v>2009</v>
      </c>
      <c r="X266" s="120">
        <f t="shared" si="533"/>
        <v>2010</v>
      </c>
      <c r="Y266" s="120">
        <f t="shared" si="533"/>
        <v>2011</v>
      </c>
      <c r="Z266" s="120">
        <f t="shared" si="533"/>
        <v>2012</v>
      </c>
      <c r="AA266" s="120">
        <f t="shared" si="533"/>
        <v>2013</v>
      </c>
      <c r="AB266" s="120">
        <f t="shared" si="533"/>
        <v>2014</v>
      </c>
      <c r="AC266" s="120">
        <f t="shared" si="533"/>
        <v>2015</v>
      </c>
      <c r="AD266" s="120">
        <f t="shared" si="533"/>
        <v>2016</v>
      </c>
      <c r="AE266" s="120">
        <f t="shared" si="533"/>
        <v>2017</v>
      </c>
      <c r="AF266" s="120">
        <f t="shared" si="533"/>
        <v>2018</v>
      </c>
      <c r="AG266" s="120">
        <f t="shared" si="533"/>
        <v>2019</v>
      </c>
      <c r="AH266" s="120">
        <f t="shared" si="533"/>
        <v>2020</v>
      </c>
      <c r="AI266" s="120">
        <f t="shared" si="533"/>
        <v>2021</v>
      </c>
      <c r="AJ266" s="120">
        <f>AI266+1</f>
        <v>2022</v>
      </c>
      <c r="AK266" s="120">
        <f>AJ266+1</f>
        <v>2023</v>
      </c>
      <c r="AL266" s="1"/>
    </row>
    <row r="267" spans="2:41" ht="12.75">
      <c r="B267" s="141" t="s">
        <v>219</v>
      </c>
      <c r="C267" s="142" t="s">
        <v>220</v>
      </c>
      <c r="D267" s="143">
        <v>0.12925811891292976</v>
      </c>
      <c r="E267" s="87">
        <v>0</v>
      </c>
      <c r="F267" s="143">
        <v>3.8777435673878933</v>
      </c>
      <c r="G267" s="143">
        <v>25.205333188021307</v>
      </c>
      <c r="H267" s="143">
        <v>43.301469835831476</v>
      </c>
      <c r="I267" s="87">
        <v>47.825503997784018</v>
      </c>
      <c r="J267" s="87">
        <v>48.272240678912681</v>
      </c>
      <c r="K267" s="87">
        <v>53.696455955040015</v>
      </c>
      <c r="L267" s="87">
        <v>49.277326741784208</v>
      </c>
      <c r="M267" s="87">
        <v>49.660293243152807</v>
      </c>
      <c r="N267" s="87">
        <v>49.373984176758626</v>
      </c>
      <c r="O267" s="87">
        <v>40.287474021266284</v>
      </c>
      <c r="P267" s="87">
        <v>42.563117740700292</v>
      </c>
      <c r="Q267" s="87">
        <v>37.901101562500003</v>
      </c>
      <c r="R267" s="87">
        <v>41.92</v>
      </c>
      <c r="S267" s="87">
        <v>42.119</v>
      </c>
      <c r="T267" s="87">
        <v>48.576199218749998</v>
      </c>
      <c r="U267" s="87">
        <v>62.111800000000002</v>
      </c>
      <c r="V267" s="87">
        <v>73.7030546875</v>
      </c>
      <c r="W267" s="87">
        <v>53.756542968749997</v>
      </c>
      <c r="X267" s="87">
        <v>67.067899999999995</v>
      </c>
      <c r="Y267" s="87">
        <v>68.430999999999997</v>
      </c>
      <c r="Z267" s="87">
        <v>66.662460937500001</v>
      </c>
      <c r="AA267" s="87">
        <v>66.739999999999995</v>
      </c>
      <c r="AB267" s="87">
        <v>77.164999855000005</v>
      </c>
      <c r="AC267" s="87">
        <v>86.218850000000003</v>
      </c>
      <c r="AD267" s="87">
        <v>83.22</v>
      </c>
      <c r="AE267" s="87">
        <v>84.293000000000006</v>
      </c>
      <c r="AF267" s="87">
        <v>85.236000000000004</v>
      </c>
      <c r="AG267" s="87">
        <v>72.650700000000001</v>
      </c>
      <c r="AH267" s="87">
        <v>81</v>
      </c>
      <c r="AI267" s="87">
        <v>89.916482500000001</v>
      </c>
      <c r="AJ267" s="87">
        <v>96.295625000000001</v>
      </c>
      <c r="AK267" s="87">
        <v>73.737392499999999</v>
      </c>
      <c r="AL267" s="184"/>
    </row>
    <row r="268" spans="2:41" ht="12.75">
      <c r="B268" s="141" t="s">
        <v>355</v>
      </c>
      <c r="C268" s="142" t="s">
        <v>220</v>
      </c>
      <c r="D268" s="87">
        <v>0</v>
      </c>
      <c r="E268" s="87">
        <v>0</v>
      </c>
      <c r="F268" s="87">
        <v>0</v>
      </c>
      <c r="G268" s="87">
        <v>0</v>
      </c>
      <c r="H268" s="87">
        <v>0</v>
      </c>
      <c r="I268" s="87">
        <v>0</v>
      </c>
      <c r="J268" s="87">
        <v>0</v>
      </c>
      <c r="K268" s="87">
        <v>0</v>
      </c>
      <c r="L268" s="87">
        <v>0</v>
      </c>
      <c r="M268" s="87">
        <v>0</v>
      </c>
      <c r="N268" s="87">
        <v>0</v>
      </c>
      <c r="O268" s="87">
        <v>0</v>
      </c>
      <c r="P268" s="87">
        <v>0</v>
      </c>
      <c r="Q268" s="87">
        <v>0</v>
      </c>
      <c r="R268" s="87">
        <v>0</v>
      </c>
      <c r="S268" s="87">
        <v>0</v>
      </c>
      <c r="T268" s="87">
        <v>0</v>
      </c>
      <c r="U268" s="87">
        <v>0</v>
      </c>
      <c r="V268" s="87">
        <v>0</v>
      </c>
      <c r="W268" s="87">
        <v>0</v>
      </c>
      <c r="X268" s="87">
        <v>0</v>
      </c>
      <c r="Y268" s="87">
        <v>0</v>
      </c>
      <c r="Z268" s="87">
        <v>0</v>
      </c>
      <c r="AA268" s="87">
        <v>0</v>
      </c>
      <c r="AB268" s="87">
        <v>0</v>
      </c>
      <c r="AC268" s="87">
        <v>0</v>
      </c>
      <c r="AD268" s="87">
        <v>12.536</v>
      </c>
      <c r="AE268" s="87">
        <v>25.5059</v>
      </c>
      <c r="AF268" s="87">
        <v>54.46725</v>
      </c>
      <c r="AG268" s="87">
        <v>76.113167000000004</v>
      </c>
      <c r="AH268" s="87">
        <v>95.015599000000009</v>
      </c>
      <c r="AI268" s="87">
        <v>117.44485899999999</v>
      </c>
      <c r="AJ268" s="87">
        <v>129.92768100000001</v>
      </c>
      <c r="AK268" s="87">
        <v>90.998030999999997</v>
      </c>
      <c r="AL268" s="184"/>
    </row>
    <row r="269" spans="2:41" ht="12.75">
      <c r="B269" s="141" t="s">
        <v>356</v>
      </c>
      <c r="C269" s="142" t="s">
        <v>220</v>
      </c>
      <c r="D269" s="87">
        <v>0</v>
      </c>
      <c r="E269" s="87">
        <v>0</v>
      </c>
      <c r="F269" s="87">
        <v>0</v>
      </c>
      <c r="G269" s="87">
        <v>0</v>
      </c>
      <c r="H269" s="87">
        <v>0</v>
      </c>
      <c r="I269" s="87">
        <v>0</v>
      </c>
      <c r="J269" s="87">
        <v>0</v>
      </c>
      <c r="K269" s="87">
        <v>0</v>
      </c>
      <c r="L269" s="87">
        <v>0</v>
      </c>
      <c r="M269" s="87">
        <v>0</v>
      </c>
      <c r="N269" s="87">
        <v>0</v>
      </c>
      <c r="O269" s="87">
        <v>0</v>
      </c>
      <c r="P269" s="87">
        <v>0</v>
      </c>
      <c r="Q269" s="87">
        <v>0</v>
      </c>
      <c r="R269" s="87">
        <v>0</v>
      </c>
      <c r="S269" s="87">
        <v>0</v>
      </c>
      <c r="T269" s="87">
        <v>0</v>
      </c>
      <c r="U269" s="87">
        <v>0</v>
      </c>
      <c r="V269" s="87">
        <v>0</v>
      </c>
      <c r="W269" s="87">
        <v>0</v>
      </c>
      <c r="X269" s="87">
        <v>0</v>
      </c>
      <c r="Y269" s="87">
        <v>0</v>
      </c>
      <c r="Z269" s="87">
        <v>0</v>
      </c>
      <c r="AA269" s="87">
        <v>0</v>
      </c>
      <c r="AB269" s="87">
        <v>0</v>
      </c>
      <c r="AC269" s="87">
        <v>0</v>
      </c>
      <c r="AD269" s="87">
        <v>2.6231</v>
      </c>
      <c r="AE269" s="87">
        <v>8.2460000000000004</v>
      </c>
      <c r="AF269" s="87">
        <v>13.9846</v>
      </c>
      <c r="AG269" s="87">
        <v>18.90202</v>
      </c>
      <c r="AH269" s="87">
        <v>24.548249999999999</v>
      </c>
      <c r="AI269" s="87">
        <v>27.68618</v>
      </c>
      <c r="AJ269" s="87">
        <v>29.439169999999997</v>
      </c>
      <c r="AK269" s="87">
        <v>22.614946790000001</v>
      </c>
      <c r="AL269" s="184"/>
    </row>
    <row r="270" spans="2:41" ht="12.75">
      <c r="B270" s="141" t="s">
        <v>221</v>
      </c>
      <c r="C270" s="142" t="s">
        <v>220</v>
      </c>
      <c r="D270" s="87">
        <v>113.26953530036253</v>
      </c>
      <c r="E270" s="87">
        <v>131.15419876884084</v>
      </c>
      <c r="F270" s="87">
        <v>134.13497601358722</v>
      </c>
      <c r="G270" s="87">
        <v>193.75052090851489</v>
      </c>
      <c r="H270" s="87">
        <v>238.46217957971061</v>
      </c>
      <c r="I270" s="87">
        <v>312.98161069837016</v>
      </c>
      <c r="J270" s="87">
        <v>299.6072878271375</v>
      </c>
      <c r="K270" s="87">
        <v>280.65616063457099</v>
      </c>
      <c r="L270" s="87">
        <v>279.04783451564015</v>
      </c>
      <c r="M270" s="87">
        <v>282.59799696532616</v>
      </c>
      <c r="N270" s="87">
        <v>299.87726220813778</v>
      </c>
      <c r="O270" s="87">
        <v>215.05805690840555</v>
      </c>
      <c r="P270" s="87">
        <v>224.16686473112614</v>
      </c>
      <c r="Q270" s="87">
        <v>228.15964062500001</v>
      </c>
      <c r="R270" s="87">
        <v>235.43100000000001</v>
      </c>
      <c r="S270" s="87">
        <v>231.536</v>
      </c>
      <c r="T270" s="87">
        <v>232.91176562499999</v>
      </c>
      <c r="U270" s="87">
        <v>277.54259999999999</v>
      </c>
      <c r="V270" s="87">
        <v>276.85434375</v>
      </c>
      <c r="W270" s="87">
        <v>208.86573437499999</v>
      </c>
      <c r="X270" s="87">
        <v>265.34820000000002</v>
      </c>
      <c r="Y270" s="87">
        <v>248.262</v>
      </c>
      <c r="Z270" s="87">
        <v>222.40153125000001</v>
      </c>
      <c r="AA270" s="87">
        <v>218.12200000000001</v>
      </c>
      <c r="AB270" s="87">
        <v>253.61879655799999</v>
      </c>
      <c r="AC270" s="87">
        <v>285.46984100000003</v>
      </c>
      <c r="AD270" s="87">
        <v>317.108</v>
      </c>
      <c r="AE270" s="87">
        <v>365.12099999999998</v>
      </c>
      <c r="AF270" s="87">
        <v>376.27685000000002</v>
      </c>
      <c r="AG270" s="87">
        <v>369.10602219315462</v>
      </c>
      <c r="AH270" s="87">
        <v>406.9</v>
      </c>
      <c r="AI270" s="87">
        <v>421.16308186148933</v>
      </c>
      <c r="AJ270" s="87">
        <v>424.23487089000002</v>
      </c>
      <c r="AK270" s="87">
        <v>348.71827990315501</v>
      </c>
      <c r="AL270" s="1"/>
    </row>
    <row r="271" spans="2:41" ht="12.75">
      <c r="B271" s="141" t="s">
        <v>222</v>
      </c>
      <c r="C271" s="142" t="s">
        <v>220</v>
      </c>
      <c r="D271" s="87">
        <v>75.827740051384495</v>
      </c>
      <c r="E271" s="87">
        <v>87.800541112129423</v>
      </c>
      <c r="F271" s="87">
        <v>89.796007955586916</v>
      </c>
      <c r="G271" s="87">
        <v>129.70534482473664</v>
      </c>
      <c r="H271" s="87">
        <v>159.63734747659893</v>
      </c>
      <c r="I271" s="87">
        <v>209.52401856303612</v>
      </c>
      <c r="J271" s="87">
        <v>316.37946169378904</v>
      </c>
      <c r="K271" s="87">
        <v>463.89113805823746</v>
      </c>
      <c r="L271" s="87">
        <v>467.58389159616962</v>
      </c>
      <c r="M271" s="87">
        <v>514.53751857252792</v>
      </c>
      <c r="N271" s="87">
        <v>561.21351394391502</v>
      </c>
      <c r="O271" s="87">
        <v>449.23910328068246</v>
      </c>
      <c r="P271" s="87">
        <v>447.35766237532096</v>
      </c>
      <c r="Q271" s="87">
        <v>449.34071875000001</v>
      </c>
      <c r="R271" s="87">
        <v>434.47800000000001</v>
      </c>
      <c r="S271" s="87">
        <v>393.18799999999999</v>
      </c>
      <c r="T271" s="87">
        <v>355.59300000000002</v>
      </c>
      <c r="U271" s="87">
        <v>320.95870000000002</v>
      </c>
      <c r="V271" s="87">
        <v>284.90843749999999</v>
      </c>
      <c r="W271" s="87">
        <v>171.49940624999999</v>
      </c>
      <c r="X271" s="87">
        <v>194.28819999999999</v>
      </c>
      <c r="Y271" s="87">
        <v>159.946</v>
      </c>
      <c r="Z271" s="87">
        <v>139.44825</v>
      </c>
      <c r="AA271" s="87">
        <v>117.76</v>
      </c>
      <c r="AB271" s="87">
        <v>105.4829</v>
      </c>
      <c r="AC271" s="87">
        <v>96.444810000000004</v>
      </c>
      <c r="AD271" s="87">
        <v>102.328</v>
      </c>
      <c r="AE271" s="87">
        <v>126.077</v>
      </c>
      <c r="AF271" s="87">
        <v>92.555000000000007</v>
      </c>
      <c r="AG271" s="87">
        <v>80.385000000000005</v>
      </c>
      <c r="AH271" s="87">
        <v>86</v>
      </c>
      <c r="AI271" s="87">
        <v>77.009</v>
      </c>
      <c r="AJ271" s="87">
        <v>75.545000000000002</v>
      </c>
      <c r="AK271" s="87">
        <v>67.915000000000006</v>
      </c>
      <c r="AL271" s="1"/>
    </row>
    <row r="272" spans="2:41" ht="12.75">
      <c r="B272" s="141" t="s">
        <v>223</v>
      </c>
      <c r="C272" s="142" t="s">
        <v>220</v>
      </c>
      <c r="D272" s="144">
        <v>9.0525229061814462E-3</v>
      </c>
      <c r="E272" s="144">
        <v>1.0481868628210095E-2</v>
      </c>
      <c r="F272" s="144">
        <v>1.072009291521487E-2</v>
      </c>
      <c r="G272" s="144">
        <v>1.5484578655310367E-2</v>
      </c>
      <c r="H272" s="144">
        <v>1.9057942960381991E-2</v>
      </c>
      <c r="I272" s="144">
        <v>2.5013550135501363E-2</v>
      </c>
      <c r="J272" s="144">
        <v>2.9260067928190196E-2</v>
      </c>
      <c r="K272" s="144">
        <v>3.5999999999999997E-2</v>
      </c>
      <c r="L272" s="144">
        <v>3.5999999999999997E-2</v>
      </c>
      <c r="M272" s="143">
        <v>3.5344792475982532</v>
      </c>
      <c r="N272" s="87">
        <v>9.9069585029860683</v>
      </c>
      <c r="O272" s="87">
        <v>28.711543758495306</v>
      </c>
      <c r="P272" s="87">
        <v>80.566181792406283</v>
      </c>
      <c r="Q272" s="87">
        <v>126.471</v>
      </c>
      <c r="R272" s="87">
        <v>159.15199999999999</v>
      </c>
      <c r="S272" s="87">
        <v>181.79599999999999</v>
      </c>
      <c r="T272" s="87">
        <v>189.184</v>
      </c>
      <c r="U272" s="87">
        <v>195.1395</v>
      </c>
      <c r="V272" s="87">
        <v>180.983796875</v>
      </c>
      <c r="W272" s="87">
        <v>129.471796875</v>
      </c>
      <c r="X272" s="87">
        <v>166.95740000000001</v>
      </c>
      <c r="Y272" s="87">
        <v>137</v>
      </c>
      <c r="Z272" s="87">
        <v>115.483</v>
      </c>
      <c r="AA272" s="87">
        <v>106.075</v>
      </c>
      <c r="AB272" s="87">
        <v>117.19</v>
      </c>
      <c r="AC272" s="87">
        <v>110.9</v>
      </c>
      <c r="AD272" s="87">
        <v>107.55</v>
      </c>
      <c r="AE272" s="87">
        <v>130.07499999999999</v>
      </c>
      <c r="AF272" s="87">
        <v>126.95099999999999</v>
      </c>
      <c r="AG272" s="87">
        <v>107.881</v>
      </c>
      <c r="AH272" s="87">
        <v>105.9</v>
      </c>
      <c r="AI272" s="87">
        <v>110.63928571428571</v>
      </c>
      <c r="AJ272" s="87">
        <v>111.58499999999999</v>
      </c>
      <c r="AK272" s="87">
        <v>91.203000000000003</v>
      </c>
      <c r="AL272" s="1"/>
    </row>
    <row r="273" spans="2:45" ht="12.75">
      <c r="B273" s="141" t="s">
        <v>224</v>
      </c>
      <c r="C273" s="142" t="s">
        <v>220</v>
      </c>
      <c r="D273" s="143">
        <v>0.22646751209500318</v>
      </c>
      <c r="E273" s="143">
        <v>0.26222554032053003</v>
      </c>
      <c r="F273" s="143">
        <v>0.2681852116914511</v>
      </c>
      <c r="G273" s="143">
        <v>0.38737863910987386</v>
      </c>
      <c r="H273" s="143">
        <v>0.47677370967369087</v>
      </c>
      <c r="I273" s="143">
        <v>0.62576549394671932</v>
      </c>
      <c r="J273" s="143">
        <v>3.4365991865544521</v>
      </c>
      <c r="K273" s="143">
        <v>4.5562200458325206</v>
      </c>
      <c r="L273" s="143">
        <v>5.8914503833696754</v>
      </c>
      <c r="M273" s="143">
        <v>9.2541207257779163</v>
      </c>
      <c r="N273" s="87">
        <v>38.569375931736857</v>
      </c>
      <c r="O273" s="87">
        <v>14.866606763313076</v>
      </c>
      <c r="P273" s="87">
        <v>12.61788981314184</v>
      </c>
      <c r="Q273" s="87">
        <v>15.045599609375</v>
      </c>
      <c r="R273" s="87">
        <v>21.831</v>
      </c>
      <c r="S273" s="87">
        <v>24.751000000000001</v>
      </c>
      <c r="T273" s="87">
        <v>28.273349609375</v>
      </c>
      <c r="U273" s="87">
        <v>33.354100000000003</v>
      </c>
      <c r="V273" s="87">
        <v>40.204324218750003</v>
      </c>
      <c r="W273" s="87">
        <v>33.288464843749999</v>
      </c>
      <c r="X273" s="87">
        <v>35.816299999999998</v>
      </c>
      <c r="Y273" s="87">
        <v>36.79</v>
      </c>
      <c r="Z273" s="87">
        <v>39.728000000000002</v>
      </c>
      <c r="AA273" s="87">
        <v>42.156999999999996</v>
      </c>
      <c r="AB273" s="87">
        <v>52.557949999999998</v>
      </c>
      <c r="AC273" s="87">
        <v>63.2809995</v>
      </c>
      <c r="AD273" s="87">
        <v>70.352999999999994</v>
      </c>
      <c r="AE273" s="87">
        <v>106.587</v>
      </c>
      <c r="AF273" s="87">
        <v>166.76170000000002</v>
      </c>
      <c r="AG273" s="87">
        <v>208.2637</v>
      </c>
      <c r="AH273" s="87">
        <v>265.89999999999998</v>
      </c>
      <c r="AI273" s="87">
        <v>310.47970000000004</v>
      </c>
      <c r="AJ273" s="87">
        <v>381.67779999999999</v>
      </c>
      <c r="AK273" s="87">
        <v>304.09909999999996</v>
      </c>
      <c r="AL273" s="1"/>
    </row>
    <row r="274" spans="2:45" ht="14.25">
      <c r="B274" s="141" t="s">
        <v>225</v>
      </c>
      <c r="C274" s="142" t="s">
        <v>220</v>
      </c>
      <c r="D274" s="87">
        <v>70.133813401153148</v>
      </c>
      <c r="E274" s="87">
        <v>78.384850271877056</v>
      </c>
      <c r="F274" s="87">
        <v>86.635887142600964</v>
      </c>
      <c r="G274" s="87">
        <v>86.635887142600964</v>
      </c>
      <c r="H274" s="87">
        <v>82.510368707238996</v>
      </c>
      <c r="I274" s="87">
        <v>90.761405577962904</v>
      </c>
      <c r="J274" s="87">
        <v>96.314507064386547</v>
      </c>
      <c r="K274" s="87">
        <v>115.03161778598681</v>
      </c>
      <c r="L274" s="87">
        <v>114.7729173784663</v>
      </c>
      <c r="M274" s="87">
        <v>116.56768175487306</v>
      </c>
      <c r="N274" s="87">
        <v>131.93732650212084</v>
      </c>
      <c r="O274" s="87">
        <v>93.787997996197419</v>
      </c>
      <c r="P274" s="87">
        <v>94.985122985003315</v>
      </c>
      <c r="Q274" s="87">
        <v>94.7868984375</v>
      </c>
      <c r="R274" s="87">
        <v>104.613</v>
      </c>
      <c r="S274" s="87">
        <v>96.781999999999996</v>
      </c>
      <c r="T274" s="87">
        <v>85.834999999999994</v>
      </c>
      <c r="U274" s="87">
        <v>82.85</v>
      </c>
      <c r="V274" s="87">
        <v>79.122468749999996</v>
      </c>
      <c r="W274" s="87">
        <v>60.15244921875</v>
      </c>
      <c r="X274" s="87">
        <v>76.693600000000004</v>
      </c>
      <c r="Y274" s="87">
        <v>65.200999999999993</v>
      </c>
      <c r="Z274" s="87">
        <v>63.704828124999999</v>
      </c>
      <c r="AA274" s="87">
        <v>57.613999999999997</v>
      </c>
      <c r="AB274" s="87">
        <v>64.871461999999994</v>
      </c>
      <c r="AC274" s="87">
        <v>68.036630000000002</v>
      </c>
      <c r="AD274" s="87">
        <v>73.379000000000005</v>
      </c>
      <c r="AE274" s="87">
        <v>86.501999999999995</v>
      </c>
      <c r="AF274" s="87">
        <v>87.151499999999999</v>
      </c>
      <c r="AG274" s="87">
        <v>84.311899999999994</v>
      </c>
      <c r="AH274" s="87">
        <v>95.9</v>
      </c>
      <c r="AI274" s="87">
        <v>94.519964999999999</v>
      </c>
      <c r="AJ274" s="87">
        <v>105.59658999999999</v>
      </c>
      <c r="AK274" s="87">
        <v>104.212735</v>
      </c>
      <c r="AL274" s="1"/>
    </row>
    <row r="275" spans="2:45" ht="14.25">
      <c r="B275" s="141" t="s">
        <v>226</v>
      </c>
      <c r="C275" s="142" t="s">
        <v>220</v>
      </c>
      <c r="D275" s="87">
        <v>8.8142250403232882</v>
      </c>
      <c r="E275" s="87">
        <v>8.8142250403232882</v>
      </c>
      <c r="F275" s="87">
        <v>8.8142250403232882</v>
      </c>
      <c r="G275" s="87">
        <v>11.752300053764385</v>
      </c>
      <c r="H275" s="87">
        <v>20.566525094087673</v>
      </c>
      <c r="I275" s="87">
        <v>54.354387748660272</v>
      </c>
      <c r="J275" s="87">
        <v>54.569403043043685</v>
      </c>
      <c r="K275" s="87">
        <v>40.145114542946494</v>
      </c>
      <c r="L275" s="87">
        <v>38.339084545047371</v>
      </c>
      <c r="M275" s="87">
        <v>68.340645366117045</v>
      </c>
      <c r="N275" s="87">
        <v>106.3035702925897</v>
      </c>
      <c r="O275" s="87">
        <v>174.69445661526711</v>
      </c>
      <c r="P275" s="87">
        <v>204.68003940565421</v>
      </c>
      <c r="Q275" s="87">
        <v>251.535</v>
      </c>
      <c r="R275" s="87">
        <v>327.721</v>
      </c>
      <c r="S275" s="87">
        <v>406.68700000000001</v>
      </c>
      <c r="T275" s="87">
        <v>600.13618750000001</v>
      </c>
      <c r="U275" s="87">
        <v>730.71780000000001</v>
      </c>
      <c r="V275" s="87">
        <v>821.83487500000001</v>
      </c>
      <c r="W275" s="87">
        <v>724.84100000000001</v>
      </c>
      <c r="X275" s="87">
        <v>860.66242999999997</v>
      </c>
      <c r="Y275" s="87">
        <v>834.452</v>
      </c>
      <c r="Z275" s="87">
        <v>880.53468750000002</v>
      </c>
      <c r="AA275" s="87">
        <v>905.36800000000005</v>
      </c>
      <c r="AB275" s="87">
        <v>1055.3149075000001</v>
      </c>
      <c r="AC275" s="87">
        <v>1232.0645099999997</v>
      </c>
      <c r="AD275" s="87">
        <v>1310.0839999999998</v>
      </c>
      <c r="AE275" s="87">
        <v>1597.4099999999999</v>
      </c>
      <c r="AF275" s="87">
        <v>1876.3161420000001</v>
      </c>
      <c r="AG275" s="87">
        <v>2009.7000000000003</v>
      </c>
      <c r="AH275" s="87">
        <v>2282.6999999999998</v>
      </c>
      <c r="AI275" s="87">
        <v>2560.599299999998</v>
      </c>
      <c r="AJ275" s="87">
        <v>2692.4958499999998</v>
      </c>
      <c r="AK275" s="87">
        <v>2153.7525999999953</v>
      </c>
      <c r="AL275" s="1"/>
    </row>
    <row r="276" spans="2:45" ht="14.25">
      <c r="B276" s="141" t="s">
        <v>498</v>
      </c>
      <c r="C276" s="142" t="s">
        <v>220</v>
      </c>
      <c r="D276" s="87">
        <v>0</v>
      </c>
      <c r="E276" s="87">
        <v>0</v>
      </c>
      <c r="F276" s="87">
        <v>0</v>
      </c>
      <c r="G276" s="87">
        <v>0</v>
      </c>
      <c r="H276" s="87">
        <v>0</v>
      </c>
      <c r="I276" s="87">
        <v>0</v>
      </c>
      <c r="J276" s="87">
        <v>0</v>
      </c>
      <c r="K276" s="87">
        <v>0</v>
      </c>
      <c r="L276" s="87">
        <v>0</v>
      </c>
      <c r="M276" s="87">
        <v>0</v>
      </c>
      <c r="N276" s="87">
        <v>0</v>
      </c>
      <c r="O276" s="87">
        <v>0</v>
      </c>
      <c r="P276" s="87">
        <v>0</v>
      </c>
      <c r="Q276" s="87">
        <v>0</v>
      </c>
      <c r="R276" s="87">
        <v>0</v>
      </c>
      <c r="S276" s="87">
        <v>0</v>
      </c>
      <c r="T276" s="87">
        <v>0</v>
      </c>
      <c r="U276" s="87">
        <v>0</v>
      </c>
      <c r="V276" s="87">
        <v>0</v>
      </c>
      <c r="W276" s="87">
        <v>0</v>
      </c>
      <c r="X276" s="87">
        <v>0</v>
      </c>
      <c r="Y276" s="87">
        <v>0</v>
      </c>
      <c r="Z276" s="87">
        <v>0</v>
      </c>
      <c r="AA276" s="87">
        <v>0</v>
      </c>
      <c r="AB276" s="87">
        <v>0</v>
      </c>
      <c r="AC276" s="87">
        <v>0</v>
      </c>
      <c r="AD276" s="87">
        <v>0</v>
      </c>
      <c r="AE276" s="87">
        <v>0</v>
      </c>
      <c r="AF276" s="87">
        <v>1.0137499999999999</v>
      </c>
      <c r="AG276" s="87">
        <v>0.8256</v>
      </c>
      <c r="AH276" s="87">
        <v>0.51500000000000001</v>
      </c>
      <c r="AI276" s="87">
        <v>1.0449999999999999</v>
      </c>
      <c r="AJ276" s="87">
        <v>0.95899999999999996</v>
      </c>
      <c r="AK276" s="87">
        <v>1.0084</v>
      </c>
      <c r="AL276" s="1"/>
    </row>
    <row r="277" spans="2:45" ht="14.25">
      <c r="B277" s="141" t="s">
        <v>357</v>
      </c>
      <c r="C277" s="142" t="s">
        <v>220</v>
      </c>
      <c r="D277" s="87">
        <v>0</v>
      </c>
      <c r="E277" s="87">
        <v>0</v>
      </c>
      <c r="F277" s="87">
        <v>0</v>
      </c>
      <c r="G277" s="87">
        <v>0</v>
      </c>
      <c r="H277" s="87">
        <v>0</v>
      </c>
      <c r="I277" s="87">
        <v>0</v>
      </c>
      <c r="J277" s="87">
        <v>0</v>
      </c>
      <c r="K277" s="87">
        <v>0</v>
      </c>
      <c r="L277" s="87">
        <v>0</v>
      </c>
      <c r="M277" s="87">
        <v>0</v>
      </c>
      <c r="N277" s="87">
        <v>0</v>
      </c>
      <c r="O277" s="87">
        <v>0</v>
      </c>
      <c r="P277" s="87">
        <v>0</v>
      </c>
      <c r="Q277" s="87">
        <v>0</v>
      </c>
      <c r="R277" s="87">
        <v>0</v>
      </c>
      <c r="S277" s="87">
        <v>0</v>
      </c>
      <c r="T277" s="87">
        <v>0</v>
      </c>
      <c r="U277" s="87">
        <v>0</v>
      </c>
      <c r="V277" s="87">
        <v>0</v>
      </c>
      <c r="W277" s="87">
        <v>0</v>
      </c>
      <c r="X277" s="87">
        <v>0</v>
      </c>
      <c r="Y277" s="87">
        <v>0</v>
      </c>
      <c r="Z277" s="87">
        <v>0</v>
      </c>
      <c r="AA277" s="87">
        <v>0</v>
      </c>
      <c r="AB277" s="87">
        <v>0</v>
      </c>
      <c r="AC277" s="87">
        <v>0</v>
      </c>
      <c r="AD277" s="87">
        <v>0</v>
      </c>
      <c r="AE277" s="87">
        <v>0</v>
      </c>
      <c r="AF277" s="87">
        <v>128.49700000000001</v>
      </c>
      <c r="AG277" s="87">
        <v>190.06382000000002</v>
      </c>
      <c r="AH277" s="87">
        <v>247.4015</v>
      </c>
      <c r="AI277" s="87">
        <v>312.82016499999997</v>
      </c>
      <c r="AJ277" s="87">
        <v>311.54151179000002</v>
      </c>
      <c r="AK277" s="87">
        <v>231.54652999999999</v>
      </c>
      <c r="AL277" s="1"/>
    </row>
    <row r="278" spans="2:45" ht="14.25">
      <c r="B278" s="141" t="s">
        <v>499</v>
      </c>
      <c r="C278" s="142" t="s">
        <v>220</v>
      </c>
      <c r="D278" s="87">
        <v>0</v>
      </c>
      <c r="E278" s="87">
        <v>0</v>
      </c>
      <c r="F278" s="87">
        <v>0</v>
      </c>
      <c r="G278" s="87">
        <v>0</v>
      </c>
      <c r="H278" s="87">
        <v>0</v>
      </c>
      <c r="I278" s="87">
        <v>0</v>
      </c>
      <c r="J278" s="87">
        <v>0</v>
      </c>
      <c r="K278" s="87">
        <v>0</v>
      </c>
      <c r="L278" s="87">
        <v>0</v>
      </c>
      <c r="M278" s="87">
        <v>0</v>
      </c>
      <c r="N278" s="87">
        <v>0</v>
      </c>
      <c r="O278" s="87">
        <v>0</v>
      </c>
      <c r="P278" s="87">
        <v>0</v>
      </c>
      <c r="Q278" s="87">
        <v>0</v>
      </c>
      <c r="R278" s="87">
        <v>0</v>
      </c>
      <c r="S278" s="87">
        <v>0</v>
      </c>
      <c r="T278" s="87">
        <v>0</v>
      </c>
      <c r="U278" s="87">
        <v>0</v>
      </c>
      <c r="V278" s="87">
        <v>0</v>
      </c>
      <c r="W278" s="87">
        <v>0</v>
      </c>
      <c r="X278" s="87">
        <v>0</v>
      </c>
      <c r="Y278" s="87">
        <v>0</v>
      </c>
      <c r="Z278" s="87">
        <v>0</v>
      </c>
      <c r="AA278" s="87">
        <v>0</v>
      </c>
      <c r="AB278" s="87">
        <v>0</v>
      </c>
      <c r="AC278" s="87">
        <v>0</v>
      </c>
      <c r="AD278" s="87">
        <v>0</v>
      </c>
      <c r="AE278" s="87">
        <v>0</v>
      </c>
      <c r="AF278" s="87">
        <v>0</v>
      </c>
      <c r="AG278" s="87">
        <v>0</v>
      </c>
      <c r="AH278" s="87">
        <v>0</v>
      </c>
      <c r="AI278" s="87">
        <v>18.510157888049999</v>
      </c>
      <c r="AJ278" s="87">
        <v>12.3988525361</v>
      </c>
      <c r="AK278" s="87">
        <v>9.0682029999999987</v>
      </c>
      <c r="AL278" s="1"/>
    </row>
    <row r="279" spans="2:45" ht="12.75">
      <c r="B279" s="141" t="s">
        <v>500</v>
      </c>
      <c r="C279" s="132" t="s">
        <v>228</v>
      </c>
      <c r="D279" s="90">
        <v>9.9999999999999978E-2</v>
      </c>
      <c r="E279" s="90">
        <v>9.9999999999999978E-2</v>
      </c>
      <c r="F279" s="90">
        <v>9.9999999999999978E-2</v>
      </c>
      <c r="G279" s="90">
        <v>9.9999999999999978E-2</v>
      </c>
      <c r="H279" s="90">
        <v>9.9999999999999978E-2</v>
      </c>
      <c r="I279" s="90">
        <v>9.9999999999999978E-2</v>
      </c>
      <c r="J279" s="90">
        <v>9.9999999999999978E-2</v>
      </c>
      <c r="K279" s="90">
        <v>9.9999999999999978E-2</v>
      </c>
      <c r="L279" s="90">
        <v>9.9999999999999978E-2</v>
      </c>
      <c r="M279" s="90">
        <v>9.9999999999999978E-2</v>
      </c>
      <c r="N279" s="90">
        <v>9.9999999999999978E-2</v>
      </c>
      <c r="O279" s="90">
        <v>9.9999999999999978E-2</v>
      </c>
      <c r="P279" s="90">
        <v>9.9999999999999978E-2</v>
      </c>
      <c r="Q279" s="90">
        <v>9.9999999999999978E-2</v>
      </c>
      <c r="R279" s="90">
        <v>9.9999999999999978E-2</v>
      </c>
      <c r="S279" s="90">
        <v>9.9999999999999978E-2</v>
      </c>
      <c r="T279" s="90">
        <v>9.9999999999999978E-2</v>
      </c>
      <c r="U279" s="90">
        <v>9.9999999999999978E-2</v>
      </c>
      <c r="V279" s="90">
        <v>9.9999999999999978E-2</v>
      </c>
      <c r="W279" s="90">
        <v>9.9999999999999978E-2</v>
      </c>
      <c r="X279" s="90">
        <v>9.9999999999999978E-2</v>
      </c>
      <c r="Y279" s="90">
        <v>9.9999999999999978E-2</v>
      </c>
      <c r="Z279" s="90">
        <v>9.9999999999999978E-2</v>
      </c>
      <c r="AA279" s="90">
        <v>9.9999999999999978E-2</v>
      </c>
      <c r="AB279" s="90">
        <v>9.9999999999999978E-2</v>
      </c>
      <c r="AC279" s="90">
        <v>9.9999999999999978E-2</v>
      </c>
      <c r="AD279" s="90">
        <v>9.9999999999999978E-2</v>
      </c>
      <c r="AE279" s="90">
        <v>9.9999999999999978E-2</v>
      </c>
      <c r="AF279" s="90">
        <v>9.9999999999999978E-2</v>
      </c>
      <c r="AG279" s="90">
        <v>9.9999999999999978E-2</v>
      </c>
      <c r="AH279" s="90">
        <v>9.9999999999999978E-2</v>
      </c>
      <c r="AI279" s="90">
        <v>9.9999999999999978E-2</v>
      </c>
      <c r="AJ279" s="90">
        <v>9.9999999999999978E-2</v>
      </c>
      <c r="AK279" s="90">
        <v>9.9999999999999978E-2</v>
      </c>
      <c r="AL279" s="114"/>
      <c r="AM279" s="6"/>
      <c r="AN279" s="6"/>
      <c r="AO279" s="6"/>
      <c r="AP279" s="6"/>
      <c r="AQ279" s="6"/>
      <c r="AR279" s="6"/>
      <c r="AS279" s="6"/>
    </row>
    <row r="280" spans="2:45" ht="12.75">
      <c r="B280" s="213" t="s">
        <v>501</v>
      </c>
      <c r="C280" s="132" t="s">
        <v>228</v>
      </c>
      <c r="D280" s="90">
        <v>1</v>
      </c>
      <c r="E280" s="90">
        <v>1</v>
      </c>
      <c r="F280" s="90">
        <v>1</v>
      </c>
      <c r="G280" s="90">
        <v>1</v>
      </c>
      <c r="H280" s="90">
        <v>1</v>
      </c>
      <c r="I280" s="90">
        <v>1</v>
      </c>
      <c r="J280" s="90">
        <v>1</v>
      </c>
      <c r="K280" s="90">
        <v>1</v>
      </c>
      <c r="L280" s="90">
        <v>1</v>
      </c>
      <c r="M280" s="90">
        <v>1</v>
      </c>
      <c r="N280" s="90">
        <v>1</v>
      </c>
      <c r="O280" s="90">
        <v>1</v>
      </c>
      <c r="P280" s="90">
        <v>1</v>
      </c>
      <c r="Q280" s="90">
        <v>1</v>
      </c>
      <c r="R280" s="90">
        <v>1</v>
      </c>
      <c r="S280" s="90">
        <v>1</v>
      </c>
      <c r="T280" s="90">
        <v>1</v>
      </c>
      <c r="U280" s="90">
        <v>1</v>
      </c>
      <c r="V280" s="90">
        <v>1</v>
      </c>
      <c r="W280" s="90">
        <v>1</v>
      </c>
      <c r="X280" s="90">
        <v>1</v>
      </c>
      <c r="Y280" s="90">
        <v>1</v>
      </c>
      <c r="Z280" s="90">
        <v>1</v>
      </c>
      <c r="AA280" s="90">
        <v>1</v>
      </c>
      <c r="AB280" s="90">
        <v>1</v>
      </c>
      <c r="AC280" s="90">
        <v>1</v>
      </c>
      <c r="AD280" s="90">
        <v>1</v>
      </c>
      <c r="AE280" s="90">
        <v>1</v>
      </c>
      <c r="AF280" s="90">
        <v>1</v>
      </c>
      <c r="AG280" s="90">
        <v>1</v>
      </c>
      <c r="AH280" s="90">
        <v>1</v>
      </c>
      <c r="AI280" s="90">
        <v>1</v>
      </c>
      <c r="AJ280" s="90">
        <v>1</v>
      </c>
      <c r="AK280" s="90">
        <v>1</v>
      </c>
      <c r="AL280" s="1"/>
    </row>
    <row r="281" spans="2:45" ht="26.25">
      <c r="B281" s="385" t="s">
        <v>502</v>
      </c>
      <c r="C281" s="386" t="s">
        <v>228</v>
      </c>
      <c r="D281" s="387">
        <v>0</v>
      </c>
      <c r="E281" s="387">
        <v>0</v>
      </c>
      <c r="F281" s="387">
        <v>0</v>
      </c>
      <c r="G281" s="387">
        <v>0</v>
      </c>
      <c r="H281" s="387">
        <v>0</v>
      </c>
      <c r="I281" s="387">
        <v>0</v>
      </c>
      <c r="J281" s="387">
        <v>0</v>
      </c>
      <c r="K281" s="387">
        <v>0</v>
      </c>
      <c r="L281" s="387">
        <v>0</v>
      </c>
      <c r="M281" s="387">
        <v>0</v>
      </c>
      <c r="N281" s="387">
        <v>0</v>
      </c>
      <c r="O281" s="387">
        <v>0</v>
      </c>
      <c r="P281" s="387">
        <v>0</v>
      </c>
      <c r="Q281" s="387">
        <v>0</v>
      </c>
      <c r="R281" s="387">
        <v>0</v>
      </c>
      <c r="S281" s="387">
        <v>0</v>
      </c>
      <c r="T281" s="387">
        <v>0</v>
      </c>
      <c r="U281" s="387">
        <v>0</v>
      </c>
      <c r="V281" s="387">
        <v>0</v>
      </c>
      <c r="W281" s="387">
        <v>0</v>
      </c>
      <c r="X281" s="387">
        <v>0</v>
      </c>
      <c r="Y281" s="387">
        <v>0</v>
      </c>
      <c r="Z281" s="387">
        <v>0</v>
      </c>
      <c r="AA281" s="387">
        <v>0</v>
      </c>
      <c r="AB281" s="387">
        <v>0</v>
      </c>
      <c r="AC281" s="387">
        <v>0</v>
      </c>
      <c r="AD281" s="387">
        <v>0</v>
      </c>
      <c r="AE281" s="387">
        <v>0</v>
      </c>
      <c r="AF281" s="387">
        <v>0</v>
      </c>
      <c r="AG281" s="387">
        <v>0</v>
      </c>
      <c r="AH281" s="387">
        <v>0</v>
      </c>
      <c r="AI281" s="387">
        <v>0</v>
      </c>
      <c r="AJ281" s="387">
        <v>0</v>
      </c>
      <c r="AK281" s="387">
        <v>0</v>
      </c>
      <c r="AL281" s="1"/>
    </row>
    <row r="282" spans="2:45" ht="14.25">
      <c r="B282" s="213" t="s">
        <v>229</v>
      </c>
      <c r="C282" s="145" t="s">
        <v>185</v>
      </c>
      <c r="D282" s="146">
        <v>55.218353827764965</v>
      </c>
      <c r="E282" s="146">
        <v>62.959934559951492</v>
      </c>
      <c r="F282" s="146">
        <v>85.893876205984029</v>
      </c>
      <c r="G282" s="146">
        <v>231.66186190107101</v>
      </c>
      <c r="H282" s="146">
        <v>353.02778207009885</v>
      </c>
      <c r="I282" s="146">
        <v>415.41081935470197</v>
      </c>
      <c r="J282" s="146">
        <v>407.4654759058443</v>
      </c>
      <c r="K282" s="146">
        <v>431.36983548364822</v>
      </c>
      <c r="L282" s="146">
        <v>408.68065174994837</v>
      </c>
      <c r="M282" s="146">
        <v>415.83557681982779</v>
      </c>
      <c r="N282" s="146">
        <v>432.12237692517493</v>
      </c>
      <c r="O282" s="146">
        <v>323.5228384333933</v>
      </c>
      <c r="P282" s="146">
        <v>312.01919255883934</v>
      </c>
      <c r="Q282" s="146">
        <v>304.36027519559201</v>
      </c>
      <c r="R282" s="146">
        <v>339.77778508788242</v>
      </c>
      <c r="S282" s="146">
        <v>312.02190680024711</v>
      </c>
      <c r="T282" s="146">
        <v>331.11245717022388</v>
      </c>
      <c r="U282" s="146">
        <v>354.40163969219157</v>
      </c>
      <c r="V282" s="146">
        <v>312.95300118409796</v>
      </c>
      <c r="W282" s="146">
        <v>203.2840065633512</v>
      </c>
      <c r="X282" s="146">
        <v>217.38836854901385</v>
      </c>
      <c r="Y282" s="146">
        <v>177.40624552439124</v>
      </c>
      <c r="Z282" s="146">
        <v>142.88553744943138</v>
      </c>
      <c r="AA282" s="146">
        <v>129.31657127392029</v>
      </c>
      <c r="AB282" s="146">
        <v>129.34190839227378</v>
      </c>
      <c r="AC282" s="146">
        <v>124.24262676678674</v>
      </c>
      <c r="AD282" s="146">
        <v>141.03231849925442</v>
      </c>
      <c r="AE282" s="146">
        <v>151.83260628279515</v>
      </c>
      <c r="AF282" s="146">
        <v>142.01751897989581</v>
      </c>
      <c r="AG282" s="146">
        <v>131.57139074233567</v>
      </c>
      <c r="AH282" s="146">
        <v>149.81947129010297</v>
      </c>
      <c r="AI282" s="146">
        <v>110.20118705358817</v>
      </c>
      <c r="AJ282" s="146">
        <v>95.991993810285663</v>
      </c>
      <c r="AK282" s="146">
        <v>97.419526446635089</v>
      </c>
      <c r="AL282" s="113"/>
    </row>
    <row r="283" spans="2:45" ht="14.25">
      <c r="B283" s="213" t="s">
        <v>230</v>
      </c>
      <c r="C283" s="145" t="s">
        <v>185</v>
      </c>
      <c r="D283" s="146">
        <v>1286.2390092410303</v>
      </c>
      <c r="E283" s="146">
        <v>1483.7374667787644</v>
      </c>
      <c r="F283" s="146">
        <v>1531.7706613186351</v>
      </c>
      <c r="G283" s="146">
        <v>2166.3556744490893</v>
      </c>
      <c r="H283" s="146">
        <v>2640.9682924819517</v>
      </c>
      <c r="I283" s="146">
        <v>3443.3285582316448</v>
      </c>
      <c r="J283" s="146">
        <v>4020.6187551861253</v>
      </c>
      <c r="K283" s="146">
        <v>5062.9994152464606</v>
      </c>
      <c r="L283" s="146">
        <v>5137.103352931038</v>
      </c>
      <c r="M283" s="146">
        <v>5469.716365435158</v>
      </c>
      <c r="N283" s="146">
        <v>5904.7928409858259</v>
      </c>
      <c r="O283" s="146">
        <v>4552.2667730338208</v>
      </c>
      <c r="P283" s="146">
        <v>4598.7607396428839</v>
      </c>
      <c r="Q283" s="146">
        <v>4589.1181925042765</v>
      </c>
      <c r="R283" s="146">
        <v>4874.2167009618879</v>
      </c>
      <c r="S283" s="146">
        <v>4126.4179321877727</v>
      </c>
      <c r="T283" s="146">
        <v>4455.9432627957785</v>
      </c>
      <c r="U283" s="146">
        <v>3994.0884080049564</v>
      </c>
      <c r="V283" s="146">
        <v>2982.6303472068471</v>
      </c>
      <c r="W283" s="146">
        <v>1868.8099122333736</v>
      </c>
      <c r="X283" s="146">
        <v>1972.9148065913591</v>
      </c>
      <c r="Y283" s="146">
        <v>1657.0109439464698</v>
      </c>
      <c r="Z283" s="146">
        <v>1451.8942655125347</v>
      </c>
      <c r="AA283" s="146">
        <v>1393.2566220576418</v>
      </c>
      <c r="AB283" s="146">
        <v>1461.3934113714904</v>
      </c>
      <c r="AC283" s="146">
        <v>1429.1105681046358</v>
      </c>
      <c r="AD283" s="146">
        <v>1550.8475619794181</v>
      </c>
      <c r="AE283" s="146">
        <v>1655.3109102700403</v>
      </c>
      <c r="AF283" s="146">
        <v>1626.7855878416322</v>
      </c>
      <c r="AG283" s="146">
        <v>1549.0989078779917</v>
      </c>
      <c r="AH283" s="146">
        <v>1675.0393919293615</v>
      </c>
      <c r="AI283" s="146">
        <v>1412.547761604123</v>
      </c>
      <c r="AJ283" s="146">
        <v>1451.5634299240517</v>
      </c>
      <c r="AK283" s="146">
        <v>1230.5563331200335</v>
      </c>
      <c r="AL283" s="113"/>
    </row>
    <row r="284" spans="2:45" ht="14.25">
      <c r="B284" s="213" t="s">
        <v>231</v>
      </c>
      <c r="C284" s="145" t="s">
        <v>185</v>
      </c>
      <c r="D284" s="146">
        <v>837.74178123182014</v>
      </c>
      <c r="E284" s="146">
        <v>936.29963784732854</v>
      </c>
      <c r="F284" s="146">
        <v>1034.8574944628367</v>
      </c>
      <c r="G284" s="146">
        <v>1034.8574944628367</v>
      </c>
      <c r="H284" s="146">
        <v>985.57856615508263</v>
      </c>
      <c r="I284" s="146">
        <v>1084.1364227705908</v>
      </c>
      <c r="J284" s="146">
        <v>1155.5704908741752</v>
      </c>
      <c r="K284" s="146">
        <v>1397.6792687908892</v>
      </c>
      <c r="L284" s="146">
        <v>1399.4515471790678</v>
      </c>
      <c r="M284" s="146">
        <v>1431.5039345825987</v>
      </c>
      <c r="N284" s="146">
        <v>1591.7307709231741</v>
      </c>
      <c r="O284" s="146">
        <v>1159.3725098539624</v>
      </c>
      <c r="P284" s="146">
        <v>1189.4211032908038</v>
      </c>
      <c r="Q284" s="146">
        <v>1196.4785513696279</v>
      </c>
      <c r="R284" s="146">
        <v>1317.6534413861416</v>
      </c>
      <c r="S284" s="146">
        <v>1173.6683887829433</v>
      </c>
      <c r="T284" s="146">
        <v>988.42973847521603</v>
      </c>
      <c r="U284" s="146">
        <v>921.84592812841527</v>
      </c>
      <c r="V284" s="146">
        <v>723.06248110053616</v>
      </c>
      <c r="W284" s="146">
        <v>442.4557718158357</v>
      </c>
      <c r="X284" s="146">
        <v>473.24321052506878</v>
      </c>
      <c r="Y284" s="146">
        <v>396.03391491838363</v>
      </c>
      <c r="Z284" s="146">
        <v>358.24980751810847</v>
      </c>
      <c r="AA284" s="146">
        <v>355.958967823254</v>
      </c>
      <c r="AB284" s="146">
        <v>331.19565405780583</v>
      </c>
      <c r="AC284" s="146">
        <v>356.72637996722534</v>
      </c>
      <c r="AD284" s="146">
        <v>377.73121257961429</v>
      </c>
      <c r="AE284" s="146">
        <v>392.58727938516984</v>
      </c>
      <c r="AF284" s="146">
        <v>338.8082402984399</v>
      </c>
      <c r="AG284" s="146">
        <v>315.72809744344374</v>
      </c>
      <c r="AH284" s="146">
        <v>343.06689238151517</v>
      </c>
      <c r="AI284" s="146">
        <v>300.24819351266302</v>
      </c>
      <c r="AJ284" s="146">
        <v>299.05235513444859</v>
      </c>
      <c r="AK284" s="146">
        <v>272.77861489324687</v>
      </c>
      <c r="AL284" s="113"/>
    </row>
    <row r="285" spans="2:45" ht="14.25">
      <c r="B285" s="213" t="s">
        <v>232</v>
      </c>
      <c r="C285" s="145" t="s">
        <v>185</v>
      </c>
      <c r="D285" s="146">
        <v>22.989261750171202</v>
      </c>
      <c r="E285" s="146">
        <v>22.989261750171202</v>
      </c>
      <c r="F285" s="146">
        <v>22.989261750171202</v>
      </c>
      <c r="G285" s="146">
        <v>30.652349000228266</v>
      </c>
      <c r="H285" s="146">
        <v>53.641610750399465</v>
      </c>
      <c r="I285" s="146">
        <v>141.7671141260557</v>
      </c>
      <c r="J285" s="146">
        <v>142.32791701686654</v>
      </c>
      <c r="K285" s="146">
        <v>104.70648775091304</v>
      </c>
      <c r="L285" s="146">
        <v>99.99600031039256</v>
      </c>
      <c r="M285" s="146">
        <v>178.24607124390644</v>
      </c>
      <c r="N285" s="146">
        <v>83.865233683770441</v>
      </c>
      <c r="O285" s="146">
        <v>98.758917130721855</v>
      </c>
      <c r="P285" s="146">
        <v>140.28847971091173</v>
      </c>
      <c r="Q285" s="146">
        <v>109.79655056483071</v>
      </c>
      <c r="R285" s="146">
        <v>152.92972752126303</v>
      </c>
      <c r="S285" s="146">
        <v>135.66622017186</v>
      </c>
      <c r="T285" s="146">
        <v>162.7260102325306</v>
      </c>
      <c r="U285" s="146">
        <v>206.53403772875353</v>
      </c>
      <c r="V285" s="146">
        <v>191.47972337469679</v>
      </c>
      <c r="W285" s="146">
        <v>153.43543883959222</v>
      </c>
      <c r="X285" s="146">
        <v>160.64766280345441</v>
      </c>
      <c r="Y285" s="146">
        <v>147.27818619208801</v>
      </c>
      <c r="Z285" s="146">
        <v>149.13918233024128</v>
      </c>
      <c r="AA285" s="146">
        <v>93.231493814840505</v>
      </c>
      <c r="AB285" s="146">
        <v>114.31320015118835</v>
      </c>
      <c r="AC285" s="146">
        <v>125.3237946714913</v>
      </c>
      <c r="AD285" s="146">
        <v>159.05868679199526</v>
      </c>
      <c r="AE285" s="146">
        <v>167.18631882795853</v>
      </c>
      <c r="AF285" s="146">
        <v>202.02170344512186</v>
      </c>
      <c r="AG285" s="146">
        <v>221.31199124664272</v>
      </c>
      <c r="AH285" s="146">
        <v>260.87522458746793</v>
      </c>
      <c r="AI285" s="146">
        <v>291.45397950829835</v>
      </c>
      <c r="AJ285" s="146">
        <v>303.13038262675929</v>
      </c>
      <c r="AK285" s="146">
        <v>184.39104258979191</v>
      </c>
      <c r="AL285" s="113"/>
    </row>
    <row r="286" spans="2:45" ht="12.75">
      <c r="B286" s="194"/>
      <c r="C286" s="194"/>
      <c r="D286" s="1"/>
      <c r="E286" s="1"/>
      <c r="F286" s="1"/>
      <c r="G286" s="1"/>
      <c r="H286" s="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94"/>
      <c r="AH286" s="194"/>
      <c r="AI286" s="194"/>
      <c r="AJ286" s="194"/>
      <c r="AK286" s="194"/>
      <c r="AL286" s="1"/>
      <c r="AO286" s="14"/>
    </row>
    <row r="287" spans="2:45" ht="12.75">
      <c r="B287" s="15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2:45" ht="12.75">
      <c r="B288" s="1" t="s">
        <v>452</v>
      </c>
      <c r="C288" s="6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2:41" ht="12.75">
      <c r="B289" s="119" t="s">
        <v>113</v>
      </c>
      <c r="C289" s="119" t="s">
        <v>114</v>
      </c>
      <c r="D289" s="120">
        <v>1990</v>
      </c>
      <c r="E289" s="120">
        <f t="shared" ref="E289:R289" si="534">D289+1</f>
        <v>1991</v>
      </c>
      <c r="F289" s="120">
        <f t="shared" si="534"/>
        <v>1992</v>
      </c>
      <c r="G289" s="120">
        <f t="shared" si="534"/>
        <v>1993</v>
      </c>
      <c r="H289" s="120">
        <f t="shared" si="534"/>
        <v>1994</v>
      </c>
      <c r="I289" s="120">
        <f t="shared" si="534"/>
        <v>1995</v>
      </c>
      <c r="J289" s="120">
        <f t="shared" si="534"/>
        <v>1996</v>
      </c>
      <c r="K289" s="120">
        <f t="shared" si="534"/>
        <v>1997</v>
      </c>
      <c r="L289" s="120">
        <f t="shared" si="534"/>
        <v>1998</v>
      </c>
      <c r="M289" s="120">
        <f t="shared" si="534"/>
        <v>1999</v>
      </c>
      <c r="N289" s="120">
        <f t="shared" si="534"/>
        <v>2000</v>
      </c>
      <c r="O289" s="120">
        <f t="shared" si="534"/>
        <v>2001</v>
      </c>
      <c r="P289" s="120">
        <f t="shared" si="534"/>
        <v>2002</v>
      </c>
      <c r="Q289" s="120">
        <f t="shared" si="534"/>
        <v>2003</v>
      </c>
      <c r="R289" s="120">
        <f t="shared" si="534"/>
        <v>2004</v>
      </c>
      <c r="S289" s="120">
        <f t="shared" ref="S289:AI289" si="535">R289+1</f>
        <v>2005</v>
      </c>
      <c r="T289" s="120">
        <f t="shared" si="535"/>
        <v>2006</v>
      </c>
      <c r="U289" s="120">
        <f t="shared" si="535"/>
        <v>2007</v>
      </c>
      <c r="V289" s="120">
        <f t="shared" si="535"/>
        <v>2008</v>
      </c>
      <c r="W289" s="120">
        <f t="shared" si="535"/>
        <v>2009</v>
      </c>
      <c r="X289" s="120">
        <f t="shared" si="535"/>
        <v>2010</v>
      </c>
      <c r="Y289" s="120">
        <f t="shared" si="535"/>
        <v>2011</v>
      </c>
      <c r="Z289" s="120">
        <f t="shared" si="535"/>
        <v>2012</v>
      </c>
      <c r="AA289" s="120">
        <f t="shared" si="535"/>
        <v>2013</v>
      </c>
      <c r="AB289" s="120">
        <f t="shared" si="535"/>
        <v>2014</v>
      </c>
      <c r="AC289" s="120">
        <f t="shared" si="535"/>
        <v>2015</v>
      </c>
      <c r="AD289" s="120">
        <f t="shared" si="535"/>
        <v>2016</v>
      </c>
      <c r="AE289" s="120">
        <f t="shared" si="535"/>
        <v>2017</v>
      </c>
      <c r="AF289" s="120">
        <f t="shared" si="535"/>
        <v>2018</v>
      </c>
      <c r="AG289" s="120">
        <f t="shared" si="535"/>
        <v>2019</v>
      </c>
      <c r="AH289" s="120">
        <f t="shared" si="535"/>
        <v>2020</v>
      </c>
      <c r="AI289" s="120">
        <f t="shared" si="535"/>
        <v>2021</v>
      </c>
      <c r="AJ289" s="120">
        <f>AI289+1</f>
        <v>2022</v>
      </c>
      <c r="AK289" s="120">
        <f>AJ289+1</f>
        <v>2023</v>
      </c>
      <c r="AL289" s="1"/>
    </row>
    <row r="290" spans="2:41" ht="12.75">
      <c r="B290" s="141" t="s">
        <v>219</v>
      </c>
      <c r="C290" s="142" t="s">
        <v>220</v>
      </c>
      <c r="D290" s="147">
        <v>2.7027027027027027E-4</v>
      </c>
      <c r="E290" s="87">
        <v>0</v>
      </c>
      <c r="F290" s="147">
        <v>8.1081081081081086E-3</v>
      </c>
      <c r="G290" s="147">
        <v>5.2702702702702706E-2</v>
      </c>
      <c r="H290" s="147">
        <v>9.0540540540540546E-2</v>
      </c>
      <c r="I290" s="143">
        <v>0.1</v>
      </c>
      <c r="J290" s="143">
        <v>9.9000000000000005E-2</v>
      </c>
      <c r="K290" s="143">
        <v>0.315</v>
      </c>
      <c r="L290" s="143">
        <v>0.29799999999999999</v>
      </c>
      <c r="M290" s="143">
        <v>1.407</v>
      </c>
      <c r="N290" s="143">
        <v>0.69</v>
      </c>
      <c r="O290" s="143">
        <v>1.0249999999999999</v>
      </c>
      <c r="P290" s="143">
        <v>1.256</v>
      </c>
      <c r="Q290" s="143">
        <v>1.3420000000000001</v>
      </c>
      <c r="R290" s="143">
        <v>1.5920000000000001</v>
      </c>
      <c r="S290" s="143">
        <v>1.6459999999999999</v>
      </c>
      <c r="T290" s="143">
        <v>1.5960000000000001</v>
      </c>
      <c r="U290" s="143">
        <v>1.6525999999999998</v>
      </c>
      <c r="V290" s="143">
        <v>1.5465134944493846</v>
      </c>
      <c r="W290" s="143">
        <v>1.0746663404021408</v>
      </c>
      <c r="X290" s="143">
        <v>1.097</v>
      </c>
      <c r="Y290" s="143">
        <v>1.1930000000000001</v>
      </c>
      <c r="Z290" s="143">
        <v>1.0309999999999999</v>
      </c>
      <c r="AA290" s="143">
        <v>1.3</v>
      </c>
      <c r="AB290" s="143">
        <v>1.504</v>
      </c>
      <c r="AC290" s="143">
        <v>1.13055964</v>
      </c>
      <c r="AD290" s="143">
        <v>1.1359999999999999</v>
      </c>
      <c r="AE290" s="143">
        <v>1.095</v>
      </c>
      <c r="AF290" s="143">
        <v>1.3049999999999999</v>
      </c>
      <c r="AG290" s="143">
        <v>1.1599999999999999</v>
      </c>
      <c r="AH290" s="507">
        <v>0.91500000000000004</v>
      </c>
      <c r="AI290" s="143">
        <v>0.72</v>
      </c>
      <c r="AJ290" s="143">
        <v>1.02</v>
      </c>
      <c r="AK290" s="143">
        <v>0.59513862584175092</v>
      </c>
      <c r="AL290" s="184"/>
    </row>
    <row r="291" spans="2:41" ht="12.75">
      <c r="B291" s="141" t="s">
        <v>221</v>
      </c>
      <c r="C291" s="142" t="s">
        <v>220</v>
      </c>
      <c r="D291" s="143">
        <v>7.4881714285714285</v>
      </c>
      <c r="E291" s="143">
        <v>8.670514285714285</v>
      </c>
      <c r="F291" s="143">
        <v>8.8675714285714271</v>
      </c>
      <c r="G291" s="143">
        <v>12.808714285714286</v>
      </c>
      <c r="H291" s="143">
        <v>15.764571428571427</v>
      </c>
      <c r="I291" s="143">
        <v>20.690999999999999</v>
      </c>
      <c r="J291" s="143">
        <v>19.201000000000001</v>
      </c>
      <c r="K291" s="143">
        <v>36.106000000000002</v>
      </c>
      <c r="L291" s="143">
        <v>39.572000000000003</v>
      </c>
      <c r="M291" s="143">
        <v>48.100999999999999</v>
      </c>
      <c r="N291" s="143">
        <v>47.317</v>
      </c>
      <c r="O291" s="143">
        <v>30.853000000000002</v>
      </c>
      <c r="P291" s="143">
        <v>40.97</v>
      </c>
      <c r="Q291" s="143">
        <v>46.600999999999999</v>
      </c>
      <c r="R291" s="143">
        <v>64.951999999999998</v>
      </c>
      <c r="S291" s="143">
        <v>77.787999999999997</v>
      </c>
      <c r="T291" s="143">
        <v>86.470300000000009</v>
      </c>
      <c r="U291" s="143">
        <v>80.364087142857144</v>
      </c>
      <c r="V291" s="143">
        <v>69.257182347691042</v>
      </c>
      <c r="W291" s="143">
        <v>51.917090343038986</v>
      </c>
      <c r="X291" s="143">
        <v>93.743799999999993</v>
      </c>
      <c r="Y291" s="143">
        <v>124.292</v>
      </c>
      <c r="Z291" s="143">
        <v>121.12127142857143</v>
      </c>
      <c r="AA291" s="143">
        <v>154.52020999999999</v>
      </c>
      <c r="AB291" s="143">
        <v>191.66333333333333</v>
      </c>
      <c r="AC291" s="143">
        <v>177.05038999999999</v>
      </c>
      <c r="AD291" s="143">
        <v>151.8399</v>
      </c>
      <c r="AE291" s="143">
        <v>184.97499999999999</v>
      </c>
      <c r="AF291" s="143">
        <v>176.40379999999999</v>
      </c>
      <c r="AG291" s="143">
        <v>163.95650000000001</v>
      </c>
      <c r="AH291" s="143">
        <v>174.9282</v>
      </c>
      <c r="AI291" s="143">
        <v>193.624</v>
      </c>
      <c r="AJ291" s="143">
        <v>136.85</v>
      </c>
      <c r="AK291" s="143">
        <v>79.847765633768233</v>
      </c>
      <c r="AL291" s="1"/>
    </row>
    <row r="292" spans="2:41" ht="12.75">
      <c r="B292" s="141" t="s">
        <v>222</v>
      </c>
      <c r="C292" s="142" t="s">
        <v>220</v>
      </c>
      <c r="D292" s="143">
        <v>0.13028571428571428</v>
      </c>
      <c r="E292" s="143">
        <v>0.15085714285714286</v>
      </c>
      <c r="F292" s="143">
        <v>0.15428571428571428</v>
      </c>
      <c r="G292" s="143">
        <v>0.22285714285714286</v>
      </c>
      <c r="H292" s="143">
        <v>0.2742857142857143</v>
      </c>
      <c r="I292" s="143">
        <v>0.36</v>
      </c>
      <c r="J292" s="143">
        <v>0.623</v>
      </c>
      <c r="K292" s="143">
        <v>1.008</v>
      </c>
      <c r="L292" s="143">
        <v>1.1399999999999999</v>
      </c>
      <c r="M292" s="143">
        <v>1.8109999999999999</v>
      </c>
      <c r="N292" s="143">
        <v>2.706</v>
      </c>
      <c r="O292" s="143">
        <v>3.9140000000000001</v>
      </c>
      <c r="P292" s="143">
        <v>3.4319999999999999</v>
      </c>
      <c r="Q292" s="143">
        <v>4.7370000000000001</v>
      </c>
      <c r="R292" s="143">
        <v>9.3239999999999998</v>
      </c>
      <c r="S292" s="143">
        <v>9.8559999999999999</v>
      </c>
      <c r="T292" s="143">
        <v>8.7059999999999995</v>
      </c>
      <c r="U292" s="143">
        <v>5.2073</v>
      </c>
      <c r="V292" s="143">
        <v>4.0774400000000002</v>
      </c>
      <c r="W292" s="143">
        <v>2.3182879999999999</v>
      </c>
      <c r="X292" s="505">
        <v>0</v>
      </c>
      <c r="Y292" s="505">
        <v>0</v>
      </c>
      <c r="Z292" s="505">
        <v>0</v>
      </c>
      <c r="AA292" s="505">
        <v>0</v>
      </c>
      <c r="AB292" s="505">
        <v>0</v>
      </c>
      <c r="AC292" s="505">
        <v>0</v>
      </c>
      <c r="AD292" s="505">
        <v>0</v>
      </c>
      <c r="AE292" s="505">
        <v>0</v>
      </c>
      <c r="AF292" s="505">
        <v>0</v>
      </c>
      <c r="AG292" s="505">
        <v>0</v>
      </c>
      <c r="AH292" s="505">
        <v>0</v>
      </c>
      <c r="AI292" s="505">
        <v>0</v>
      </c>
      <c r="AJ292" s="505">
        <v>0</v>
      </c>
      <c r="AK292" s="505">
        <v>0</v>
      </c>
      <c r="AL292" s="1"/>
    </row>
    <row r="293" spans="2:41" ht="12.75">
      <c r="B293" s="141" t="s">
        <v>224</v>
      </c>
      <c r="C293" s="142" t="s">
        <v>220</v>
      </c>
      <c r="D293" s="87">
        <v>0</v>
      </c>
      <c r="E293" s="87">
        <v>0</v>
      </c>
      <c r="F293" s="87">
        <v>0</v>
      </c>
      <c r="G293" s="87">
        <v>0</v>
      </c>
      <c r="H293" s="87">
        <v>0</v>
      </c>
      <c r="I293" s="87">
        <v>0</v>
      </c>
      <c r="J293" s="87">
        <v>0</v>
      </c>
      <c r="K293" s="87">
        <v>0</v>
      </c>
      <c r="L293" s="87">
        <v>0</v>
      </c>
      <c r="M293" s="87">
        <v>0</v>
      </c>
      <c r="N293" s="87">
        <v>0</v>
      </c>
      <c r="O293" s="87">
        <v>0</v>
      </c>
      <c r="P293" s="87">
        <v>3.4000000000000002E-2</v>
      </c>
      <c r="Q293" s="87">
        <v>0.498</v>
      </c>
      <c r="R293" s="87">
        <v>0.82199999999999995</v>
      </c>
      <c r="S293" s="143">
        <v>0.83499999999999996</v>
      </c>
      <c r="T293" s="143">
        <v>1.238</v>
      </c>
      <c r="U293" s="143">
        <v>1.9969000000000001</v>
      </c>
      <c r="V293" s="143">
        <v>1.8613868507992968</v>
      </c>
      <c r="W293" s="143">
        <v>1.6630796352048933</v>
      </c>
      <c r="X293" s="143">
        <v>1.63</v>
      </c>
      <c r="Y293" s="143">
        <v>1.899</v>
      </c>
      <c r="Z293" s="143">
        <v>1.728</v>
      </c>
      <c r="AA293" s="143">
        <v>1.38</v>
      </c>
      <c r="AB293" s="143">
        <v>1.77</v>
      </c>
      <c r="AC293" s="143">
        <v>1.08</v>
      </c>
      <c r="AD293" s="143">
        <v>1.1115999999999999</v>
      </c>
      <c r="AE293" s="143">
        <v>1.105</v>
      </c>
      <c r="AF293" s="143">
        <v>0.61799999999999999</v>
      </c>
      <c r="AG293" s="143">
        <v>0.92</v>
      </c>
      <c r="AH293" s="143">
        <v>0.86</v>
      </c>
      <c r="AI293" s="143">
        <v>0.42</v>
      </c>
      <c r="AJ293" s="143">
        <v>0.48</v>
      </c>
      <c r="AK293" s="143">
        <v>0.28006523569023567</v>
      </c>
      <c r="AL293" s="1"/>
    </row>
    <row r="294" spans="2:41" ht="14.25">
      <c r="B294" s="141" t="s">
        <v>225</v>
      </c>
      <c r="C294" s="142" t="s">
        <v>220</v>
      </c>
      <c r="D294" s="143">
        <v>8.9033636363636361</v>
      </c>
      <c r="E294" s="143">
        <v>9.9508181818181818</v>
      </c>
      <c r="F294" s="143">
        <v>10.998272727272727</v>
      </c>
      <c r="G294" s="143">
        <v>10.998272727272727</v>
      </c>
      <c r="H294" s="143">
        <v>10.474545454545455</v>
      </c>
      <c r="I294" s="143">
        <v>11.522</v>
      </c>
      <c r="J294" s="143">
        <v>34.209000000000003</v>
      </c>
      <c r="K294" s="143">
        <v>47.188000000000002</v>
      </c>
      <c r="L294" s="143">
        <v>57.850999999999999</v>
      </c>
      <c r="M294" s="143">
        <v>80.441999999999993</v>
      </c>
      <c r="N294" s="143">
        <v>85.290999999999997</v>
      </c>
      <c r="O294" s="143">
        <v>83.325999999999993</v>
      </c>
      <c r="P294" s="143">
        <v>93.796999999999997</v>
      </c>
      <c r="Q294" s="143">
        <v>99.096999999999994</v>
      </c>
      <c r="R294" s="143">
        <v>100.98</v>
      </c>
      <c r="S294" s="143">
        <v>101.35599999999999</v>
      </c>
      <c r="T294" s="143">
        <v>106.5183</v>
      </c>
      <c r="U294" s="143">
        <v>117.35525625</v>
      </c>
      <c r="V294" s="143">
        <v>146.84802850799298</v>
      </c>
      <c r="W294" s="143">
        <v>127.10066485502679</v>
      </c>
      <c r="X294" s="143">
        <v>176.85</v>
      </c>
      <c r="Y294" s="143">
        <v>129.00276000000002</v>
      </c>
      <c r="Z294" s="143">
        <v>104.14489</v>
      </c>
      <c r="AA294" s="143">
        <v>107.3951</v>
      </c>
      <c r="AB294" s="143">
        <v>126.24646666666666</v>
      </c>
      <c r="AC294" s="143">
        <v>126.58677</v>
      </c>
      <c r="AD294" s="143">
        <v>109.56019999999999</v>
      </c>
      <c r="AE294" s="143">
        <v>116.40300000000001</v>
      </c>
      <c r="AF294" s="143">
        <v>117.01060000000001</v>
      </c>
      <c r="AG294" s="143">
        <v>98.630089999999996</v>
      </c>
      <c r="AH294" s="143">
        <v>95.146730000000005</v>
      </c>
      <c r="AI294" s="143">
        <v>87.113</v>
      </c>
      <c r="AJ294" s="143">
        <v>84.427999999999997</v>
      </c>
      <c r="AK294" s="143">
        <v>49.26114108094837</v>
      </c>
      <c r="AL294" s="1"/>
    </row>
    <row r="295" spans="2:41" ht="14.25">
      <c r="B295" s="141" t="s">
        <v>226</v>
      </c>
      <c r="C295" s="142" t="s">
        <v>220</v>
      </c>
      <c r="D295" s="143">
        <v>1.3143243243243243</v>
      </c>
      <c r="E295" s="143">
        <v>1.3143243243243243</v>
      </c>
      <c r="F295" s="143">
        <v>1.3143243243243243</v>
      </c>
      <c r="G295" s="143">
        <v>1.7524324324324323</v>
      </c>
      <c r="H295" s="143">
        <v>3.0667567567567566</v>
      </c>
      <c r="I295" s="143">
        <v>8.1050000000000004</v>
      </c>
      <c r="J295" s="143">
        <v>16.202999999999999</v>
      </c>
      <c r="K295" s="143">
        <v>30.516999999999999</v>
      </c>
      <c r="L295" s="143">
        <v>49.44</v>
      </c>
      <c r="M295" s="143">
        <v>77.861000000000004</v>
      </c>
      <c r="N295" s="143">
        <v>106.85</v>
      </c>
      <c r="O295" s="143">
        <v>102.35599999999999</v>
      </c>
      <c r="P295" s="143">
        <v>153.28800000000001</v>
      </c>
      <c r="Q295" s="143">
        <v>184.35300000000001</v>
      </c>
      <c r="R295" s="143">
        <v>226.08199999999999</v>
      </c>
      <c r="S295" s="143">
        <v>232.21899999999999</v>
      </c>
      <c r="T295" s="143">
        <v>296.00309999999996</v>
      </c>
      <c r="U295" s="143">
        <v>438.88513214285717</v>
      </c>
      <c r="V295" s="143">
        <v>556.05224388484339</v>
      </c>
      <c r="W295" s="143">
        <v>532.23516333611622</v>
      </c>
      <c r="X295" s="143">
        <v>764.07249999999999</v>
      </c>
      <c r="Y295" s="143">
        <v>718.03449999999998</v>
      </c>
      <c r="Z295" s="143">
        <v>668.048</v>
      </c>
      <c r="AA295" s="143">
        <v>783.7604</v>
      </c>
      <c r="AB295" s="143">
        <v>918.93290000000002</v>
      </c>
      <c r="AC295" s="143">
        <v>808.00624000000005</v>
      </c>
      <c r="AD295" s="143">
        <v>691.93970000000002</v>
      </c>
      <c r="AE295" s="143">
        <v>813.245</v>
      </c>
      <c r="AF295" s="143">
        <v>766.96290099999987</v>
      </c>
      <c r="AG295" s="143">
        <v>664.48850099999993</v>
      </c>
      <c r="AH295" s="143">
        <v>718.14150100000006</v>
      </c>
      <c r="AI295" s="143">
        <v>805.73699999999997</v>
      </c>
      <c r="AJ295" s="143">
        <v>630.68999999999994</v>
      </c>
      <c r="AK295" s="143">
        <v>367.98821561973904</v>
      </c>
      <c r="AL295" s="1"/>
    </row>
    <row r="296" spans="2:41" ht="12.75">
      <c r="B296" s="141" t="s">
        <v>227</v>
      </c>
      <c r="C296" s="132" t="s">
        <v>228</v>
      </c>
      <c r="D296" s="90">
        <v>0.9</v>
      </c>
      <c r="E296" s="90">
        <v>0.9</v>
      </c>
      <c r="F296" s="90">
        <v>0.9</v>
      </c>
      <c r="G296" s="90">
        <v>0.9</v>
      </c>
      <c r="H296" s="90">
        <v>0.9</v>
      </c>
      <c r="I296" s="90">
        <v>0.9</v>
      </c>
      <c r="J296" s="90">
        <v>0.9</v>
      </c>
      <c r="K296" s="90">
        <v>0.9</v>
      </c>
      <c r="L296" s="90">
        <v>0.9</v>
      </c>
      <c r="M296" s="90">
        <v>0.9</v>
      </c>
      <c r="N296" s="90">
        <v>0.9</v>
      </c>
      <c r="O296" s="90">
        <v>0.9</v>
      </c>
      <c r="P296" s="90">
        <v>0.9</v>
      </c>
      <c r="Q296" s="90">
        <v>0.9</v>
      </c>
      <c r="R296" s="90">
        <v>0.9</v>
      </c>
      <c r="S296" s="90">
        <v>0.9</v>
      </c>
      <c r="T296" s="90">
        <v>0.9</v>
      </c>
      <c r="U296" s="90">
        <v>0.9</v>
      </c>
      <c r="V296" s="90">
        <v>0.9</v>
      </c>
      <c r="W296" s="90">
        <v>0.9</v>
      </c>
      <c r="X296" s="90">
        <v>0.9</v>
      </c>
      <c r="Y296" s="90">
        <v>0.9</v>
      </c>
      <c r="Z296" s="90">
        <v>0.9</v>
      </c>
      <c r="AA296" s="90">
        <v>0.9</v>
      </c>
      <c r="AB296" s="90">
        <v>0.9</v>
      </c>
      <c r="AC296" s="90">
        <v>0.9</v>
      </c>
      <c r="AD296" s="90">
        <v>0.9</v>
      </c>
      <c r="AE296" s="90">
        <v>0.9</v>
      </c>
      <c r="AF296" s="90">
        <v>0.9</v>
      </c>
      <c r="AG296" s="90">
        <v>0.9</v>
      </c>
      <c r="AH296" s="90">
        <v>0.9</v>
      </c>
      <c r="AI296" s="90">
        <v>0.9</v>
      </c>
      <c r="AJ296" s="90">
        <v>0.9</v>
      </c>
      <c r="AK296" s="90">
        <v>0.9</v>
      </c>
      <c r="AL296" s="1"/>
    </row>
    <row r="297" spans="2:41" ht="14.25">
      <c r="B297" s="213" t="s">
        <v>229</v>
      </c>
      <c r="C297" s="145" t="s">
        <v>185</v>
      </c>
      <c r="D297" s="506">
        <v>6.032432432432432E-4</v>
      </c>
      <c r="E297" s="149">
        <v>0</v>
      </c>
      <c r="F297" s="148">
        <v>1.8097297297297293E-2</v>
      </c>
      <c r="G297" s="148">
        <v>0.11763243243243243</v>
      </c>
      <c r="H297" s="148">
        <v>0.20208648648648644</v>
      </c>
      <c r="I297" s="172">
        <v>0.22319999999999998</v>
      </c>
      <c r="J297" s="148">
        <v>0.220968</v>
      </c>
      <c r="K297" s="148">
        <v>0.70307999999999993</v>
      </c>
      <c r="L297" s="148">
        <v>0.66513599999999984</v>
      </c>
      <c r="M297" s="148">
        <v>3.140423999999999</v>
      </c>
      <c r="N297" s="149">
        <v>1.5400799999999997</v>
      </c>
      <c r="O297" s="149">
        <v>0.97203599999999968</v>
      </c>
      <c r="P297" s="149">
        <v>1.59686208</v>
      </c>
      <c r="Q297" s="149">
        <v>1.3853577599999995</v>
      </c>
      <c r="R297" s="149">
        <v>2.5516223999999994</v>
      </c>
      <c r="S297" s="149">
        <v>2.4952643999999995</v>
      </c>
      <c r="T297" s="149">
        <v>2.3705625599999998</v>
      </c>
      <c r="U297" s="149">
        <v>2.5653782159999992</v>
      </c>
      <c r="V297" s="149">
        <v>2.3742346864709423</v>
      </c>
      <c r="W297" s="149">
        <v>1.9255398993783879</v>
      </c>
      <c r="X297" s="149">
        <v>2.5310879999999991</v>
      </c>
      <c r="Y297" s="149">
        <v>2.7453376799999996</v>
      </c>
      <c r="Z297" s="149">
        <v>2.0012781599999996</v>
      </c>
      <c r="AA297" s="149">
        <v>1.9838462399999994</v>
      </c>
      <c r="AB297" s="149">
        <v>1.8932493599999995</v>
      </c>
      <c r="AC297" s="149">
        <v>1.6187266716479995</v>
      </c>
      <c r="AD297" s="149">
        <v>1.6206462719999994</v>
      </c>
      <c r="AE297" s="149">
        <v>1.5990177455999994</v>
      </c>
      <c r="AF297" s="149">
        <v>1.8022283999999993</v>
      </c>
      <c r="AG297" s="149">
        <v>1.4784991199999999</v>
      </c>
      <c r="AH297" s="149">
        <v>1.024331759999999</v>
      </c>
      <c r="AI297" s="149">
        <v>0.76729463999999992</v>
      </c>
      <c r="AJ297" s="149">
        <v>1.4328100800602637</v>
      </c>
      <c r="AK297" s="149">
        <v>0.83600060994046499</v>
      </c>
      <c r="AL297" s="113"/>
    </row>
    <row r="298" spans="2:41" ht="14.25">
      <c r="B298" s="213" t="s">
        <v>230</v>
      </c>
      <c r="C298" s="145" t="s">
        <v>185</v>
      </c>
      <c r="D298" s="149">
        <v>28.14389917714286</v>
      </c>
      <c r="E298" s="149">
        <v>32.587672731428576</v>
      </c>
      <c r="F298" s="149">
        <v>33.328301657142859</v>
      </c>
      <c r="G298" s="149">
        <v>48.140880171428577</v>
      </c>
      <c r="H298" s="149">
        <v>59.250314057142873</v>
      </c>
      <c r="I298" s="149">
        <v>77.7660372</v>
      </c>
      <c r="J298" s="149">
        <v>75.057992010000007</v>
      </c>
      <c r="K298" s="149">
        <v>139.62553604999999</v>
      </c>
      <c r="L298" s="149">
        <v>153.33759702000003</v>
      </c>
      <c r="M298" s="149">
        <v>191.59357653000001</v>
      </c>
      <c r="N298" s="149">
        <v>192.46240710000001</v>
      </c>
      <c r="O298" s="149">
        <v>129.29287216500001</v>
      </c>
      <c r="P298" s="149">
        <v>163.33219483920004</v>
      </c>
      <c r="Q298" s="149">
        <v>151.1150979924</v>
      </c>
      <c r="R298" s="149">
        <v>161.16709017599999</v>
      </c>
      <c r="S298" s="149">
        <v>136.88725640849998</v>
      </c>
      <c r="T298" s="149">
        <v>141.8322686544</v>
      </c>
      <c r="U298" s="149">
        <v>96.068001055975714</v>
      </c>
      <c r="V298" s="149">
        <v>75.015641167052237</v>
      </c>
      <c r="W298" s="149">
        <v>35.340333826992641</v>
      </c>
      <c r="X298" s="149">
        <v>41.737028328000001</v>
      </c>
      <c r="Y298" s="149">
        <v>53.063797925699994</v>
      </c>
      <c r="Z298" s="149">
        <v>61.214403397757117</v>
      </c>
      <c r="AA298" s="149">
        <v>67.86414392399999</v>
      </c>
      <c r="AB298" s="149">
        <v>80.5257774297</v>
      </c>
      <c r="AC298" s="149">
        <v>77.581838298751492</v>
      </c>
      <c r="AD298" s="149">
        <v>63.902193407030353</v>
      </c>
      <c r="AE298" s="149">
        <v>75.515943976974015</v>
      </c>
      <c r="AF298" s="149">
        <v>71.213827268699973</v>
      </c>
      <c r="AG298" s="149">
        <v>67.471028765100016</v>
      </c>
      <c r="AH298" s="149">
        <v>69.316087049100119</v>
      </c>
      <c r="AI298" s="149">
        <v>70.180135854299976</v>
      </c>
      <c r="AJ298" s="149">
        <v>51.509792364019283</v>
      </c>
      <c r="AK298" s="149">
        <v>30.054379455800341</v>
      </c>
      <c r="AL298" s="113"/>
    </row>
    <row r="299" spans="2:41" ht="14.25">
      <c r="B299" s="213" t="s">
        <v>231</v>
      </c>
      <c r="C299" s="145" t="s">
        <v>185</v>
      </c>
      <c r="D299" s="149">
        <v>112.98368454545454</v>
      </c>
      <c r="E299" s="149">
        <v>126.27588272727272</v>
      </c>
      <c r="F299" s="149">
        <v>139.5680809090909</v>
      </c>
      <c r="G299" s="149">
        <v>139.5680809090909</v>
      </c>
      <c r="H299" s="149">
        <v>132.92198181818182</v>
      </c>
      <c r="I299" s="149">
        <v>146.21418</v>
      </c>
      <c r="J299" s="149">
        <v>424.8612</v>
      </c>
      <c r="K299" s="149">
        <v>552.10383000000013</v>
      </c>
      <c r="L299" s="149">
        <v>668.34422999999992</v>
      </c>
      <c r="M299" s="149">
        <v>894.88103399999989</v>
      </c>
      <c r="N299" s="149">
        <v>904.17519000000004</v>
      </c>
      <c r="O299" s="149">
        <v>849.31631999999979</v>
      </c>
      <c r="P299" s="149">
        <v>930.387654</v>
      </c>
      <c r="Q299" s="149">
        <v>880.33956299999988</v>
      </c>
      <c r="R299" s="149">
        <v>876.20769900000005</v>
      </c>
      <c r="S299" s="149">
        <v>733.61397599999998</v>
      </c>
      <c r="T299" s="149">
        <v>590.00927876999981</v>
      </c>
      <c r="U299" s="149">
        <v>376.7316545812501</v>
      </c>
      <c r="V299" s="149">
        <v>305.01088142064322</v>
      </c>
      <c r="W299" s="149">
        <v>205.51157654902909</v>
      </c>
      <c r="X299" s="149">
        <v>277.13056499999993</v>
      </c>
      <c r="Y299" s="149">
        <v>203.99779044000005</v>
      </c>
      <c r="Z299" s="149">
        <v>177.32992041</v>
      </c>
      <c r="AA299" s="149">
        <v>175.05867689999997</v>
      </c>
      <c r="AB299" s="149">
        <v>196.93670220000001</v>
      </c>
      <c r="AC299" s="149">
        <v>197.12642193000008</v>
      </c>
      <c r="AD299" s="149">
        <v>161.40563892642501</v>
      </c>
      <c r="AE299" s="149">
        <v>167.65698694500006</v>
      </c>
      <c r="AF299" s="149">
        <v>172.03655340000012</v>
      </c>
      <c r="AG299" s="149">
        <v>151.66972521</v>
      </c>
      <c r="AH299" s="149">
        <v>143.04070287000033</v>
      </c>
      <c r="AI299" s="149">
        <v>132.60034800000003</v>
      </c>
      <c r="AJ299" s="149">
        <v>124.07647499126981</v>
      </c>
      <c r="AK299" s="149">
        <v>72.394806691757523</v>
      </c>
      <c r="AL299" s="113"/>
    </row>
    <row r="300" spans="2:41" ht="14.25">
      <c r="B300" s="213" t="s">
        <v>232</v>
      </c>
      <c r="C300" s="145" t="s">
        <v>185</v>
      </c>
      <c r="D300" s="149">
        <v>2.3699049791351356</v>
      </c>
      <c r="E300" s="149">
        <v>2.3699049791351356</v>
      </c>
      <c r="F300" s="149">
        <v>2.3699049791351356</v>
      </c>
      <c r="G300" s="149">
        <v>3.1598733055135138</v>
      </c>
      <c r="H300" s="149">
        <v>5.529778284648649</v>
      </c>
      <c r="I300" s="149">
        <v>14.614414038000003</v>
      </c>
      <c r="J300" s="149">
        <v>5.9974926511500035</v>
      </c>
      <c r="K300" s="149">
        <v>27.67896630135002</v>
      </c>
      <c r="L300" s="149">
        <v>32.796132768000021</v>
      </c>
      <c r="M300" s="149">
        <v>48.755417536350002</v>
      </c>
      <c r="N300" s="149">
        <v>61.612867417500027</v>
      </c>
      <c r="O300" s="149">
        <v>53.526466299599996</v>
      </c>
      <c r="P300" s="149">
        <v>46.949121450000014</v>
      </c>
      <c r="Q300" s="149">
        <v>138.68929620000003</v>
      </c>
      <c r="R300" s="149">
        <v>154.62257265000011</v>
      </c>
      <c r="S300" s="149">
        <v>66.078747000000106</v>
      </c>
      <c r="T300" s="149">
        <v>79.558163685000125</v>
      </c>
      <c r="U300" s="149">
        <v>106.29395947125026</v>
      </c>
      <c r="V300" s="149">
        <v>28.856753390697659</v>
      </c>
      <c r="W300" s="149">
        <v>21.588615117133394</v>
      </c>
      <c r="X300" s="149">
        <v>24.682230137250038</v>
      </c>
      <c r="Y300" s="149">
        <v>22.686960397500034</v>
      </c>
      <c r="Z300" s="149">
        <v>19.413821542500028</v>
      </c>
      <c r="AA300" s="149">
        <v>20.013759706500032</v>
      </c>
      <c r="AB300" s="149">
        <v>24.514039273500043</v>
      </c>
      <c r="AC300" s="149">
        <v>20.759160227400034</v>
      </c>
      <c r="AD300" s="149">
        <v>18.358915491000033</v>
      </c>
      <c r="AE300" s="149">
        <v>20.538842530500037</v>
      </c>
      <c r="AF300" s="149">
        <v>19.782840350385026</v>
      </c>
      <c r="AG300" s="149">
        <v>17.488087827525028</v>
      </c>
      <c r="AH300" s="149">
        <v>17.772173080199934</v>
      </c>
      <c r="AI300" s="149">
        <v>17.715839872500034</v>
      </c>
      <c r="AJ300" s="149">
        <v>14.013646683750023</v>
      </c>
      <c r="AK300" s="149">
        <v>8.1765317945086267</v>
      </c>
      <c r="AL300" s="113"/>
    </row>
    <row r="301" spans="2:41" ht="12.75">
      <c r="B301" s="194"/>
      <c r="C301" s="194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94"/>
      <c r="AH301" s="194"/>
      <c r="AI301" s="194"/>
      <c r="AJ301" s="194"/>
      <c r="AK301" s="194"/>
      <c r="AL301" s="1"/>
      <c r="AO301" s="14"/>
    </row>
    <row r="302" spans="2:41" ht="12.75">
      <c r="B302" s="15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2:41" ht="12.75">
      <c r="B303" s="1" t="s">
        <v>453</v>
      </c>
      <c r="C303" s="6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2:41" ht="12.75">
      <c r="B304" s="266" t="s">
        <v>113</v>
      </c>
      <c r="C304" s="119" t="s">
        <v>114</v>
      </c>
      <c r="D304" s="120">
        <v>1990</v>
      </c>
      <c r="E304" s="120">
        <f t="shared" ref="E304:R304" si="536">D304+1</f>
        <v>1991</v>
      </c>
      <c r="F304" s="120">
        <f t="shared" si="536"/>
        <v>1992</v>
      </c>
      <c r="G304" s="120">
        <f t="shared" si="536"/>
        <v>1993</v>
      </c>
      <c r="H304" s="120">
        <f t="shared" si="536"/>
        <v>1994</v>
      </c>
      <c r="I304" s="120">
        <f t="shared" si="536"/>
        <v>1995</v>
      </c>
      <c r="J304" s="120">
        <f t="shared" si="536"/>
        <v>1996</v>
      </c>
      <c r="K304" s="120">
        <f t="shared" si="536"/>
        <v>1997</v>
      </c>
      <c r="L304" s="120">
        <f t="shared" si="536"/>
        <v>1998</v>
      </c>
      <c r="M304" s="120">
        <f t="shared" si="536"/>
        <v>1999</v>
      </c>
      <c r="N304" s="120">
        <f t="shared" si="536"/>
        <v>2000</v>
      </c>
      <c r="O304" s="120">
        <f t="shared" si="536"/>
        <v>2001</v>
      </c>
      <c r="P304" s="120">
        <f t="shared" si="536"/>
        <v>2002</v>
      </c>
      <c r="Q304" s="120">
        <f t="shared" si="536"/>
        <v>2003</v>
      </c>
      <c r="R304" s="120">
        <f t="shared" si="536"/>
        <v>2004</v>
      </c>
      <c r="S304" s="120">
        <f t="shared" ref="S304:AI304" si="537">R304+1</f>
        <v>2005</v>
      </c>
      <c r="T304" s="120">
        <f t="shared" si="537"/>
        <v>2006</v>
      </c>
      <c r="U304" s="120">
        <f t="shared" si="537"/>
        <v>2007</v>
      </c>
      <c r="V304" s="120">
        <f t="shared" si="537"/>
        <v>2008</v>
      </c>
      <c r="W304" s="120">
        <f t="shared" si="537"/>
        <v>2009</v>
      </c>
      <c r="X304" s="120">
        <f t="shared" si="537"/>
        <v>2010</v>
      </c>
      <c r="Y304" s="120">
        <f t="shared" si="537"/>
        <v>2011</v>
      </c>
      <c r="Z304" s="120">
        <f t="shared" si="537"/>
        <v>2012</v>
      </c>
      <c r="AA304" s="120">
        <f t="shared" si="537"/>
        <v>2013</v>
      </c>
      <c r="AB304" s="120">
        <f t="shared" si="537"/>
        <v>2014</v>
      </c>
      <c r="AC304" s="120">
        <f t="shared" si="537"/>
        <v>2015</v>
      </c>
      <c r="AD304" s="120">
        <f t="shared" si="537"/>
        <v>2016</v>
      </c>
      <c r="AE304" s="120">
        <f t="shared" si="537"/>
        <v>2017</v>
      </c>
      <c r="AF304" s="120">
        <f t="shared" si="537"/>
        <v>2018</v>
      </c>
      <c r="AG304" s="120">
        <f t="shared" si="537"/>
        <v>2019</v>
      </c>
      <c r="AH304" s="120">
        <f t="shared" si="537"/>
        <v>2020</v>
      </c>
      <c r="AI304" s="120">
        <f t="shared" si="537"/>
        <v>2021</v>
      </c>
      <c r="AJ304" s="120">
        <f>AI304+1</f>
        <v>2022</v>
      </c>
      <c r="AK304" s="120">
        <f>AJ304+1</f>
        <v>2023</v>
      </c>
      <c r="AL304" s="1"/>
    </row>
    <row r="305" spans="2:38" ht="12.75">
      <c r="B305" s="141" t="s">
        <v>246</v>
      </c>
      <c r="C305" s="132" t="s">
        <v>247</v>
      </c>
      <c r="D305" s="297" t="s">
        <v>532</v>
      </c>
      <c r="E305" s="297" t="s">
        <v>532</v>
      </c>
      <c r="F305" s="297">
        <v>17.354040486486486</v>
      </c>
      <c r="G305" s="297">
        <v>112.80126316216216</v>
      </c>
      <c r="H305" s="297">
        <v>193.78678543243242</v>
      </c>
      <c r="I305" s="297">
        <v>214.03316599999999</v>
      </c>
      <c r="J305" s="297">
        <v>275.03734600000001</v>
      </c>
      <c r="K305" s="297">
        <v>261.73700300000002</v>
      </c>
      <c r="L305" s="297">
        <v>268.55124100000006</v>
      </c>
      <c r="M305" s="297">
        <v>328.83479500000004</v>
      </c>
      <c r="N305" s="297">
        <v>373.43551899999989</v>
      </c>
      <c r="O305" s="297">
        <v>420.46924400000023</v>
      </c>
      <c r="P305" s="297">
        <v>900.86645500000009</v>
      </c>
      <c r="Q305" s="297">
        <v>1030.3141800000001</v>
      </c>
      <c r="R305" s="297">
        <v>1160.6196499999999</v>
      </c>
      <c r="S305" s="297">
        <v>1240.9461100000001</v>
      </c>
      <c r="T305" s="297">
        <v>1225.2549199999994</v>
      </c>
      <c r="U305" s="297">
        <v>1136.9198160000001</v>
      </c>
      <c r="V305" s="297">
        <v>1145.7805999999996</v>
      </c>
      <c r="W305" s="297">
        <v>985.6331600000002</v>
      </c>
      <c r="X305" s="297">
        <v>1122.377</v>
      </c>
      <c r="Y305" s="297">
        <v>1198.3810000000001</v>
      </c>
      <c r="Z305" s="297">
        <v>1212.009</v>
      </c>
      <c r="AA305" s="297">
        <v>1303.2070000000001</v>
      </c>
      <c r="AB305" s="297">
        <v>1250.3309999999999</v>
      </c>
      <c r="AC305" s="297">
        <v>1227.904</v>
      </c>
      <c r="AD305" s="297">
        <v>1295.7280000000001</v>
      </c>
      <c r="AE305" s="297">
        <v>1349.7660000000001</v>
      </c>
      <c r="AF305" s="297">
        <v>1354.806</v>
      </c>
      <c r="AG305" s="297">
        <v>1400.296</v>
      </c>
      <c r="AH305" s="297">
        <v>1171.4286000000002</v>
      </c>
      <c r="AI305" s="297">
        <v>1267.4751999999996</v>
      </c>
      <c r="AJ305" s="297">
        <v>1242.5834000000002</v>
      </c>
      <c r="AK305" s="297">
        <v>1203.1590000000001</v>
      </c>
      <c r="AL305" s="184"/>
    </row>
    <row r="306" spans="2:38" ht="12.75">
      <c r="B306" s="141" t="s">
        <v>248</v>
      </c>
      <c r="C306" s="132" t="s">
        <v>249</v>
      </c>
      <c r="D306" s="297">
        <v>371.50840444980389</v>
      </c>
      <c r="E306" s="297">
        <v>371.50840444980389</v>
      </c>
      <c r="F306" s="297">
        <v>371.50840444980389</v>
      </c>
      <c r="G306" s="297">
        <v>371.50840444980389</v>
      </c>
      <c r="H306" s="297">
        <v>371.50840444980389</v>
      </c>
      <c r="I306" s="297">
        <v>371.50840444980389</v>
      </c>
      <c r="J306" s="297">
        <v>402.09892077710782</v>
      </c>
      <c r="K306" s="297">
        <v>426.30323080454929</v>
      </c>
      <c r="L306" s="297">
        <v>443.25875969420656</v>
      </c>
      <c r="M306" s="297">
        <v>513.60984472461314</v>
      </c>
      <c r="N306" s="297">
        <v>586.33415639287409</v>
      </c>
      <c r="O306" s="297">
        <v>884.03187939234806</v>
      </c>
      <c r="P306" s="297">
        <v>2480.2451080276928</v>
      </c>
      <c r="Q306" s="297">
        <v>3069.8867640548242</v>
      </c>
      <c r="R306" s="297">
        <v>3207.5607922026829</v>
      </c>
      <c r="S306" s="297">
        <v>3280.6277252442492</v>
      </c>
      <c r="T306" s="297">
        <v>3257.1401696554713</v>
      </c>
      <c r="U306" s="297">
        <v>3396.0845203528402</v>
      </c>
      <c r="V306" s="297">
        <v>3422.1791121267029</v>
      </c>
      <c r="W306" s="297">
        <v>3257.6234383185729</v>
      </c>
      <c r="X306" s="297">
        <v>3279.6505095881325</v>
      </c>
      <c r="Y306" s="297">
        <v>3359.7480934694386</v>
      </c>
      <c r="Z306" s="297">
        <v>3462.0953144737373</v>
      </c>
      <c r="AA306" s="297">
        <v>3412.9411597697067</v>
      </c>
      <c r="AB306" s="297">
        <v>3538.7236339817218</v>
      </c>
      <c r="AC306" s="297">
        <v>3472.7840938705303</v>
      </c>
      <c r="AD306" s="297">
        <v>3007.8576599409748</v>
      </c>
      <c r="AE306" s="297">
        <v>2980.211244023038</v>
      </c>
      <c r="AF306" s="297">
        <v>3116.9366167554608</v>
      </c>
      <c r="AG306" s="297">
        <v>3222.9761993178581</v>
      </c>
      <c r="AH306" s="297">
        <v>3275.7242822994067</v>
      </c>
      <c r="AI306" s="297">
        <v>3105.3064943598119</v>
      </c>
      <c r="AJ306" s="297">
        <v>3144.6489627979895</v>
      </c>
      <c r="AK306" s="297">
        <v>3195.4750785224551</v>
      </c>
      <c r="AL306" s="1"/>
    </row>
    <row r="307" spans="2:38" ht="12.75">
      <c r="B307" s="141" t="s">
        <v>250</v>
      </c>
      <c r="C307" s="132" t="s">
        <v>116</v>
      </c>
      <c r="D307" s="298">
        <v>2E-3</v>
      </c>
      <c r="E307" s="298">
        <v>2E-3</v>
      </c>
      <c r="F307" s="298">
        <v>2E-3</v>
      </c>
      <c r="G307" s="298">
        <v>2E-3</v>
      </c>
      <c r="H307" s="298">
        <v>2E-3</v>
      </c>
      <c r="I307" s="298">
        <v>2E-3</v>
      </c>
      <c r="J307" s="298">
        <v>2E-3</v>
      </c>
      <c r="K307" s="298">
        <v>2E-3</v>
      </c>
      <c r="L307" s="298">
        <v>2E-3</v>
      </c>
      <c r="M307" s="298">
        <v>2E-3</v>
      </c>
      <c r="N307" s="298">
        <v>1.9999999999999996E-3</v>
      </c>
      <c r="O307" s="298">
        <v>2E-3</v>
      </c>
      <c r="P307" s="298">
        <v>2.0000000000000005E-3</v>
      </c>
      <c r="Q307" s="298">
        <v>2.0000000000000005E-3</v>
      </c>
      <c r="R307" s="298">
        <v>1.9999999999999996E-3</v>
      </c>
      <c r="S307" s="298">
        <v>2E-3</v>
      </c>
      <c r="T307" s="298">
        <v>2.0000000000000005E-3</v>
      </c>
      <c r="U307" s="298">
        <v>2E-3</v>
      </c>
      <c r="V307" s="298">
        <v>1.3200000000000002E-3</v>
      </c>
      <c r="W307" s="298">
        <v>1.3199999999999998E-3</v>
      </c>
      <c r="X307" s="298">
        <v>2.0500000000000002E-3</v>
      </c>
      <c r="Y307" s="298">
        <v>1.8200000000000002E-3</v>
      </c>
      <c r="Z307" s="298">
        <v>1.8299999999999998E-3</v>
      </c>
      <c r="AA307" s="298">
        <v>1.8499999999999994E-3</v>
      </c>
      <c r="AB307" s="298">
        <v>1.4899999999999998E-3</v>
      </c>
      <c r="AC307" s="298">
        <v>2.6800000000000005E-3</v>
      </c>
      <c r="AD307" s="298">
        <v>2.4600000000000004E-3</v>
      </c>
      <c r="AE307" s="298">
        <v>2.2800000000000003E-3</v>
      </c>
      <c r="AF307" s="298">
        <v>1.8800000000000004E-3</v>
      </c>
      <c r="AG307" s="298">
        <v>1.8042733797315976E-3</v>
      </c>
      <c r="AH307" s="298">
        <v>1.7114012782495432E-3</v>
      </c>
      <c r="AI307" s="298">
        <v>1.4996678007563602E-3</v>
      </c>
      <c r="AJ307" s="298">
        <v>1.7300000000000002E-3</v>
      </c>
      <c r="AK307" s="298">
        <v>2.5900000000000007E-3</v>
      </c>
      <c r="AL307" s="1"/>
    </row>
    <row r="308" spans="2:38" ht="12.75">
      <c r="B308" s="141" t="s">
        <v>251</v>
      </c>
      <c r="C308" s="132" t="s">
        <v>247</v>
      </c>
      <c r="D308" s="297" t="s">
        <v>532</v>
      </c>
      <c r="E308" s="297" t="s">
        <v>532</v>
      </c>
      <c r="F308" s="297">
        <v>0.74578378378378385</v>
      </c>
      <c r="G308" s="297">
        <v>4.8475945945945949</v>
      </c>
      <c r="H308" s="297">
        <v>8.32791891891892</v>
      </c>
      <c r="I308" s="297">
        <v>9.1980000000000004</v>
      </c>
      <c r="J308" s="297">
        <v>10.269</v>
      </c>
      <c r="K308" s="297">
        <v>27.245000000000001</v>
      </c>
      <c r="L308" s="297">
        <v>26.231999999999999</v>
      </c>
      <c r="M308" s="297">
        <v>26.911612962962966</v>
      </c>
      <c r="N308" s="297">
        <v>32.119985185185186</v>
      </c>
      <c r="O308" s="297">
        <v>36.235657777777782</v>
      </c>
      <c r="P308" s="297">
        <v>61.878253333333326</v>
      </c>
      <c r="Q308" s="297">
        <v>91.636099629629626</v>
      </c>
      <c r="R308" s="297">
        <v>95.02534666666665</v>
      </c>
      <c r="S308" s="297">
        <v>104.20063555555556</v>
      </c>
      <c r="T308" s="297">
        <v>110.82830222222223</v>
      </c>
      <c r="U308" s="297">
        <v>116.20816296296296</v>
      </c>
      <c r="V308" s="297">
        <v>98.276103703703697</v>
      </c>
      <c r="W308" s="297">
        <v>89.882802962962955</v>
      </c>
      <c r="X308" s="297">
        <v>106.31807407407408</v>
      </c>
      <c r="Y308" s="297">
        <v>113.10240740740741</v>
      </c>
      <c r="Z308" s="297">
        <v>128.72688888888891</v>
      </c>
      <c r="AA308" s="297">
        <v>129.16570252784391</v>
      </c>
      <c r="AB308" s="297">
        <v>136.03055276092962</v>
      </c>
      <c r="AC308" s="297">
        <v>140.54318518518519</v>
      </c>
      <c r="AD308" s="297">
        <v>146.34899999999999</v>
      </c>
      <c r="AE308" s="297">
        <v>150.18837037037039</v>
      </c>
      <c r="AF308" s="297">
        <v>153.07848148148148</v>
      </c>
      <c r="AG308" s="297">
        <v>157.09133333333335</v>
      </c>
      <c r="AH308" s="297">
        <v>138.96596296296298</v>
      </c>
      <c r="AI308" s="297">
        <v>136.66752075423628</v>
      </c>
      <c r="AJ308" s="297">
        <v>131.34832218275463</v>
      </c>
      <c r="AK308" s="297">
        <v>135.48733903108746</v>
      </c>
      <c r="AL308" s="1"/>
    </row>
    <row r="309" spans="2:38" ht="12.75">
      <c r="B309" s="117" t="s">
        <v>252</v>
      </c>
      <c r="C309" s="132" t="s">
        <v>249</v>
      </c>
      <c r="D309" s="297">
        <v>11870.547945205481</v>
      </c>
      <c r="E309" s="297">
        <v>11870.547945205481</v>
      </c>
      <c r="F309" s="297">
        <v>11870.547945205481</v>
      </c>
      <c r="G309" s="297">
        <v>11870.547945205481</v>
      </c>
      <c r="H309" s="297">
        <v>11870.547945205481</v>
      </c>
      <c r="I309" s="297">
        <v>11870.547945205481</v>
      </c>
      <c r="J309" s="297">
        <v>13762.546872171992</v>
      </c>
      <c r="K309" s="297">
        <v>6701.7219411163251</v>
      </c>
      <c r="L309" s="297">
        <v>6962.6975099527717</v>
      </c>
      <c r="M309" s="297">
        <v>5852.0744088141919</v>
      </c>
      <c r="N309" s="297">
        <v>6853.3277757370415</v>
      </c>
      <c r="O309" s="297">
        <v>8727.4126695627365</v>
      </c>
      <c r="P309" s="297">
        <v>12696.278153940564</v>
      </c>
      <c r="Q309" s="297">
        <v>12990.763264861514</v>
      </c>
      <c r="R309" s="297">
        <v>16011.493957892782</v>
      </c>
      <c r="S309" s="297">
        <v>17619.897046479946</v>
      </c>
      <c r="T309" s="297">
        <v>19839.668266846234</v>
      </c>
      <c r="U309" s="297">
        <v>21342.743105571346</v>
      </c>
      <c r="V309" s="297">
        <v>24249.6574171906</v>
      </c>
      <c r="W309" s="297">
        <v>23577.928536142183</v>
      </c>
      <c r="X309" s="297">
        <v>22924.533231519115</v>
      </c>
      <c r="Y309" s="297">
        <v>23032.288895838417</v>
      </c>
      <c r="Z309" s="297">
        <v>22348.730645932559</v>
      </c>
      <c r="AA309" s="297">
        <v>20778.337618353195</v>
      </c>
      <c r="AB309" s="297">
        <v>20341.624191522391</v>
      </c>
      <c r="AC309" s="297">
        <v>20562.2752305473</v>
      </c>
      <c r="AD309" s="297">
        <v>15623.489740278379</v>
      </c>
      <c r="AE309" s="297">
        <v>15213.497050370817</v>
      </c>
      <c r="AF309" s="297">
        <v>15075.321470298824</v>
      </c>
      <c r="AG309" s="297">
        <v>14469.622342840888</v>
      </c>
      <c r="AH309" s="297">
        <v>14528.493121550411</v>
      </c>
      <c r="AI309" s="297">
        <v>14433.24740746056</v>
      </c>
      <c r="AJ309" s="297">
        <v>14555.400822642814</v>
      </c>
      <c r="AK309" s="297">
        <v>12937.312278353082</v>
      </c>
      <c r="AL309" s="1"/>
    </row>
    <row r="310" spans="2:38" ht="12.75">
      <c r="B310" s="141" t="s">
        <v>253</v>
      </c>
      <c r="C310" s="132" t="s">
        <v>116</v>
      </c>
      <c r="D310" s="298">
        <v>1.2325951478816287E-2</v>
      </c>
      <c r="E310" s="298">
        <v>1.2325951478816287E-2</v>
      </c>
      <c r="F310" s="298">
        <v>1.2325951478816287E-2</v>
      </c>
      <c r="G310" s="298">
        <v>1.2325951478816287E-2</v>
      </c>
      <c r="H310" s="298">
        <v>1.2325951478816287E-2</v>
      </c>
      <c r="I310" s="298">
        <v>1.2325951478816287E-2</v>
      </c>
      <c r="J310" s="298">
        <v>1.2097462410894091E-2</v>
      </c>
      <c r="K310" s="298">
        <v>1.3597390845249219E-2</v>
      </c>
      <c r="L310" s="298">
        <v>1.3492293118785663E-2</v>
      </c>
      <c r="M310" s="298">
        <v>1.4796453408938353E-2</v>
      </c>
      <c r="N310" s="298">
        <v>1.4518103724109393E-2</v>
      </c>
      <c r="O310" s="298">
        <v>1.530739127073495E-2</v>
      </c>
      <c r="P310" s="298">
        <v>1.9984973302657607E-2</v>
      </c>
      <c r="Q310" s="298">
        <v>2.0568801968543174E-2</v>
      </c>
      <c r="R310" s="298">
        <v>1.9030101492019016E-2</v>
      </c>
      <c r="S310" s="298">
        <v>1.8188958968497149E-2</v>
      </c>
      <c r="T310" s="298">
        <v>1.7303368359898551E-2</v>
      </c>
      <c r="U310" s="298">
        <v>1.6992597696626085E-2</v>
      </c>
      <c r="V310" s="298">
        <v>1.5923166785709139E-2</v>
      </c>
      <c r="W310" s="298">
        <v>1.5853206148233902E-2</v>
      </c>
      <c r="X310" s="298">
        <v>1.6225828481789672E-2</v>
      </c>
      <c r="Y310" s="298">
        <v>1.6518416969772732E-2</v>
      </c>
      <c r="Z310" s="298">
        <v>1.6639542269811337E-2</v>
      </c>
      <c r="AA310" s="298">
        <v>1.7077066507070086E-2</v>
      </c>
      <c r="AB310" s="298">
        <v>1.7173118266856639E-2</v>
      </c>
      <c r="AC310" s="298">
        <v>1.691261855473359E-2</v>
      </c>
      <c r="AD310" s="298">
        <v>1.6317106003147806E-2</v>
      </c>
      <c r="AE310" s="298">
        <v>1.6414451896158679E-2</v>
      </c>
      <c r="AF310" s="298">
        <v>1.6513860275522197E-2</v>
      </c>
      <c r="AG310" s="298">
        <v>1.7003815222433372E-2</v>
      </c>
      <c r="AH310" s="298">
        <v>1.691575772109094E-2</v>
      </c>
      <c r="AI310" s="298">
        <v>1.7011574982629969E-2</v>
      </c>
      <c r="AJ310" s="298">
        <v>1.7123903587353554E-2</v>
      </c>
      <c r="AK310" s="298">
        <v>1.7553779970936989E-2</v>
      </c>
      <c r="AL310" s="1"/>
    </row>
    <row r="311" spans="2:38" ht="12.75">
      <c r="B311" s="117" t="s">
        <v>254</v>
      </c>
      <c r="C311" s="132" t="s">
        <v>247</v>
      </c>
      <c r="D311" s="297" t="s">
        <v>532</v>
      </c>
      <c r="E311" s="297" t="s">
        <v>532</v>
      </c>
      <c r="F311" s="297" t="s">
        <v>532</v>
      </c>
      <c r="G311" s="297">
        <v>18.099824270270268</v>
      </c>
      <c r="H311" s="297">
        <v>135.74868202702703</v>
      </c>
      <c r="I311" s="297">
        <v>375.49422052610203</v>
      </c>
      <c r="J311" s="297">
        <v>658.90346958227599</v>
      </c>
      <c r="K311" s="297">
        <v>944.39049124989731</v>
      </c>
      <c r="L311" s="297">
        <v>1231.9078396464686</v>
      </c>
      <c r="M311" s="297">
        <v>1574.0415981107162</v>
      </c>
      <c r="N311" s="297">
        <v>1956.3528471642308</v>
      </c>
      <c r="O311" s="297">
        <v>2376.1412288136135</v>
      </c>
      <c r="P311" s="297">
        <v>3287.6960035976649</v>
      </c>
      <c r="Q311" s="297">
        <v>4344.3214712255476</v>
      </c>
      <c r="R311" s="297">
        <v>5504.4850786278339</v>
      </c>
      <c r="S311" s="297">
        <v>6722.967516978104</v>
      </c>
      <c r="T311" s="297">
        <v>7890.2791691638431</v>
      </c>
      <c r="U311" s="297">
        <v>8925.2575441237859</v>
      </c>
      <c r="V311" s="297">
        <v>9903.5569245226416</v>
      </c>
      <c r="W311" s="297">
        <v>10658.293355689935</v>
      </c>
      <c r="X311" s="297">
        <v>11495.462352077462</v>
      </c>
      <c r="Y311" s="297">
        <v>12358.253600227994</v>
      </c>
      <c r="Z311" s="297">
        <v>13192.290801273773</v>
      </c>
      <c r="AA311" s="297">
        <v>14058.066684280802</v>
      </c>
      <c r="AB311" s="297">
        <v>14799.28162114477</v>
      </c>
      <c r="AC311" s="297">
        <v>15440.232885879013</v>
      </c>
      <c r="AD311" s="297">
        <v>16093.669241073563</v>
      </c>
      <c r="AE311" s="297">
        <v>16729.109603226494</v>
      </c>
      <c r="AF311" s="297">
        <v>17296.687461750171</v>
      </c>
      <c r="AG311" s="297">
        <v>17823.294956697351</v>
      </c>
      <c r="AH311" s="297">
        <v>18032.955779468066</v>
      </c>
      <c r="AI311" s="297">
        <v>18290.554534271072</v>
      </c>
      <c r="AJ311" s="297">
        <v>18486.404380092328</v>
      </c>
      <c r="AK311" s="297">
        <v>18602.743739260663</v>
      </c>
      <c r="AL311" s="1"/>
    </row>
    <row r="312" spans="2:38" ht="12.75">
      <c r="B312" s="117" t="s">
        <v>255</v>
      </c>
      <c r="C312" s="132" t="s">
        <v>249</v>
      </c>
      <c r="D312" s="297">
        <v>790.88538356962067</v>
      </c>
      <c r="E312" s="297">
        <v>790.88538356962067</v>
      </c>
      <c r="F312" s="297">
        <v>790.88538356962067</v>
      </c>
      <c r="G312" s="297">
        <v>790.88538356962067</v>
      </c>
      <c r="H312" s="297">
        <v>790.88538356962067</v>
      </c>
      <c r="I312" s="297">
        <v>790.88538356962067</v>
      </c>
      <c r="J312" s="297">
        <v>779.86085565439271</v>
      </c>
      <c r="K312" s="297">
        <v>801.83209594861421</v>
      </c>
      <c r="L312" s="297">
        <v>812.71233339053356</v>
      </c>
      <c r="M312" s="297">
        <v>817.64622858951418</v>
      </c>
      <c r="N312" s="297">
        <v>857.00934257459676</v>
      </c>
      <c r="O312" s="297">
        <v>1006.2992027091282</v>
      </c>
      <c r="P312" s="297">
        <v>1917.7264148255242</v>
      </c>
      <c r="Q312" s="297">
        <v>2777.4660995123859</v>
      </c>
      <c r="R312" s="297">
        <v>3360.0658236633903</v>
      </c>
      <c r="S312" s="297">
        <v>3770.6559129633747</v>
      </c>
      <c r="T312" s="297">
        <v>4053.555667549565</v>
      </c>
      <c r="U312" s="297">
        <v>4292.5045503977844</v>
      </c>
      <c r="V312" s="297">
        <v>4478.8053659432717</v>
      </c>
      <c r="W312" s="297">
        <v>4588.2896294500688</v>
      </c>
      <c r="X312" s="297">
        <v>4734.1026007813834</v>
      </c>
      <c r="Y312" s="297">
        <v>4904.3487381742152</v>
      </c>
      <c r="Z312" s="297">
        <v>5100.0310235655807</v>
      </c>
      <c r="AA312" s="297">
        <v>5246.5259592285893</v>
      </c>
      <c r="AB312" s="297">
        <v>5416.3309978475627</v>
      </c>
      <c r="AC312" s="297">
        <v>5560.4043854397696</v>
      </c>
      <c r="AD312" s="297">
        <v>5634.0229834744441</v>
      </c>
      <c r="AE312" s="297">
        <v>5683.431959016425</v>
      </c>
      <c r="AF312" s="297">
        <v>5745.3285426158136</v>
      </c>
      <c r="AG312" s="297">
        <v>5831.0693909501588</v>
      </c>
      <c r="AH312" s="297">
        <v>5891.3536991530054</v>
      </c>
      <c r="AI312" s="297">
        <v>5917.6049727810341</v>
      </c>
      <c r="AJ312" s="297">
        <v>5945.5507551157116</v>
      </c>
      <c r="AK312" s="297">
        <v>5978.8338085908317</v>
      </c>
      <c r="AL312" s="1"/>
    </row>
    <row r="313" spans="2:38" ht="12.75">
      <c r="B313" s="117" t="s">
        <v>256</v>
      </c>
      <c r="C313" s="132" t="s">
        <v>116</v>
      </c>
      <c r="D313" s="122">
        <v>6.5622911884846702E-2</v>
      </c>
      <c r="E313" s="122">
        <v>6.5622911884846702E-2</v>
      </c>
      <c r="F313" s="122">
        <v>6.5622911884846702E-2</v>
      </c>
      <c r="G313" s="122">
        <v>6.5622911884846702E-2</v>
      </c>
      <c r="H313" s="122">
        <v>6.5622911884846702E-2</v>
      </c>
      <c r="I313" s="122">
        <v>6.5622911884846702E-2</v>
      </c>
      <c r="J313" s="122">
        <v>6.5367906216938484E-2</v>
      </c>
      <c r="K313" s="122">
        <v>7.0061512265274878E-2</v>
      </c>
      <c r="L313" s="122">
        <v>7.1866868901983599E-2</v>
      </c>
      <c r="M313" s="122">
        <v>7.0314586688867448E-2</v>
      </c>
      <c r="N313" s="122">
        <v>6.9277098452979607E-2</v>
      </c>
      <c r="O313" s="122">
        <v>6.5837522008936999E-2</v>
      </c>
      <c r="P313" s="122">
        <v>5.1095979144376129E-2</v>
      </c>
      <c r="Q313" s="122">
        <v>4.7424865175632921E-2</v>
      </c>
      <c r="R313" s="122">
        <v>4.7401974699282194E-2</v>
      </c>
      <c r="S313" s="122">
        <v>4.8301009832964481E-2</v>
      </c>
      <c r="T313" s="122">
        <v>4.9981898776450984E-2</v>
      </c>
      <c r="U313" s="122">
        <v>4.7420023493644645E-2</v>
      </c>
      <c r="V313" s="122">
        <v>4.4990525950236719E-2</v>
      </c>
      <c r="W313" s="122">
        <v>4.5355700152063437E-2</v>
      </c>
      <c r="X313" s="122">
        <v>4.6485810776635689E-2</v>
      </c>
      <c r="Y313" s="122">
        <v>4.7660567844242857E-2</v>
      </c>
      <c r="Z313" s="122">
        <v>4.8058375315718625E-2</v>
      </c>
      <c r="AA313" s="122">
        <v>4.8833321945115749E-2</v>
      </c>
      <c r="AB313" s="122">
        <v>4.9108672659926599E-2</v>
      </c>
      <c r="AC313" s="122">
        <v>4.9936611639300424E-2</v>
      </c>
      <c r="AD313" s="122">
        <v>4.7493500080793713E-2</v>
      </c>
      <c r="AE313" s="122">
        <v>4.4800552645124225E-2</v>
      </c>
      <c r="AF313" s="122">
        <v>4.2724242646512367E-2</v>
      </c>
      <c r="AG313" s="122">
        <v>4.047485364404526E-2</v>
      </c>
      <c r="AH313" s="122">
        <v>3.9430955043571317E-2</v>
      </c>
      <c r="AI313" s="122">
        <v>3.8073451849714682E-2</v>
      </c>
      <c r="AJ313" s="122">
        <v>3.5253526056882929E-2</v>
      </c>
      <c r="AK313" s="122">
        <v>3.351288093949803E-2</v>
      </c>
    </row>
    <row r="314" spans="2:38" ht="12.75">
      <c r="B314" s="141" t="s">
        <v>257</v>
      </c>
      <c r="C314" s="132" t="s">
        <v>247</v>
      </c>
      <c r="D314" s="297" t="s">
        <v>532</v>
      </c>
      <c r="E314" s="297" t="s">
        <v>532</v>
      </c>
      <c r="F314" s="297" t="s">
        <v>532</v>
      </c>
      <c r="G314" s="297" t="s">
        <v>532</v>
      </c>
      <c r="H314" s="297" t="s">
        <v>532</v>
      </c>
      <c r="I314" s="297">
        <v>1.1432157094107771</v>
      </c>
      <c r="J314" s="297">
        <v>1.8970969438262344</v>
      </c>
      <c r="K314" s="297">
        <v>3.4949813323786421</v>
      </c>
      <c r="L314" s="297">
        <v>7.2658926034286075</v>
      </c>
      <c r="M314" s="297">
        <v>13.612649498715083</v>
      </c>
      <c r="N314" s="297">
        <v>23.244255131670705</v>
      </c>
      <c r="O314" s="297">
        <v>36.916520128395675</v>
      </c>
      <c r="P314" s="297">
        <v>51.189933549281761</v>
      </c>
      <c r="Q314" s="297">
        <v>65.324812001747347</v>
      </c>
      <c r="R314" s="297">
        <v>95.481389264377867</v>
      </c>
      <c r="S314" s="297">
        <v>126.66430720528915</v>
      </c>
      <c r="T314" s="297">
        <v>168.77157003647977</v>
      </c>
      <c r="U314" s="297">
        <v>218.14960400302289</v>
      </c>
      <c r="V314" s="297">
        <v>265.75732330484072</v>
      </c>
      <c r="W314" s="297">
        <v>320.77953179567589</v>
      </c>
      <c r="X314" s="297">
        <v>391.52607768654701</v>
      </c>
      <c r="Y314" s="297">
        <v>448.69215925687303</v>
      </c>
      <c r="Z314" s="297">
        <v>506.69868784311456</v>
      </c>
      <c r="AA314" s="297">
        <v>566.59681952081189</v>
      </c>
      <c r="AB314" s="297">
        <v>645.14661589696516</v>
      </c>
      <c r="AC314" s="297">
        <v>727.49592045094141</v>
      </c>
      <c r="AD314" s="297">
        <v>788.64064480544437</v>
      </c>
      <c r="AE314" s="297">
        <v>864.51400821744414</v>
      </c>
      <c r="AF314" s="297">
        <v>940.30662295779416</v>
      </c>
      <c r="AG314" s="297">
        <v>1030.7798383861621</v>
      </c>
      <c r="AH314" s="297">
        <v>1100.7337401922609</v>
      </c>
      <c r="AI314" s="297">
        <v>1146.5439659512149</v>
      </c>
      <c r="AJ314" s="297">
        <v>1178.0827963614995</v>
      </c>
      <c r="AK314" s="297">
        <v>1216.5689798627577</v>
      </c>
      <c r="AL314" s="1"/>
    </row>
    <row r="315" spans="2:38" ht="12.75">
      <c r="B315" s="141" t="s">
        <v>258</v>
      </c>
      <c r="C315" s="132" t="s">
        <v>195</v>
      </c>
      <c r="D315" s="297" t="s">
        <v>532</v>
      </c>
      <c r="E315" s="297" t="s">
        <v>532</v>
      </c>
      <c r="F315" s="297" t="s">
        <v>532</v>
      </c>
      <c r="G315" s="297" t="s">
        <v>532</v>
      </c>
      <c r="H315" s="297" t="s">
        <v>532</v>
      </c>
      <c r="I315" s="297" t="s">
        <v>532</v>
      </c>
      <c r="J315" s="297" t="s">
        <v>532</v>
      </c>
      <c r="K315" s="297" t="s">
        <v>532</v>
      </c>
      <c r="L315" s="297" t="s">
        <v>532</v>
      </c>
      <c r="M315" s="297" t="s">
        <v>532</v>
      </c>
      <c r="N315" s="297" t="s">
        <v>532</v>
      </c>
      <c r="O315" s="297" t="s">
        <v>532</v>
      </c>
      <c r="P315" s="297" t="s">
        <v>532</v>
      </c>
      <c r="Q315" s="297" t="s">
        <v>532</v>
      </c>
      <c r="R315" s="297" t="s">
        <v>532</v>
      </c>
      <c r="S315" s="297" t="s">
        <v>532</v>
      </c>
      <c r="T315" s="297" t="s">
        <v>532</v>
      </c>
      <c r="U315" s="297">
        <v>236.00312099999994</v>
      </c>
      <c r="V315" s="297">
        <v>435.90009800000001</v>
      </c>
      <c r="W315" s="297">
        <v>502.96579599999995</v>
      </c>
      <c r="X315" s="297">
        <v>547.54100000000005</v>
      </c>
      <c r="Y315" s="297">
        <v>570.76800000000003</v>
      </c>
      <c r="Z315" s="297">
        <v>670.73</v>
      </c>
      <c r="AA315" s="297">
        <v>681.88900000000001</v>
      </c>
      <c r="AB315" s="297">
        <v>759.30600000000004</v>
      </c>
      <c r="AC315" s="297">
        <v>771.93799999999999</v>
      </c>
      <c r="AD315" s="297">
        <v>860.79399999999998</v>
      </c>
      <c r="AE315" s="297">
        <v>979</v>
      </c>
      <c r="AF315" s="297">
        <v>1016.038</v>
      </c>
      <c r="AG315" s="297">
        <v>1065.6849999999999</v>
      </c>
      <c r="AH315" s="297">
        <v>989.83500000000004</v>
      </c>
      <c r="AI315" s="297">
        <v>992.54499999999996</v>
      </c>
      <c r="AJ315" s="297">
        <v>1178.605</v>
      </c>
      <c r="AK315" s="297">
        <v>1139.6101309000001</v>
      </c>
      <c r="AL315" s="1"/>
    </row>
    <row r="316" spans="2:38" ht="12.75">
      <c r="B316" s="292" t="s">
        <v>259</v>
      </c>
      <c r="C316" s="132" t="s">
        <v>195</v>
      </c>
      <c r="D316" s="297" t="s">
        <v>532</v>
      </c>
      <c r="E316" s="297" t="s">
        <v>532</v>
      </c>
      <c r="F316" s="297" t="s">
        <v>532</v>
      </c>
      <c r="G316" s="297" t="s">
        <v>532</v>
      </c>
      <c r="H316" s="297" t="s">
        <v>532</v>
      </c>
      <c r="I316" s="297" t="s">
        <v>532</v>
      </c>
      <c r="J316" s="297" t="s">
        <v>532</v>
      </c>
      <c r="K316" s="297" t="s">
        <v>532</v>
      </c>
      <c r="L316" s="297" t="s">
        <v>532</v>
      </c>
      <c r="M316" s="297" t="s">
        <v>532</v>
      </c>
      <c r="N316" s="297" t="s">
        <v>532</v>
      </c>
      <c r="O316" s="297" t="s">
        <v>532</v>
      </c>
      <c r="P316" s="297">
        <v>65.649985000000001</v>
      </c>
      <c r="Q316" s="297">
        <v>93.508470999999986</v>
      </c>
      <c r="R316" s="297">
        <v>139.60482200000001</v>
      </c>
      <c r="S316" s="297">
        <v>182.86818700000003</v>
      </c>
      <c r="T316" s="297">
        <v>206.308201</v>
      </c>
      <c r="U316" s="297">
        <v>185.68826000000001</v>
      </c>
      <c r="V316" s="297">
        <v>200.44358310000001</v>
      </c>
      <c r="W316" s="297">
        <v>230.19956499999998</v>
      </c>
      <c r="X316" s="297">
        <v>269.27999999999997</v>
      </c>
      <c r="Y316" s="297">
        <v>351.55399999999997</v>
      </c>
      <c r="Z316" s="297">
        <v>522.327</v>
      </c>
      <c r="AA316" s="297">
        <v>689.34199999999998</v>
      </c>
      <c r="AB316" s="297">
        <v>667.99900000000002</v>
      </c>
      <c r="AC316" s="297">
        <v>735.149</v>
      </c>
      <c r="AD316" s="297">
        <v>952.00599999999997</v>
      </c>
      <c r="AE316" s="297">
        <v>1158</v>
      </c>
      <c r="AF316" s="297">
        <v>1296.087</v>
      </c>
      <c r="AG316" s="297">
        <v>1499.4639999999999</v>
      </c>
      <c r="AH316" s="297">
        <v>1712.145</v>
      </c>
      <c r="AI316" s="297">
        <v>1843.779</v>
      </c>
      <c r="AJ316" s="297">
        <v>2242.3409999999999</v>
      </c>
      <c r="AK316" s="297">
        <v>2796.9598205500001</v>
      </c>
      <c r="AL316" s="1"/>
    </row>
    <row r="317" spans="2:38" ht="14.25">
      <c r="B317" s="292" t="s">
        <v>243</v>
      </c>
      <c r="C317" s="145" t="s">
        <v>185</v>
      </c>
      <c r="D317" s="297" t="s">
        <v>532</v>
      </c>
      <c r="E317" s="297" t="s">
        <v>532</v>
      </c>
      <c r="F317" s="300">
        <v>0.15861858121621619</v>
      </c>
      <c r="G317" s="297">
        <v>1.0310207779054055</v>
      </c>
      <c r="H317" s="297">
        <v>1.7712408235810813</v>
      </c>
      <c r="I317" s="297">
        <v>1.9562958350000004</v>
      </c>
      <c r="J317" s="297">
        <v>2.5101566021799484</v>
      </c>
      <c r="K317" s="297">
        <v>4.0726381007142862</v>
      </c>
      <c r="L317" s="297">
        <v>5.2898452093386386</v>
      </c>
      <c r="M317" s="297">
        <v>5.5098871832713714</v>
      </c>
      <c r="N317" s="297">
        <v>7.4937996023981386</v>
      </c>
      <c r="O317" s="297">
        <v>11.141774137270822</v>
      </c>
      <c r="P317" s="297">
        <v>35.497156012964673</v>
      </c>
      <c r="Q317" s="297">
        <v>54.739788390244406</v>
      </c>
      <c r="R317" s="297">
        <v>68.16504570537542</v>
      </c>
      <c r="S317" s="297">
        <v>83.016809963913246</v>
      </c>
      <c r="T317" s="297">
        <v>96.334084879988268</v>
      </c>
      <c r="U317" s="297">
        <v>112.19509429957742</v>
      </c>
      <c r="V317" s="297">
        <v>99.54858307154835</v>
      </c>
      <c r="W317" s="297">
        <v>91.04892411882075</v>
      </c>
      <c r="X317" s="297">
        <v>113.17598912933246</v>
      </c>
      <c r="Y317" s="297">
        <v>120.79148205791283</v>
      </c>
      <c r="Z317" s="297">
        <v>137.69728475835041</v>
      </c>
      <c r="AA317" s="297">
        <v>126.68914867332606</v>
      </c>
      <c r="AB317" s="297">
        <v>128.0037104029135</v>
      </c>
      <c r="AC317" s="297">
        <v>133.83873922516932</v>
      </c>
      <c r="AD317" s="297">
        <v>105.24668619971546</v>
      </c>
      <c r="AE317" s="297">
        <v>101.11487357261471</v>
      </c>
      <c r="AF317" s="297">
        <v>96.564188179200855</v>
      </c>
      <c r="AG317" s="297">
        <v>92.931192889517902</v>
      </c>
      <c r="AH317" s="297">
        <v>79.597280779695836</v>
      </c>
      <c r="AI317" s="297">
        <v>72.293188476349897</v>
      </c>
      <c r="AJ317" s="297">
        <v>69.553204382900972</v>
      </c>
      <c r="AK317" s="297">
        <v>68.598666434314595</v>
      </c>
      <c r="AL317" s="113"/>
    </row>
    <row r="318" spans="2:38" ht="14.25">
      <c r="B318" s="292" t="s">
        <v>244</v>
      </c>
      <c r="C318" s="145" t="s">
        <v>185</v>
      </c>
      <c r="D318" s="297" t="s">
        <v>532</v>
      </c>
      <c r="E318" s="297" t="s">
        <v>532</v>
      </c>
      <c r="F318" s="297" t="s">
        <v>532</v>
      </c>
      <c r="G318" s="297">
        <v>1.2211998926936922</v>
      </c>
      <c r="H318" s="297">
        <v>9.1589991952026928</v>
      </c>
      <c r="I318" s="297">
        <v>25.334693584112358</v>
      </c>
      <c r="J318" s="297">
        <v>43.666345131244945</v>
      </c>
      <c r="K318" s="297">
        <v>73.132040856903444</v>
      </c>
      <c r="L318" s="297">
        <v>110.92157518418956</v>
      </c>
      <c r="M318" s="297">
        <v>150.24013396532339</v>
      </c>
      <c r="N318" s="297">
        <v>204.62524943666386</v>
      </c>
      <c r="O318" s="297">
        <v>289.51354516337148</v>
      </c>
      <c r="P318" s="297">
        <v>584.80172900826165</v>
      </c>
      <c r="Q318" s="297">
        <v>1040.734642357218</v>
      </c>
      <c r="R318" s="297">
        <v>1629.6197081482617</v>
      </c>
      <c r="S318" s="297">
        <v>2345.273156894893</v>
      </c>
      <c r="T318" s="297">
        <v>3160.9292407974926</v>
      </c>
      <c r="U318" s="297">
        <v>3740.762986326542</v>
      </c>
      <c r="V318" s="297">
        <v>4223.6707488149032</v>
      </c>
      <c r="W318" s="297">
        <v>4804.2161980946785</v>
      </c>
      <c r="X318" s="297">
        <v>5601.1448671744502</v>
      </c>
      <c r="Y318" s="297">
        <v>6504.7916312161433</v>
      </c>
      <c r="Z318" s="297">
        <v>7418.4991142865492</v>
      </c>
      <c r="AA318" s="297">
        <v>8319.4460584831359</v>
      </c>
      <c r="AB318" s="297">
        <v>9142.4817128328159</v>
      </c>
      <c r="AC318" s="297">
        <v>9948.7522525854802</v>
      </c>
      <c r="AD318" s="297">
        <v>10001.604568991996</v>
      </c>
      <c r="AE318" s="297">
        <v>9884.4629628466319</v>
      </c>
      <c r="AF318" s="297">
        <v>9822.5227298167665</v>
      </c>
      <c r="AG318" s="297">
        <v>9678.0651617306994</v>
      </c>
      <c r="AH318" s="297">
        <v>9585.5539582479487</v>
      </c>
      <c r="AI318" s="297">
        <v>9343.5404590013241</v>
      </c>
      <c r="AJ318" s="297">
        <v>8680.7522330726624</v>
      </c>
      <c r="AK318" s="297">
        <v>8231.4402456667049</v>
      </c>
      <c r="AL318" s="113"/>
    </row>
    <row r="319" spans="2:38" ht="14.25">
      <c r="B319" s="292" t="s">
        <v>245</v>
      </c>
      <c r="C319" s="145" t="s">
        <v>185</v>
      </c>
      <c r="D319" s="297" t="s">
        <v>532</v>
      </c>
      <c r="E319" s="297" t="s">
        <v>532</v>
      </c>
      <c r="F319" s="297" t="s">
        <v>532</v>
      </c>
      <c r="G319" s="297" t="s">
        <v>532</v>
      </c>
      <c r="H319" s="297" t="s">
        <v>532</v>
      </c>
      <c r="I319" s="297">
        <v>2.4236491119933365</v>
      </c>
      <c r="J319" s="297">
        <v>5.3247166602654676</v>
      </c>
      <c r="K319" s="297">
        <v>9.7884641121424476</v>
      </c>
      <c r="L319" s="297">
        <v>16.183201332206451</v>
      </c>
      <c r="M319" s="297">
        <v>26.038774451431664</v>
      </c>
      <c r="N319" s="297">
        <v>37.609338487436361</v>
      </c>
      <c r="O319" s="297">
        <v>56.105303086519513</v>
      </c>
      <c r="P319" s="297">
        <v>17.369634917808817</v>
      </c>
      <c r="Q319" s="297">
        <v>73.168955130278221</v>
      </c>
      <c r="R319" s="297">
        <v>240.66325269144306</v>
      </c>
      <c r="S319" s="297">
        <v>394.50681637389204</v>
      </c>
      <c r="T319" s="297">
        <v>681.74790848167731</v>
      </c>
      <c r="U319" s="297">
        <v>1120.5450298135554</v>
      </c>
      <c r="V319" s="297">
        <v>1324.2659555568798</v>
      </c>
      <c r="W319" s="297">
        <v>1609.3466095674678</v>
      </c>
      <c r="X319" s="297">
        <v>1889.8537689764532</v>
      </c>
      <c r="Y319" s="297">
        <v>2103.345729137287</v>
      </c>
      <c r="Z319" s="297">
        <v>2253.1099657393606</v>
      </c>
      <c r="AA319" s="297">
        <v>2305.6269812666951</v>
      </c>
      <c r="AB319" s="297">
        <v>2904.5287424268381</v>
      </c>
      <c r="AC319" s="297">
        <v>3808.4281264928918</v>
      </c>
      <c r="AD319" s="297">
        <v>4597.3395559063656</v>
      </c>
      <c r="AE319" s="297">
        <v>5151.2582548189421</v>
      </c>
      <c r="AF319" s="297">
        <v>5968.2547041180114</v>
      </c>
      <c r="AG319" s="297">
        <v>7182.4977703302866</v>
      </c>
      <c r="AH319" s="297">
        <v>8115.7606995172846</v>
      </c>
      <c r="AI319" s="297">
        <v>8645.3584359327415</v>
      </c>
      <c r="AJ319" s="297">
        <v>8634.5679240021564</v>
      </c>
      <c r="AK319" s="297">
        <v>8175.5015653037808</v>
      </c>
      <c r="AL319" s="113"/>
    </row>
    <row r="320" spans="2:38" ht="14.25">
      <c r="B320" s="117" t="s">
        <v>184</v>
      </c>
      <c r="C320" s="145" t="s">
        <v>185</v>
      </c>
      <c r="D320" s="297" t="s">
        <v>532</v>
      </c>
      <c r="E320" s="297" t="s">
        <v>532</v>
      </c>
      <c r="F320" s="300">
        <v>0.1586185812162165</v>
      </c>
      <c r="G320" s="297">
        <v>2.2522206705990997</v>
      </c>
      <c r="H320" s="297">
        <v>10.930240018783781</v>
      </c>
      <c r="I320" s="297">
        <v>29.714638531105692</v>
      </c>
      <c r="J320" s="297">
        <v>51.501218393690358</v>
      </c>
      <c r="K320" s="297">
        <v>86.99314306976018</v>
      </c>
      <c r="L320" s="297">
        <v>132.39462172573468</v>
      </c>
      <c r="M320" s="297">
        <v>181.78879560002645</v>
      </c>
      <c r="N320" s="297">
        <v>249.72838752649835</v>
      </c>
      <c r="O320" s="297">
        <v>356.76062238716179</v>
      </c>
      <c r="P320" s="297">
        <v>637.66851993903504</v>
      </c>
      <c r="Q320" s="297">
        <v>1168.6433858777409</v>
      </c>
      <c r="R320" s="297">
        <v>1938.4480065450803</v>
      </c>
      <c r="S320" s="297">
        <v>2822.7967832326981</v>
      </c>
      <c r="T320" s="297">
        <v>3939.0112341591584</v>
      </c>
      <c r="U320" s="297">
        <v>4973.5031104396749</v>
      </c>
      <c r="V320" s="297">
        <v>5647.4852874433318</v>
      </c>
      <c r="W320" s="297">
        <v>6504.6117317809676</v>
      </c>
      <c r="X320" s="297">
        <v>7604.174625280235</v>
      </c>
      <c r="Y320" s="297">
        <v>8728.928842411342</v>
      </c>
      <c r="Z320" s="297">
        <v>9809.3063647842609</v>
      </c>
      <c r="AA320" s="297">
        <v>10751.762188423159</v>
      </c>
      <c r="AB320" s="297">
        <v>12175.014165662567</v>
      </c>
      <c r="AC320" s="297">
        <v>13891.01911830354</v>
      </c>
      <c r="AD320" s="297">
        <v>14704.190811098078</v>
      </c>
      <c r="AE320" s="297">
        <v>15136.836091238189</v>
      </c>
      <c r="AF320" s="297">
        <v>15887.34162211398</v>
      </c>
      <c r="AG320" s="297">
        <v>16953.494124950503</v>
      </c>
      <c r="AH320" s="297">
        <v>17780.91193854493</v>
      </c>
      <c r="AI320" s="297">
        <v>18061.192083410409</v>
      </c>
      <c r="AJ320" s="297">
        <v>17384.873361457721</v>
      </c>
      <c r="AK320" s="297">
        <v>16475.540477404804</v>
      </c>
      <c r="AL320" s="113"/>
    </row>
    <row r="321" spans="2:41" ht="12.75">
      <c r="B321" s="194"/>
      <c r="C321" s="194"/>
      <c r="D321" s="82"/>
      <c r="E321" s="82"/>
      <c r="F321" s="82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  <c r="AA321" s="83"/>
      <c r="AB321" s="83"/>
      <c r="AC321" s="83"/>
      <c r="AD321" s="83"/>
      <c r="AE321" s="83"/>
      <c r="AF321" s="83"/>
      <c r="AG321" s="194"/>
      <c r="AH321" s="194"/>
      <c r="AI321" s="194"/>
      <c r="AJ321" s="194"/>
      <c r="AK321" s="194"/>
      <c r="AL321" s="1"/>
      <c r="AO321" s="14"/>
    </row>
    <row r="322" spans="2:41" ht="12.75">
      <c r="B322" s="65"/>
      <c r="C322" s="67"/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  <c r="AA322" s="84"/>
      <c r="AB322" s="84"/>
      <c r="AC322" s="84"/>
      <c r="AD322" s="84"/>
      <c r="AE322" s="84"/>
      <c r="AF322" s="84"/>
      <c r="AG322" s="201"/>
      <c r="AH322" s="201"/>
      <c r="AI322" s="201"/>
      <c r="AJ322" s="201"/>
      <c r="AK322" s="201"/>
      <c r="AL322" s="1"/>
      <c r="AO322" s="14"/>
    </row>
    <row r="323" spans="2:41" ht="12.75">
      <c r="B323" s="1" t="s">
        <v>454</v>
      </c>
      <c r="C323" s="6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2:41" ht="12.75">
      <c r="B324" s="266" t="s">
        <v>113</v>
      </c>
      <c r="C324" s="119" t="s">
        <v>114</v>
      </c>
      <c r="D324" s="120">
        <v>1990</v>
      </c>
      <c r="E324" s="120">
        <f t="shared" ref="E324:R324" si="538">D324+1</f>
        <v>1991</v>
      </c>
      <c r="F324" s="120">
        <f t="shared" si="538"/>
        <v>1992</v>
      </c>
      <c r="G324" s="120">
        <f t="shared" si="538"/>
        <v>1993</v>
      </c>
      <c r="H324" s="120">
        <f t="shared" si="538"/>
        <v>1994</v>
      </c>
      <c r="I324" s="120">
        <f t="shared" si="538"/>
        <v>1995</v>
      </c>
      <c r="J324" s="120">
        <f t="shared" si="538"/>
        <v>1996</v>
      </c>
      <c r="K324" s="120">
        <f t="shared" si="538"/>
        <v>1997</v>
      </c>
      <c r="L324" s="120">
        <f t="shared" si="538"/>
        <v>1998</v>
      </c>
      <c r="M324" s="120">
        <f t="shared" si="538"/>
        <v>1999</v>
      </c>
      <c r="N324" s="120">
        <f t="shared" si="538"/>
        <v>2000</v>
      </c>
      <c r="O324" s="120">
        <f t="shared" si="538"/>
        <v>2001</v>
      </c>
      <c r="P324" s="120">
        <f t="shared" si="538"/>
        <v>2002</v>
      </c>
      <c r="Q324" s="120">
        <f t="shared" si="538"/>
        <v>2003</v>
      </c>
      <c r="R324" s="120">
        <f t="shared" si="538"/>
        <v>2004</v>
      </c>
      <c r="S324" s="120">
        <f t="shared" ref="S324:AI324" si="539">R324+1</f>
        <v>2005</v>
      </c>
      <c r="T324" s="120">
        <f t="shared" si="539"/>
        <v>2006</v>
      </c>
      <c r="U324" s="120">
        <f t="shared" si="539"/>
        <v>2007</v>
      </c>
      <c r="V324" s="120">
        <f t="shared" si="539"/>
        <v>2008</v>
      </c>
      <c r="W324" s="120">
        <f t="shared" si="539"/>
        <v>2009</v>
      </c>
      <c r="X324" s="120">
        <f t="shared" si="539"/>
        <v>2010</v>
      </c>
      <c r="Y324" s="120">
        <f t="shared" si="539"/>
        <v>2011</v>
      </c>
      <c r="Z324" s="120">
        <f t="shared" si="539"/>
        <v>2012</v>
      </c>
      <c r="AA324" s="120">
        <f t="shared" si="539"/>
        <v>2013</v>
      </c>
      <c r="AB324" s="120">
        <f t="shared" si="539"/>
        <v>2014</v>
      </c>
      <c r="AC324" s="120">
        <f t="shared" si="539"/>
        <v>2015</v>
      </c>
      <c r="AD324" s="120">
        <f t="shared" si="539"/>
        <v>2016</v>
      </c>
      <c r="AE324" s="120">
        <f t="shared" si="539"/>
        <v>2017</v>
      </c>
      <c r="AF324" s="120">
        <f t="shared" si="539"/>
        <v>2018</v>
      </c>
      <c r="AG324" s="120">
        <f t="shared" si="539"/>
        <v>2019</v>
      </c>
      <c r="AH324" s="120">
        <f t="shared" si="539"/>
        <v>2020</v>
      </c>
      <c r="AI324" s="120">
        <f t="shared" si="539"/>
        <v>2021</v>
      </c>
      <c r="AJ324" s="120">
        <f>AI324+1</f>
        <v>2022</v>
      </c>
      <c r="AK324" s="120">
        <f>AJ324+1</f>
        <v>2023</v>
      </c>
      <c r="AL324" s="1"/>
    </row>
    <row r="325" spans="2:41" ht="12.75">
      <c r="B325" s="141" t="s">
        <v>260</v>
      </c>
      <c r="C325" s="132" t="s">
        <v>236</v>
      </c>
      <c r="D325" s="297" t="s">
        <v>532</v>
      </c>
      <c r="E325" s="297" t="s">
        <v>532</v>
      </c>
      <c r="F325" s="297" t="s">
        <v>532</v>
      </c>
      <c r="G325" s="297" t="s">
        <v>532</v>
      </c>
      <c r="H325" s="297" t="s">
        <v>532</v>
      </c>
      <c r="I325" s="297" t="s">
        <v>532</v>
      </c>
      <c r="J325" s="297" t="s">
        <v>532</v>
      </c>
      <c r="K325" s="297" t="s">
        <v>532</v>
      </c>
      <c r="L325" s="297" t="s">
        <v>532</v>
      </c>
      <c r="M325" s="297">
        <v>12</v>
      </c>
      <c r="N325" s="297">
        <v>272</v>
      </c>
      <c r="O325" s="297">
        <v>344.428</v>
      </c>
      <c r="P325" s="297">
        <v>320.64</v>
      </c>
      <c r="Q325" s="297">
        <v>344.11</v>
      </c>
      <c r="R325" s="297">
        <v>350.31</v>
      </c>
      <c r="S325" s="297">
        <v>355.28199999999998</v>
      </c>
      <c r="T325" s="297">
        <v>338</v>
      </c>
      <c r="U325" s="297">
        <v>301</v>
      </c>
      <c r="V325" s="297">
        <v>270.32</v>
      </c>
      <c r="W325" s="297">
        <v>173</v>
      </c>
      <c r="X325" s="297">
        <v>172.9</v>
      </c>
      <c r="Y325" s="297">
        <v>123.6</v>
      </c>
      <c r="Z325" s="297">
        <v>30</v>
      </c>
      <c r="AA325" s="297">
        <v>10</v>
      </c>
      <c r="AB325" s="297">
        <v>7.5</v>
      </c>
      <c r="AC325" s="297">
        <v>7.3</v>
      </c>
      <c r="AD325" s="297">
        <v>7</v>
      </c>
      <c r="AE325" s="297">
        <v>6</v>
      </c>
      <c r="AF325" s="297">
        <v>6</v>
      </c>
      <c r="AG325" s="297">
        <v>4.5</v>
      </c>
      <c r="AH325" s="297">
        <v>2.4</v>
      </c>
      <c r="AI325" s="297">
        <v>2.4</v>
      </c>
      <c r="AJ325" s="300">
        <v>0.2</v>
      </c>
      <c r="AK325" s="300">
        <v>0.2</v>
      </c>
      <c r="AL325" s="184"/>
    </row>
    <row r="326" spans="2:41" ht="12.75">
      <c r="B326" s="141" t="s">
        <v>261</v>
      </c>
      <c r="C326" s="132" t="s">
        <v>238</v>
      </c>
      <c r="D326" s="297" t="s">
        <v>532</v>
      </c>
      <c r="E326" s="297" t="s">
        <v>532</v>
      </c>
      <c r="F326" s="297" t="s">
        <v>532</v>
      </c>
      <c r="G326" s="297" t="s">
        <v>532</v>
      </c>
      <c r="H326" s="297" t="s">
        <v>532</v>
      </c>
      <c r="I326" s="297" t="s">
        <v>532</v>
      </c>
      <c r="J326" s="297" t="s">
        <v>532</v>
      </c>
      <c r="K326" s="297" t="s">
        <v>532</v>
      </c>
      <c r="L326" s="297" t="s">
        <v>532</v>
      </c>
      <c r="M326" s="297">
        <v>300</v>
      </c>
      <c r="N326" s="297">
        <v>300</v>
      </c>
      <c r="O326" s="297">
        <v>280</v>
      </c>
      <c r="P326" s="297">
        <v>240</v>
      </c>
      <c r="Q326" s="297">
        <v>220</v>
      </c>
      <c r="R326" s="297">
        <v>220</v>
      </c>
      <c r="S326" s="297">
        <v>220</v>
      </c>
      <c r="T326" s="297">
        <v>218.7</v>
      </c>
      <c r="U326" s="297">
        <v>219</v>
      </c>
      <c r="V326" s="297">
        <v>219</v>
      </c>
      <c r="W326" s="297">
        <v>219</v>
      </c>
      <c r="X326" s="297">
        <v>219</v>
      </c>
      <c r="Y326" s="297">
        <v>219</v>
      </c>
      <c r="Z326" s="297">
        <v>219</v>
      </c>
      <c r="AA326" s="297">
        <v>219</v>
      </c>
      <c r="AB326" s="297">
        <v>219</v>
      </c>
      <c r="AC326" s="297">
        <v>219</v>
      </c>
      <c r="AD326" s="297">
        <v>219</v>
      </c>
      <c r="AE326" s="297">
        <v>219</v>
      </c>
      <c r="AF326" s="297">
        <v>219</v>
      </c>
      <c r="AG326" s="297">
        <v>219</v>
      </c>
      <c r="AH326" s="297">
        <v>219</v>
      </c>
      <c r="AI326" s="297">
        <v>219</v>
      </c>
      <c r="AJ326" s="297">
        <v>219</v>
      </c>
      <c r="AK326" s="297">
        <v>219</v>
      </c>
      <c r="AL326" s="1"/>
    </row>
    <row r="327" spans="2:41" ht="12.75">
      <c r="B327" s="141" t="s">
        <v>234</v>
      </c>
      <c r="C327" s="132" t="s">
        <v>116</v>
      </c>
      <c r="D327" s="297" t="s">
        <v>532</v>
      </c>
      <c r="E327" s="297" t="s">
        <v>532</v>
      </c>
      <c r="F327" s="297" t="s">
        <v>532</v>
      </c>
      <c r="G327" s="297" t="s">
        <v>532</v>
      </c>
      <c r="H327" s="297" t="s">
        <v>532</v>
      </c>
      <c r="I327" s="298">
        <v>4.0000000000000001E-3</v>
      </c>
      <c r="J327" s="298">
        <v>4.0000000000000001E-3</v>
      </c>
      <c r="K327" s="298">
        <v>4.0000000000000001E-3</v>
      </c>
      <c r="L327" s="298">
        <v>4.0000000000000001E-3</v>
      </c>
      <c r="M327" s="298">
        <v>4.0000000000000001E-3</v>
      </c>
      <c r="N327" s="298">
        <v>4.0000000000000001E-3</v>
      </c>
      <c r="O327" s="298">
        <v>4.642857142857143E-3</v>
      </c>
      <c r="P327" s="298">
        <v>3.3E-3</v>
      </c>
      <c r="Q327" s="298">
        <v>3.2000000000000002E-3</v>
      </c>
      <c r="R327" s="298">
        <v>3.0999999999999999E-3</v>
      </c>
      <c r="S327" s="298">
        <v>2.9545454545454545E-3</v>
      </c>
      <c r="T327" s="298">
        <v>2.9680365296803654E-3</v>
      </c>
      <c r="U327" s="298">
        <v>2.9680365296803654E-3</v>
      </c>
      <c r="V327" s="298">
        <v>3.0000000000000001E-3</v>
      </c>
      <c r="W327" s="298">
        <v>3.0000000000000001E-3</v>
      </c>
      <c r="X327" s="298">
        <v>3.0000000000000001E-3</v>
      </c>
      <c r="Y327" s="298">
        <v>3.0000000000000001E-3</v>
      </c>
      <c r="Z327" s="298">
        <v>3.0000000000000001E-3</v>
      </c>
      <c r="AA327" s="298">
        <v>3.0000000000000001E-3</v>
      </c>
      <c r="AB327" s="298">
        <v>3.0000000000000001E-3</v>
      </c>
      <c r="AC327" s="298">
        <v>3.0000000000000001E-3</v>
      </c>
      <c r="AD327" s="298">
        <v>3.0000000000000001E-3</v>
      </c>
      <c r="AE327" s="298">
        <v>3.0000000000000001E-3</v>
      </c>
      <c r="AF327" s="298">
        <v>3.0000000000000001E-3</v>
      </c>
      <c r="AG327" s="298">
        <v>3.0000000000000001E-3</v>
      </c>
      <c r="AH327" s="298">
        <v>3.0000000000000001E-3</v>
      </c>
      <c r="AI327" s="298">
        <v>3.0000000000000001E-3</v>
      </c>
      <c r="AJ327" s="298">
        <v>3.0000000000000001E-3</v>
      </c>
      <c r="AK327" s="298">
        <v>3.0000000000000001E-3</v>
      </c>
      <c r="AL327" s="1"/>
    </row>
    <row r="328" spans="2:41" ht="12.75">
      <c r="B328" s="141" t="s">
        <v>262</v>
      </c>
      <c r="C328" s="132" t="s">
        <v>236</v>
      </c>
      <c r="D328" s="297" t="s">
        <v>532</v>
      </c>
      <c r="E328" s="297" t="s">
        <v>532</v>
      </c>
      <c r="F328" s="297" t="s">
        <v>532</v>
      </c>
      <c r="G328" s="297" t="s">
        <v>532</v>
      </c>
      <c r="H328" s="297" t="s">
        <v>532</v>
      </c>
      <c r="I328" s="297" t="s">
        <v>532</v>
      </c>
      <c r="J328" s="297" t="s">
        <v>532</v>
      </c>
      <c r="K328" s="297" t="s">
        <v>532</v>
      </c>
      <c r="L328" s="297" t="s">
        <v>532</v>
      </c>
      <c r="M328" s="297">
        <v>12</v>
      </c>
      <c r="N328" s="297">
        <v>284</v>
      </c>
      <c r="O328" s="297">
        <v>628.41999999999996</v>
      </c>
      <c r="P328" s="297">
        <v>949.07</v>
      </c>
      <c r="Q328" s="297">
        <v>1293.18</v>
      </c>
      <c r="R328" s="297">
        <v>1643.49</v>
      </c>
      <c r="S328" s="297">
        <v>1998.77</v>
      </c>
      <c r="T328" s="297">
        <v>2265.25</v>
      </c>
      <c r="U328" s="297">
        <v>2392.56</v>
      </c>
      <c r="V328" s="297">
        <v>2384.34</v>
      </c>
      <c r="W328" s="297">
        <v>2367.9</v>
      </c>
      <c r="X328" s="297">
        <v>2278.8000000000002</v>
      </c>
      <c r="Y328" s="297">
        <v>2054.9</v>
      </c>
      <c r="Z328" s="297">
        <v>1759</v>
      </c>
      <c r="AA328" s="297">
        <v>1529.9</v>
      </c>
      <c r="AB328" s="297">
        <v>1067.5</v>
      </c>
      <c r="AC328" s="297">
        <v>747.5</v>
      </c>
      <c r="AD328" s="297">
        <v>430.7</v>
      </c>
      <c r="AE328" s="297">
        <v>330</v>
      </c>
      <c r="AF328" s="297">
        <v>187</v>
      </c>
      <c r="AG328" s="297">
        <v>140.1</v>
      </c>
      <c r="AH328" s="297">
        <v>65.7</v>
      </c>
      <c r="AI328" s="297">
        <v>48.1</v>
      </c>
      <c r="AJ328" s="297">
        <v>39.549999999999997</v>
      </c>
      <c r="AK328" s="297">
        <v>32.35</v>
      </c>
      <c r="AL328" s="1"/>
    </row>
    <row r="329" spans="2:41" ht="12.75">
      <c r="B329" s="141" t="s">
        <v>263</v>
      </c>
      <c r="C329" s="132" t="s">
        <v>116</v>
      </c>
      <c r="D329" s="298" t="s">
        <v>532</v>
      </c>
      <c r="E329" s="298" t="s">
        <v>532</v>
      </c>
      <c r="F329" s="298" t="s">
        <v>532</v>
      </c>
      <c r="G329" s="298" t="s">
        <v>532</v>
      </c>
      <c r="H329" s="298" t="s">
        <v>532</v>
      </c>
      <c r="I329" s="298">
        <v>3.5000000000000001E-3</v>
      </c>
      <c r="J329" s="298">
        <v>3.5000000000000001E-3</v>
      </c>
      <c r="K329" s="298">
        <v>3.5000000000000001E-3</v>
      </c>
      <c r="L329" s="298">
        <v>3.5000000000000001E-3</v>
      </c>
      <c r="M329" s="298">
        <v>3.5000000000000001E-3</v>
      </c>
      <c r="N329" s="298">
        <v>3.5000000000000001E-3</v>
      </c>
      <c r="O329" s="298">
        <v>3.5000000000000001E-3</v>
      </c>
      <c r="P329" s="298">
        <v>3.5000000000000001E-3</v>
      </c>
      <c r="Q329" s="298">
        <v>3.5000000000000001E-3</v>
      </c>
      <c r="R329" s="298">
        <v>3.5000000000000001E-3</v>
      </c>
      <c r="S329" s="298">
        <v>3.3999999999999998E-3</v>
      </c>
      <c r="T329" s="298">
        <v>3.3E-3</v>
      </c>
      <c r="U329" s="298">
        <v>3.2000000000000002E-3</v>
      </c>
      <c r="V329" s="298">
        <v>3.0999999999999999E-3</v>
      </c>
      <c r="W329" s="298">
        <v>3.0000000000000001E-3</v>
      </c>
      <c r="X329" s="298">
        <v>3.0000000000000001E-3</v>
      </c>
      <c r="Y329" s="298">
        <v>3.0000000000000001E-3</v>
      </c>
      <c r="Z329" s="298">
        <v>3.0000000000000001E-3</v>
      </c>
      <c r="AA329" s="298">
        <v>3.0000000000000001E-3</v>
      </c>
      <c r="AB329" s="298">
        <v>3.0000000000000001E-3</v>
      </c>
      <c r="AC329" s="298">
        <v>3.0000000000000001E-3</v>
      </c>
      <c r="AD329" s="298">
        <v>3.0000000000000001E-3</v>
      </c>
      <c r="AE329" s="298">
        <v>3.0000000000000001E-3</v>
      </c>
      <c r="AF329" s="298">
        <v>3.0000000000000001E-3</v>
      </c>
      <c r="AG329" s="298">
        <v>3.0000000000000001E-3</v>
      </c>
      <c r="AH329" s="298">
        <v>3.0000000000000001E-3</v>
      </c>
      <c r="AI329" s="298">
        <v>3.0000000000000001E-3</v>
      </c>
      <c r="AJ329" s="298">
        <v>3.0000000000000001E-3</v>
      </c>
      <c r="AK329" s="298">
        <v>3.0000000000000001E-3</v>
      </c>
      <c r="AL329" s="1"/>
    </row>
    <row r="330" spans="2:41" ht="12.75">
      <c r="B330" s="141" t="s">
        <v>264</v>
      </c>
      <c r="C330" s="132" t="s">
        <v>116</v>
      </c>
      <c r="D330" s="299" t="s">
        <v>532</v>
      </c>
      <c r="E330" s="299" t="s">
        <v>532</v>
      </c>
      <c r="F330" s="299" t="s">
        <v>532</v>
      </c>
      <c r="G330" s="299" t="s">
        <v>532</v>
      </c>
      <c r="H330" s="299" t="s">
        <v>532</v>
      </c>
      <c r="I330" s="299">
        <v>0.2</v>
      </c>
      <c r="J330" s="299">
        <v>0.2</v>
      </c>
      <c r="K330" s="299">
        <v>0.2</v>
      </c>
      <c r="L330" s="299">
        <v>0.2</v>
      </c>
      <c r="M330" s="299">
        <v>0.2</v>
      </c>
      <c r="N330" s="299">
        <v>0.2</v>
      </c>
      <c r="O330" s="299">
        <v>0.2</v>
      </c>
      <c r="P330" s="299">
        <v>0.2</v>
      </c>
      <c r="Q330" s="299">
        <v>0.2</v>
      </c>
      <c r="R330" s="299">
        <v>0.2</v>
      </c>
      <c r="S330" s="299">
        <v>0.2</v>
      </c>
      <c r="T330" s="299">
        <v>0.2</v>
      </c>
      <c r="U330" s="299">
        <v>0.2</v>
      </c>
      <c r="V330" s="299">
        <v>0.2</v>
      </c>
      <c r="W330" s="299">
        <v>0.2</v>
      </c>
      <c r="X330" s="299">
        <v>0.2</v>
      </c>
      <c r="Y330" s="299">
        <v>0.2</v>
      </c>
      <c r="Z330" s="299">
        <v>0.2</v>
      </c>
      <c r="AA330" s="299">
        <v>0.2</v>
      </c>
      <c r="AB330" s="299">
        <v>0.2</v>
      </c>
      <c r="AC330" s="299">
        <v>0.2</v>
      </c>
      <c r="AD330" s="299">
        <v>0.2</v>
      </c>
      <c r="AE330" s="299">
        <v>0.2</v>
      </c>
      <c r="AF330" s="299">
        <v>0.2</v>
      </c>
      <c r="AG330" s="299">
        <v>0.2</v>
      </c>
      <c r="AH330" s="299">
        <v>0.2</v>
      </c>
      <c r="AI330" s="299">
        <v>0.2</v>
      </c>
      <c r="AJ330" s="299">
        <v>0.2</v>
      </c>
      <c r="AK330" s="299">
        <v>0.2</v>
      </c>
      <c r="AL330" s="1"/>
    </row>
    <row r="331" spans="2:41" ht="12.75">
      <c r="B331" s="141" t="s">
        <v>265</v>
      </c>
      <c r="C331" s="132" t="s">
        <v>116</v>
      </c>
      <c r="D331" s="299" t="s">
        <v>532</v>
      </c>
      <c r="E331" s="299" t="s">
        <v>532</v>
      </c>
      <c r="F331" s="299" t="s">
        <v>532</v>
      </c>
      <c r="G331" s="299" t="s">
        <v>532</v>
      </c>
      <c r="H331" s="299" t="s">
        <v>532</v>
      </c>
      <c r="I331" s="299">
        <v>8.9999999999999993E-3</v>
      </c>
      <c r="J331" s="299">
        <v>8.9999999999999993E-3</v>
      </c>
      <c r="K331" s="299">
        <v>8.9999999999999993E-3</v>
      </c>
      <c r="L331" s="299">
        <v>8.9999999999999993E-3</v>
      </c>
      <c r="M331" s="299">
        <v>8.9999999999999993E-3</v>
      </c>
      <c r="N331" s="299">
        <v>8.9999999999999993E-3</v>
      </c>
      <c r="O331" s="299">
        <v>8.9999999999999993E-3</v>
      </c>
      <c r="P331" s="299">
        <v>5.8999999999999999E-3</v>
      </c>
      <c r="Q331" s="299">
        <v>5.4000000000000003E-3</v>
      </c>
      <c r="R331" s="299">
        <v>5.7000000000000002E-3</v>
      </c>
      <c r="S331" s="299">
        <v>5.909090909090909E-3</v>
      </c>
      <c r="T331" s="299">
        <v>5.4869684499314134E-3</v>
      </c>
      <c r="U331" s="299">
        <v>4.7999999999999996E-3</v>
      </c>
      <c r="V331" s="299">
        <v>4.4000000000000003E-3</v>
      </c>
      <c r="W331" s="299">
        <v>4.0000000000000001E-3</v>
      </c>
      <c r="X331" s="298">
        <v>4.0000000000000001E-3</v>
      </c>
      <c r="Y331" s="298">
        <v>4.0000000000000001E-3</v>
      </c>
      <c r="Z331" s="298">
        <v>4.0000000000000001E-3</v>
      </c>
      <c r="AA331" s="298">
        <v>4.0000000000000001E-3</v>
      </c>
      <c r="AB331" s="298">
        <v>4.0000000000000001E-3</v>
      </c>
      <c r="AC331" s="298">
        <v>4.0000000000000001E-3</v>
      </c>
      <c r="AD331" s="298">
        <v>4.0000000000000001E-3</v>
      </c>
      <c r="AE331" s="298">
        <v>4.0000000000000001E-3</v>
      </c>
      <c r="AF331" s="298">
        <v>4.0000000000000001E-3</v>
      </c>
      <c r="AG331" s="298">
        <v>4.0000000000000001E-3</v>
      </c>
      <c r="AH331" s="298">
        <v>4.0000000000000001E-3</v>
      </c>
      <c r="AI331" s="298">
        <v>4.0000000000000001E-3</v>
      </c>
      <c r="AJ331" s="298">
        <v>4.0000000000000001E-3</v>
      </c>
      <c r="AK331" s="298">
        <v>4.0000000000000001E-3</v>
      </c>
      <c r="AL331" s="1"/>
    </row>
    <row r="332" spans="2:41" ht="12.75">
      <c r="B332" s="141" t="s">
        <v>266</v>
      </c>
      <c r="C332" s="132" t="s">
        <v>236</v>
      </c>
      <c r="D332" s="297" t="s">
        <v>532</v>
      </c>
      <c r="E332" s="297" t="s">
        <v>532</v>
      </c>
      <c r="F332" s="297" t="s">
        <v>532</v>
      </c>
      <c r="G332" s="297" t="s">
        <v>532</v>
      </c>
      <c r="H332" s="297" t="s">
        <v>532</v>
      </c>
      <c r="I332" s="297" t="s">
        <v>532</v>
      </c>
      <c r="J332" s="297" t="s">
        <v>532</v>
      </c>
      <c r="K332" s="297" t="s">
        <v>532</v>
      </c>
      <c r="L332" s="297" t="s">
        <v>532</v>
      </c>
      <c r="M332" s="297" t="s">
        <v>532</v>
      </c>
      <c r="N332" s="297" t="s">
        <v>532</v>
      </c>
      <c r="O332" s="297" t="s">
        <v>532</v>
      </c>
      <c r="P332" s="297" t="s">
        <v>532</v>
      </c>
      <c r="Q332" s="297" t="s">
        <v>532</v>
      </c>
      <c r="R332" s="297" t="s">
        <v>532</v>
      </c>
      <c r="S332" s="297" t="s">
        <v>532</v>
      </c>
      <c r="T332" s="297" t="s">
        <v>532</v>
      </c>
      <c r="U332" s="297">
        <v>182.934</v>
      </c>
      <c r="V332" s="297">
        <v>212.94</v>
      </c>
      <c r="W332" s="297">
        <v>292.7</v>
      </c>
      <c r="X332" s="297">
        <v>285.5</v>
      </c>
      <c r="Y332" s="297">
        <v>346.8</v>
      </c>
      <c r="Z332" s="297">
        <v>277</v>
      </c>
      <c r="AA332" s="297">
        <v>273</v>
      </c>
      <c r="AB332" s="297">
        <v>298.5</v>
      </c>
      <c r="AC332" s="297">
        <v>266.3</v>
      </c>
      <c r="AD332" s="297">
        <v>263.8</v>
      </c>
      <c r="AE332" s="297">
        <v>196.3</v>
      </c>
      <c r="AF332" s="297">
        <v>188.2</v>
      </c>
      <c r="AG332" s="297">
        <v>148</v>
      </c>
      <c r="AH332" s="297">
        <v>76.8</v>
      </c>
      <c r="AI332" s="297">
        <v>20</v>
      </c>
      <c r="AJ332" s="297">
        <v>8.75</v>
      </c>
      <c r="AK332" s="297">
        <v>7.4</v>
      </c>
      <c r="AL332" s="1"/>
    </row>
    <row r="333" spans="2:41" ht="14.25">
      <c r="B333" s="292" t="s">
        <v>243</v>
      </c>
      <c r="C333" s="145" t="s">
        <v>185</v>
      </c>
      <c r="D333" s="297" t="s">
        <v>532</v>
      </c>
      <c r="E333" s="297" t="s">
        <v>532</v>
      </c>
      <c r="F333" s="297" t="s">
        <v>532</v>
      </c>
      <c r="G333" s="297" t="s">
        <v>532</v>
      </c>
      <c r="H333" s="297" t="s">
        <v>532</v>
      </c>
      <c r="I333" s="297" t="s">
        <v>532</v>
      </c>
      <c r="J333" s="297" t="s">
        <v>532</v>
      </c>
      <c r="K333" s="297" t="s">
        <v>532</v>
      </c>
      <c r="L333" s="297" t="s">
        <v>532</v>
      </c>
      <c r="M333" s="302">
        <v>2.3388624E-2</v>
      </c>
      <c r="N333" s="300">
        <v>0.53014214400000004</v>
      </c>
      <c r="O333" s="300">
        <v>0.72725042244400007</v>
      </c>
      <c r="P333" s="300">
        <v>0.41246306196479998</v>
      </c>
      <c r="Q333" s="300">
        <v>0.39347045978240003</v>
      </c>
      <c r="R333" s="300">
        <v>0.38804231747820001</v>
      </c>
      <c r="S333" s="300">
        <v>0.37508417519299997</v>
      </c>
      <c r="T333" s="300">
        <v>0.35635011653835619</v>
      </c>
      <c r="U333" s="300">
        <v>0.31777668649999996</v>
      </c>
      <c r="V333" s="300">
        <v>0.2884600858104</v>
      </c>
      <c r="W333" s="300">
        <v>0.18460933281</v>
      </c>
      <c r="X333" s="300">
        <v>0.18450262221299998</v>
      </c>
      <c r="Y333" s="300">
        <v>0.131894297892</v>
      </c>
      <c r="Z333" s="302">
        <v>2.5622999999999996E-2</v>
      </c>
      <c r="AA333" s="302">
        <v>8.541E-3</v>
      </c>
      <c r="AB333" s="302">
        <v>6.4057499999999991E-3</v>
      </c>
      <c r="AC333" s="302">
        <v>6.2349300000000005E-3</v>
      </c>
      <c r="AD333" s="302">
        <v>5.9787E-3</v>
      </c>
      <c r="AE333" s="302">
        <v>5.1246E-3</v>
      </c>
      <c r="AF333" s="302">
        <v>5.1246E-3</v>
      </c>
      <c r="AG333" s="301">
        <v>3.8434499999999996E-3</v>
      </c>
      <c r="AH333" s="301">
        <v>2.0498400000000003E-3</v>
      </c>
      <c r="AI333" s="301">
        <v>2.0498400000000003E-3</v>
      </c>
      <c r="AJ333" s="508">
        <v>1.7081999999999999E-4</v>
      </c>
      <c r="AK333" s="508">
        <v>1.7081999999999999E-4</v>
      </c>
      <c r="AL333" s="1"/>
    </row>
    <row r="334" spans="2:41" ht="14.25">
      <c r="B334" s="292" t="s">
        <v>244</v>
      </c>
      <c r="C334" s="145" t="s">
        <v>185</v>
      </c>
      <c r="D334" s="297" t="s">
        <v>532</v>
      </c>
      <c r="E334" s="297" t="s">
        <v>532</v>
      </c>
      <c r="F334" s="297" t="s">
        <v>532</v>
      </c>
      <c r="G334" s="297" t="s">
        <v>532</v>
      </c>
      <c r="H334" s="297" t="s">
        <v>532</v>
      </c>
      <c r="I334" s="297" t="s">
        <v>532</v>
      </c>
      <c r="J334" s="297" t="s">
        <v>532</v>
      </c>
      <c r="K334" s="297" t="s">
        <v>532</v>
      </c>
      <c r="L334" s="297" t="s">
        <v>532</v>
      </c>
      <c r="M334" s="301">
        <v>4.2771946139999999E-3</v>
      </c>
      <c r="N334" s="300">
        <v>0.10122693919799999</v>
      </c>
      <c r="O334" s="300">
        <v>0.20905691639232402</v>
      </c>
      <c r="P334" s="300">
        <v>0.26660976883777321</v>
      </c>
      <c r="Q334" s="300">
        <v>0.33219441282267242</v>
      </c>
      <c r="R334" s="300">
        <v>0.42279930313353808</v>
      </c>
      <c r="S334" s="297">
        <v>0.50001395058623399</v>
      </c>
      <c r="T334" s="297">
        <v>0.54563890296415507</v>
      </c>
      <c r="U334" s="297">
        <v>0.5577364951494822</v>
      </c>
      <c r="V334" s="297">
        <v>0.53739926090458323</v>
      </c>
      <c r="W334" s="297">
        <v>0.51546724617805206</v>
      </c>
      <c r="X334" s="300">
        <v>0.49607110122494408</v>
      </c>
      <c r="Y334" s="300">
        <v>0.4473303957816121</v>
      </c>
      <c r="Z334" s="300">
        <v>0.30648182759999998</v>
      </c>
      <c r="AA334" s="300">
        <v>0.26656426835999997</v>
      </c>
      <c r="AB334" s="300">
        <v>0.185997357</v>
      </c>
      <c r="AC334" s="300">
        <v>0.13024170900000001</v>
      </c>
      <c r="AD334" s="300">
        <v>7.5043617480000019E-2</v>
      </c>
      <c r="AE334" s="300">
        <v>5.7498011999999994E-2</v>
      </c>
      <c r="AF334" s="302">
        <v>3.2582206799999999E-2</v>
      </c>
      <c r="AG334" s="302">
        <v>2.4410519639999999E-2</v>
      </c>
      <c r="AH334" s="302">
        <v>1.1447331480000003E-2</v>
      </c>
      <c r="AI334" s="302">
        <v>8.3807708399999993E-3</v>
      </c>
      <c r="AJ334" s="302">
        <v>6.8910496200000016E-3</v>
      </c>
      <c r="AK334" s="302">
        <v>5.6365475400000009E-3</v>
      </c>
      <c r="AL334" s="1"/>
    </row>
    <row r="335" spans="2:41" ht="14.25">
      <c r="B335" s="319" t="s">
        <v>245</v>
      </c>
      <c r="C335" s="320" t="s">
        <v>185</v>
      </c>
      <c r="D335" s="297" t="s">
        <v>532</v>
      </c>
      <c r="E335" s="297" t="s">
        <v>532</v>
      </c>
      <c r="F335" s="297" t="s">
        <v>532</v>
      </c>
      <c r="G335" s="297" t="s">
        <v>532</v>
      </c>
      <c r="H335" s="297" t="s">
        <v>532</v>
      </c>
      <c r="I335" s="297" t="s">
        <v>532</v>
      </c>
      <c r="J335" s="297" t="s">
        <v>532</v>
      </c>
      <c r="K335" s="297" t="s">
        <v>532</v>
      </c>
      <c r="L335" s="297" t="s">
        <v>532</v>
      </c>
      <c r="M335" s="297" t="s">
        <v>532</v>
      </c>
      <c r="N335" s="297" t="s">
        <v>532</v>
      </c>
      <c r="O335" s="297" t="s">
        <v>532</v>
      </c>
      <c r="P335" s="297" t="s">
        <v>532</v>
      </c>
      <c r="Q335" s="297" t="s">
        <v>532</v>
      </c>
      <c r="R335" s="297" t="s">
        <v>532</v>
      </c>
      <c r="S335" s="297" t="s">
        <v>532</v>
      </c>
      <c r="T335" s="297" t="s">
        <v>532</v>
      </c>
      <c r="U335" s="301">
        <v>9.9947501320395951E-4</v>
      </c>
      <c r="V335" s="297">
        <v>18.936570290399299</v>
      </c>
      <c r="W335" s="297">
        <v>26.029430144002241</v>
      </c>
      <c r="X335" s="297">
        <v>25.389143512513311</v>
      </c>
      <c r="Y335" s="297">
        <v>30.840472750051216</v>
      </c>
      <c r="Z335" s="297">
        <v>19.716184757099995</v>
      </c>
      <c r="AA335" s="297">
        <v>19.431474507899996</v>
      </c>
      <c r="AB335" s="297">
        <v>21.246502346549999</v>
      </c>
      <c r="AC335" s="297">
        <v>18.954584840489996</v>
      </c>
      <c r="AD335" s="297">
        <v>18.776640934740001</v>
      </c>
      <c r="AE335" s="297">
        <v>13.972155479490006</v>
      </c>
      <c r="AF335" s="297">
        <v>13.395617224860001</v>
      </c>
      <c r="AG335" s="297">
        <v>10.5342792204</v>
      </c>
      <c r="AH335" s="297">
        <v>5.4664367846399982</v>
      </c>
      <c r="AI335" s="297">
        <v>1.4235512459999999</v>
      </c>
      <c r="AJ335" s="297">
        <v>0.62280367012500004</v>
      </c>
      <c r="AK335" s="297">
        <v>0.52671396102000012</v>
      </c>
      <c r="AL335" s="1"/>
    </row>
    <row r="336" spans="2:41" ht="12.75">
      <c r="B336" s="632" t="s">
        <v>188</v>
      </c>
      <c r="C336" s="142" t="s">
        <v>157</v>
      </c>
      <c r="D336" s="297" t="s">
        <v>532</v>
      </c>
      <c r="E336" s="297" t="s">
        <v>532</v>
      </c>
      <c r="F336" s="297" t="s">
        <v>532</v>
      </c>
      <c r="G336" s="297" t="s">
        <v>532</v>
      </c>
      <c r="H336" s="297" t="s">
        <v>532</v>
      </c>
      <c r="I336" s="297" t="s">
        <v>532</v>
      </c>
      <c r="J336" s="297" t="s">
        <v>532</v>
      </c>
      <c r="K336" s="297" t="s">
        <v>532</v>
      </c>
      <c r="L336" s="297" t="s">
        <v>532</v>
      </c>
      <c r="M336" s="302">
        <v>1.7033400000000001E-2</v>
      </c>
      <c r="N336" s="302">
        <v>0.38872380000000006</v>
      </c>
      <c r="O336" s="302">
        <v>0.57646938439999995</v>
      </c>
      <c r="P336" s="302">
        <v>0.41809423092000003</v>
      </c>
      <c r="Q336" s="302">
        <v>0.44678020244</v>
      </c>
      <c r="R336" s="302">
        <v>0.49922215760999999</v>
      </c>
      <c r="S336" s="302">
        <v>0.53878385539999996</v>
      </c>
      <c r="T336" s="302">
        <v>0.55534014659589048</v>
      </c>
      <c r="U336" s="302">
        <v>0.53965475933696139</v>
      </c>
      <c r="V336" s="302">
        <v>12.167410394662195</v>
      </c>
      <c r="W336" s="302">
        <v>16.456927812899991</v>
      </c>
      <c r="X336" s="302">
        <v>16.050706026900006</v>
      </c>
      <c r="Y336" s="302">
        <v>19.344602880000018</v>
      </c>
      <c r="Z336" s="302">
        <v>15.421761218999997</v>
      </c>
      <c r="AA336" s="302">
        <v>15.158907520199996</v>
      </c>
      <c r="AB336" s="302">
        <v>16.491465733499997</v>
      </c>
      <c r="AC336" s="302">
        <v>14.685431907299998</v>
      </c>
      <c r="AD336" s="302">
        <v>14.505894809400001</v>
      </c>
      <c r="AE336" s="302">
        <v>10.795983147300005</v>
      </c>
      <c r="AF336" s="302">
        <v>10.3333261782</v>
      </c>
      <c r="AG336" s="302">
        <v>8.1250255308000003</v>
      </c>
      <c r="AH336" s="302">
        <v>4.2153338123999982</v>
      </c>
      <c r="AI336" s="302">
        <v>1.1030629668</v>
      </c>
      <c r="AJ336" s="302">
        <v>0.48451195365000005</v>
      </c>
      <c r="AK336" s="302">
        <v>0.40963179120000009</v>
      </c>
      <c r="AL336" s="1"/>
    </row>
    <row r="337" spans="2:41" ht="14.25">
      <c r="B337" s="574"/>
      <c r="C337" s="222" t="s">
        <v>185</v>
      </c>
      <c r="D337" s="297" t="s">
        <v>532</v>
      </c>
      <c r="E337" s="297" t="s">
        <v>532</v>
      </c>
      <c r="F337" s="297" t="s">
        <v>532</v>
      </c>
      <c r="G337" s="297" t="s">
        <v>532</v>
      </c>
      <c r="H337" s="297" t="s">
        <v>532</v>
      </c>
      <c r="I337" s="297" t="s">
        <v>532</v>
      </c>
      <c r="J337" s="297" t="s">
        <v>532</v>
      </c>
      <c r="K337" s="297" t="s">
        <v>532</v>
      </c>
      <c r="L337" s="297" t="s">
        <v>532</v>
      </c>
      <c r="M337" s="302">
        <v>2.7665818614000002E-2</v>
      </c>
      <c r="N337" s="297">
        <v>0.63136908319800011</v>
      </c>
      <c r="O337" s="297">
        <v>0.936307338836324</v>
      </c>
      <c r="P337" s="297">
        <v>0.6790728308025733</v>
      </c>
      <c r="Q337" s="297">
        <v>0.7256648726050724</v>
      </c>
      <c r="R337" s="297">
        <v>0.81084162061173815</v>
      </c>
      <c r="S337" s="297">
        <v>0.87509812577923385</v>
      </c>
      <c r="T337" s="297">
        <v>0.90198901950251131</v>
      </c>
      <c r="U337" s="297">
        <v>0.87651265666268607</v>
      </c>
      <c r="V337" s="297">
        <v>19.762429637114284</v>
      </c>
      <c r="W337" s="297">
        <v>26.729506722990298</v>
      </c>
      <c r="X337" s="297">
        <v>26.069717235951259</v>
      </c>
      <c r="Y337" s="297">
        <v>31.419697443724832</v>
      </c>
      <c r="Z337" s="297">
        <v>20.048289584699997</v>
      </c>
      <c r="AA337" s="297">
        <v>19.706579776259993</v>
      </c>
      <c r="AB337" s="297">
        <v>21.438905453549996</v>
      </c>
      <c r="AC337" s="297">
        <v>19.091061479489998</v>
      </c>
      <c r="AD337" s="297">
        <v>18.85766325222</v>
      </c>
      <c r="AE337" s="297">
        <v>14.034778091490006</v>
      </c>
      <c r="AF337" s="297">
        <v>13.43332403166</v>
      </c>
      <c r="AG337" s="297">
        <v>10.56253319004</v>
      </c>
      <c r="AH337" s="297">
        <v>5.4799339561199973</v>
      </c>
      <c r="AI337" s="297">
        <v>1.43398185684</v>
      </c>
      <c r="AJ337" s="297">
        <v>0.62986553974500015</v>
      </c>
      <c r="AK337" s="297">
        <v>0.53252132856000012</v>
      </c>
      <c r="AL337" s="113"/>
    </row>
    <row r="338" spans="2:41" ht="12.75">
      <c r="B338" s="194"/>
      <c r="C338" s="194"/>
      <c r="D338" s="98"/>
      <c r="E338" s="98"/>
      <c r="F338" s="98"/>
      <c r="G338" s="98"/>
      <c r="H338" s="98"/>
      <c r="I338" s="98"/>
      <c r="J338" s="98"/>
      <c r="K338" s="98"/>
      <c r="L338" s="98"/>
      <c r="M338" s="98"/>
      <c r="N338" s="98"/>
      <c r="O338" s="98"/>
      <c r="P338" s="98"/>
      <c r="Q338" s="98"/>
      <c r="R338" s="98"/>
      <c r="S338" s="98"/>
      <c r="T338" s="98"/>
      <c r="U338" s="98"/>
      <c r="V338" s="98"/>
      <c r="W338" s="98"/>
      <c r="X338" s="98"/>
      <c r="Y338" s="98"/>
      <c r="Z338" s="98"/>
      <c r="AA338" s="98"/>
      <c r="AB338" s="98"/>
      <c r="AC338" s="98"/>
      <c r="AD338" s="98"/>
      <c r="AE338" s="98"/>
      <c r="AF338" s="98"/>
      <c r="AG338" s="194"/>
      <c r="AH338" s="194"/>
      <c r="AI338" s="194"/>
      <c r="AJ338" s="194"/>
      <c r="AK338" s="194"/>
      <c r="AL338" s="113"/>
      <c r="AO338" s="14"/>
    </row>
    <row r="339" spans="2:41" ht="12.75">
      <c r="B339" s="65"/>
      <c r="C339" s="77"/>
      <c r="D339" s="98"/>
      <c r="E339" s="98"/>
      <c r="F339" s="98"/>
      <c r="G339" s="98"/>
      <c r="H339" s="98"/>
      <c r="I339" s="98"/>
      <c r="J339" s="98"/>
      <c r="K339" s="98"/>
      <c r="L339" s="98"/>
      <c r="M339" s="98"/>
      <c r="N339" s="98"/>
      <c r="O339" s="98"/>
      <c r="P339" s="98"/>
      <c r="Q339" s="98"/>
      <c r="R339" s="98"/>
      <c r="S339" s="98"/>
      <c r="T339" s="98"/>
      <c r="U339" s="98"/>
      <c r="V339" s="98"/>
      <c r="W339" s="98"/>
      <c r="X339" s="98"/>
      <c r="Y339" s="98"/>
      <c r="Z339" s="98"/>
      <c r="AA339" s="98"/>
      <c r="AB339" s="98"/>
      <c r="AC339" s="98"/>
      <c r="AD339" s="98"/>
      <c r="AE339" s="98"/>
      <c r="AF339" s="98"/>
      <c r="AG339" s="98"/>
      <c r="AH339" s="98"/>
      <c r="AI339" s="98"/>
      <c r="AJ339" s="98"/>
      <c r="AK339" s="98"/>
      <c r="AL339" s="113"/>
    </row>
    <row r="340" spans="2:41" ht="12.75">
      <c r="B340" s="1" t="s">
        <v>455</v>
      </c>
      <c r="C340" s="6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2:41" ht="12.75">
      <c r="B341" s="266" t="s">
        <v>113</v>
      </c>
      <c r="C341" s="119" t="s">
        <v>114</v>
      </c>
      <c r="D341" s="120">
        <v>1990</v>
      </c>
      <c r="E341" s="120">
        <f t="shared" ref="E341:R341" si="540">D341+1</f>
        <v>1991</v>
      </c>
      <c r="F341" s="120">
        <f t="shared" si="540"/>
        <v>1992</v>
      </c>
      <c r="G341" s="120">
        <f t="shared" si="540"/>
        <v>1993</v>
      </c>
      <c r="H341" s="120">
        <f t="shared" si="540"/>
        <v>1994</v>
      </c>
      <c r="I341" s="120">
        <f t="shared" si="540"/>
        <v>1995</v>
      </c>
      <c r="J341" s="120">
        <f t="shared" si="540"/>
        <v>1996</v>
      </c>
      <c r="K341" s="120">
        <f t="shared" si="540"/>
        <v>1997</v>
      </c>
      <c r="L341" s="120">
        <f t="shared" si="540"/>
        <v>1998</v>
      </c>
      <c r="M341" s="120">
        <f t="shared" si="540"/>
        <v>1999</v>
      </c>
      <c r="N341" s="120">
        <f t="shared" si="540"/>
        <v>2000</v>
      </c>
      <c r="O341" s="120">
        <f t="shared" si="540"/>
        <v>2001</v>
      </c>
      <c r="P341" s="120">
        <f t="shared" si="540"/>
        <v>2002</v>
      </c>
      <c r="Q341" s="120">
        <f t="shared" si="540"/>
        <v>2003</v>
      </c>
      <c r="R341" s="120">
        <f t="shared" si="540"/>
        <v>2004</v>
      </c>
      <c r="S341" s="120">
        <f t="shared" ref="S341:AI341" si="541">R341+1</f>
        <v>2005</v>
      </c>
      <c r="T341" s="120">
        <f t="shared" si="541"/>
        <v>2006</v>
      </c>
      <c r="U341" s="120">
        <f t="shared" si="541"/>
        <v>2007</v>
      </c>
      <c r="V341" s="120">
        <f t="shared" si="541"/>
        <v>2008</v>
      </c>
      <c r="W341" s="120">
        <f t="shared" si="541"/>
        <v>2009</v>
      </c>
      <c r="X341" s="120">
        <f t="shared" si="541"/>
        <v>2010</v>
      </c>
      <c r="Y341" s="120">
        <f t="shared" si="541"/>
        <v>2011</v>
      </c>
      <c r="Z341" s="120">
        <f t="shared" si="541"/>
        <v>2012</v>
      </c>
      <c r="AA341" s="120">
        <f t="shared" si="541"/>
        <v>2013</v>
      </c>
      <c r="AB341" s="120">
        <f t="shared" si="541"/>
        <v>2014</v>
      </c>
      <c r="AC341" s="120">
        <f t="shared" si="541"/>
        <v>2015</v>
      </c>
      <c r="AD341" s="120">
        <f t="shared" si="541"/>
        <v>2016</v>
      </c>
      <c r="AE341" s="120">
        <f t="shared" si="541"/>
        <v>2017</v>
      </c>
      <c r="AF341" s="120">
        <f t="shared" si="541"/>
        <v>2018</v>
      </c>
      <c r="AG341" s="120">
        <f t="shared" si="541"/>
        <v>2019</v>
      </c>
      <c r="AH341" s="120">
        <f t="shared" si="541"/>
        <v>2020</v>
      </c>
      <c r="AI341" s="120">
        <f t="shared" si="541"/>
        <v>2021</v>
      </c>
      <c r="AJ341" s="120">
        <f>AI341+1</f>
        <v>2022</v>
      </c>
      <c r="AK341" s="120">
        <f>AJ341+1</f>
        <v>2023</v>
      </c>
      <c r="AL341" s="1"/>
    </row>
    <row r="342" spans="2:41" ht="12.75">
      <c r="B342" s="141" t="s">
        <v>233</v>
      </c>
      <c r="C342" s="132" t="s">
        <v>157</v>
      </c>
      <c r="D342" s="288" t="s">
        <v>532</v>
      </c>
      <c r="E342" s="288" t="s">
        <v>532</v>
      </c>
      <c r="F342" s="288" t="s">
        <v>532</v>
      </c>
      <c r="G342" s="289">
        <v>103.62362269157232</v>
      </c>
      <c r="H342" s="289">
        <v>284.05344570979446</v>
      </c>
      <c r="I342" s="288">
        <v>520</v>
      </c>
      <c r="J342" s="288">
        <v>653</v>
      </c>
      <c r="K342" s="288">
        <v>663</v>
      </c>
      <c r="L342" s="288">
        <v>614</v>
      </c>
      <c r="M342" s="288">
        <v>632</v>
      </c>
      <c r="N342" s="288">
        <v>590</v>
      </c>
      <c r="O342" s="288">
        <v>563</v>
      </c>
      <c r="P342" s="288">
        <v>414</v>
      </c>
      <c r="Q342" s="288">
        <v>250</v>
      </c>
      <c r="R342" s="288">
        <v>49.2</v>
      </c>
      <c r="S342" s="288">
        <v>0.3</v>
      </c>
      <c r="T342" s="288">
        <v>0.4</v>
      </c>
      <c r="U342" s="288">
        <v>0.3</v>
      </c>
      <c r="V342" s="288" t="s">
        <v>532</v>
      </c>
      <c r="W342" s="288" t="s">
        <v>532</v>
      </c>
      <c r="X342" s="288" t="s">
        <v>532</v>
      </c>
      <c r="Y342" s="288" t="s">
        <v>532</v>
      </c>
      <c r="Z342" s="288" t="s">
        <v>532</v>
      </c>
      <c r="AA342" s="288" t="s">
        <v>532</v>
      </c>
      <c r="AB342" s="288" t="s">
        <v>532</v>
      </c>
      <c r="AC342" s="288" t="s">
        <v>532</v>
      </c>
      <c r="AD342" s="288" t="s">
        <v>532</v>
      </c>
      <c r="AE342" s="288" t="s">
        <v>532</v>
      </c>
      <c r="AF342" s="288" t="s">
        <v>532</v>
      </c>
      <c r="AG342" s="288" t="s">
        <v>532</v>
      </c>
      <c r="AH342" s="288" t="s">
        <v>532</v>
      </c>
      <c r="AI342" s="288" t="s">
        <v>532</v>
      </c>
      <c r="AJ342" s="288" t="s">
        <v>532</v>
      </c>
      <c r="AK342" s="288" t="s">
        <v>532</v>
      </c>
      <c r="AL342" s="184"/>
    </row>
    <row r="343" spans="2:41" ht="12.75">
      <c r="B343" s="141" t="s">
        <v>234</v>
      </c>
      <c r="C343" s="132" t="s">
        <v>116</v>
      </c>
      <c r="D343" s="290">
        <v>0.01</v>
      </c>
      <c r="E343" s="290">
        <v>0.01</v>
      </c>
      <c r="F343" s="290">
        <v>0.01</v>
      </c>
      <c r="G343" s="290">
        <v>0.01</v>
      </c>
      <c r="H343" s="290">
        <v>0.01</v>
      </c>
      <c r="I343" s="290">
        <v>0.01</v>
      </c>
      <c r="J343" s="290">
        <v>0.01</v>
      </c>
      <c r="K343" s="290">
        <v>0.01</v>
      </c>
      <c r="L343" s="290">
        <v>0.01</v>
      </c>
      <c r="M343" s="290">
        <v>0.01</v>
      </c>
      <c r="N343" s="290">
        <v>0.01</v>
      </c>
      <c r="O343" s="290">
        <v>4.8999999999999998E-3</v>
      </c>
      <c r="P343" s="290">
        <v>4.4000000000000003E-3</v>
      </c>
      <c r="Q343" s="290">
        <v>2.0999999999999999E-3</v>
      </c>
      <c r="R343" s="290">
        <v>2.5000000000000001E-3</v>
      </c>
      <c r="S343" s="291">
        <v>1.6999999999999999E-3</v>
      </c>
      <c r="T343" s="290">
        <v>5.0000000000000001E-4</v>
      </c>
      <c r="U343" s="290" t="s">
        <v>532</v>
      </c>
      <c r="V343" s="290" t="s">
        <v>532</v>
      </c>
      <c r="W343" s="290" t="s">
        <v>532</v>
      </c>
      <c r="X343" s="290" t="s">
        <v>532</v>
      </c>
      <c r="Y343" s="290" t="s">
        <v>532</v>
      </c>
      <c r="Z343" s="290" t="s">
        <v>532</v>
      </c>
      <c r="AA343" s="290" t="s">
        <v>532</v>
      </c>
      <c r="AB343" s="290" t="s">
        <v>532</v>
      </c>
      <c r="AC343" s="290" t="s">
        <v>532</v>
      </c>
      <c r="AD343" s="290" t="s">
        <v>532</v>
      </c>
      <c r="AE343" s="290" t="s">
        <v>532</v>
      </c>
      <c r="AF343" s="290" t="s">
        <v>532</v>
      </c>
      <c r="AG343" s="290" t="s">
        <v>532</v>
      </c>
      <c r="AH343" s="290" t="s">
        <v>532</v>
      </c>
      <c r="AI343" s="290" t="s">
        <v>532</v>
      </c>
      <c r="AJ343" s="290" t="s">
        <v>532</v>
      </c>
      <c r="AK343" s="290" t="s">
        <v>532</v>
      </c>
      <c r="AL343" s="1"/>
    </row>
    <row r="344" spans="2:41" ht="12.75">
      <c r="B344" s="141" t="s">
        <v>235</v>
      </c>
      <c r="C344" s="132" t="s">
        <v>236</v>
      </c>
      <c r="D344" s="288" t="s">
        <v>532</v>
      </c>
      <c r="E344" s="288" t="s">
        <v>532</v>
      </c>
      <c r="F344" s="288" t="s">
        <v>532</v>
      </c>
      <c r="G344" s="289">
        <v>893.73880000000008</v>
      </c>
      <c r="H344" s="289">
        <v>3343.6588000000002</v>
      </c>
      <c r="I344" s="267">
        <v>7828.5837999999994</v>
      </c>
      <c r="J344" s="267">
        <v>13136.7140612</v>
      </c>
      <c r="K344" s="267">
        <v>18557.013402400004</v>
      </c>
      <c r="L344" s="267">
        <v>23702.337128399999</v>
      </c>
      <c r="M344" s="267">
        <v>28514.164150399996</v>
      </c>
      <c r="N344" s="267">
        <v>33213.2219107848</v>
      </c>
      <c r="O344" s="267">
        <v>37613.7055923808</v>
      </c>
      <c r="P344" s="267">
        <v>41312.242056960407</v>
      </c>
      <c r="Q344" s="267">
        <v>43337.272823657593</v>
      </c>
      <c r="R344" s="267">
        <v>43320.147884890794</v>
      </c>
      <c r="S344" s="267">
        <v>41795.596301437196</v>
      </c>
      <c r="T344" s="267">
        <v>39754.055080287493</v>
      </c>
      <c r="U344" s="267">
        <v>37224.845393672993</v>
      </c>
      <c r="V344" s="267">
        <v>34508.506935468751</v>
      </c>
      <c r="W344" s="267">
        <v>31470.880169972945</v>
      </c>
      <c r="X344" s="267">
        <v>28084.973502248329</v>
      </c>
      <c r="Y344" s="267">
        <v>24508.744422498683</v>
      </c>
      <c r="Z344" s="267">
        <v>20984.386508758093</v>
      </c>
      <c r="AA344" s="267">
        <v>17637.364973774966</v>
      </c>
      <c r="AB344" s="267">
        <v>14519.562981431209</v>
      </c>
      <c r="AC344" s="267">
        <v>11691.052937858207</v>
      </c>
      <c r="AD344" s="267">
        <v>9181.7217226321918</v>
      </c>
      <c r="AE344" s="267">
        <v>7045.0654308026133</v>
      </c>
      <c r="AF344" s="267">
        <v>5279.6597552917956</v>
      </c>
      <c r="AG344" s="267">
        <v>3862.3948347916757</v>
      </c>
      <c r="AH344" s="267">
        <v>2747.3612332958141</v>
      </c>
      <c r="AI344" s="267">
        <v>1880.9011090189722</v>
      </c>
      <c r="AJ344" s="267">
        <v>1228.5739693177115</v>
      </c>
      <c r="AK344" s="267">
        <v>759.30840546951083</v>
      </c>
      <c r="AL344" s="1"/>
    </row>
    <row r="345" spans="2:41" ht="12.75">
      <c r="B345" s="141" t="s">
        <v>237</v>
      </c>
      <c r="C345" s="132" t="s">
        <v>238</v>
      </c>
      <c r="D345" s="288">
        <v>150</v>
      </c>
      <c r="E345" s="288">
        <v>150</v>
      </c>
      <c r="F345" s="288">
        <v>150</v>
      </c>
      <c r="G345" s="288">
        <v>150</v>
      </c>
      <c r="H345" s="288">
        <v>150</v>
      </c>
      <c r="I345" s="288">
        <v>150</v>
      </c>
      <c r="J345" s="288">
        <v>150</v>
      </c>
      <c r="K345" s="288">
        <v>140</v>
      </c>
      <c r="L345" s="288">
        <v>130</v>
      </c>
      <c r="M345" s="288">
        <v>140</v>
      </c>
      <c r="N345" s="288">
        <v>125</v>
      </c>
      <c r="O345" s="288">
        <v>128</v>
      </c>
      <c r="P345" s="288">
        <v>125</v>
      </c>
      <c r="Q345" s="288">
        <v>125</v>
      </c>
      <c r="R345" s="288">
        <v>125</v>
      </c>
      <c r="S345" s="288">
        <v>125</v>
      </c>
      <c r="T345" s="288">
        <v>125</v>
      </c>
      <c r="U345" s="288">
        <v>125</v>
      </c>
      <c r="V345" s="288">
        <v>125</v>
      </c>
      <c r="W345" s="288">
        <v>125</v>
      </c>
      <c r="X345" s="288">
        <v>125</v>
      </c>
      <c r="Y345" s="288">
        <v>125</v>
      </c>
      <c r="Z345" s="288">
        <v>125</v>
      </c>
      <c r="AA345" s="288">
        <v>125</v>
      </c>
      <c r="AB345" s="288">
        <v>125</v>
      </c>
      <c r="AC345" s="288">
        <v>125</v>
      </c>
      <c r="AD345" s="288">
        <v>125</v>
      </c>
      <c r="AE345" s="288">
        <v>125</v>
      </c>
      <c r="AF345" s="288">
        <v>125</v>
      </c>
      <c r="AG345" s="288">
        <v>125</v>
      </c>
      <c r="AH345" s="288">
        <v>125</v>
      </c>
      <c r="AI345" s="288">
        <v>125</v>
      </c>
      <c r="AJ345" s="288">
        <v>125</v>
      </c>
      <c r="AK345" s="288">
        <v>125</v>
      </c>
      <c r="AL345" s="1"/>
    </row>
    <row r="346" spans="2:41" ht="12.75">
      <c r="B346" s="141" t="s">
        <v>239</v>
      </c>
      <c r="C346" s="132" t="s">
        <v>116</v>
      </c>
      <c r="D346" s="291">
        <v>3.0000000000000001E-3</v>
      </c>
      <c r="E346" s="291">
        <v>3.0000000000000001E-3</v>
      </c>
      <c r="F346" s="291">
        <v>3.0000000000000001E-3</v>
      </c>
      <c r="G346" s="291">
        <v>3.0000000000000001E-3</v>
      </c>
      <c r="H346" s="291">
        <v>3.0000000000000001E-3</v>
      </c>
      <c r="I346" s="291">
        <v>3.0000000000000001E-3</v>
      </c>
      <c r="J346" s="291">
        <v>3.0000000000000001E-3</v>
      </c>
      <c r="K346" s="291">
        <v>3.0000000000000001E-3</v>
      </c>
      <c r="L346" s="291">
        <v>3.0000000000000001E-3</v>
      </c>
      <c r="M346" s="291">
        <v>3.0000000000000001E-3</v>
      </c>
      <c r="N346" s="291">
        <v>3.0000000000000001E-3</v>
      </c>
      <c r="O346" s="291">
        <v>3.0000000000000001E-3</v>
      </c>
      <c r="P346" s="291">
        <v>3.0000000000000001E-3</v>
      </c>
      <c r="Q346" s="291">
        <v>3.0000000000000001E-3</v>
      </c>
      <c r="R346" s="291">
        <v>3.0000000000000001E-3</v>
      </c>
      <c r="S346" s="291">
        <v>3.0000000000000001E-3</v>
      </c>
      <c r="T346" s="291">
        <v>3.0000000000000001E-3</v>
      </c>
      <c r="U346" s="291">
        <v>3.0000000000000001E-3</v>
      </c>
      <c r="V346" s="291">
        <v>3.0000000000000001E-3</v>
      </c>
      <c r="W346" s="291">
        <v>3.0000000000000001E-3</v>
      </c>
      <c r="X346" s="291">
        <v>3.0000000000000001E-3</v>
      </c>
      <c r="Y346" s="291">
        <v>3.0000000000000001E-3</v>
      </c>
      <c r="Z346" s="291">
        <v>3.0000000000000001E-3</v>
      </c>
      <c r="AA346" s="291">
        <v>3.0000000000000001E-3</v>
      </c>
      <c r="AB346" s="291">
        <v>3.0000000000000001E-3</v>
      </c>
      <c r="AC346" s="291">
        <v>3.0000000000000001E-3</v>
      </c>
      <c r="AD346" s="291">
        <v>3.0000000000000001E-3</v>
      </c>
      <c r="AE346" s="291">
        <v>3.0000000000000001E-3</v>
      </c>
      <c r="AF346" s="291">
        <v>3.0000000000000001E-3</v>
      </c>
      <c r="AG346" s="291">
        <v>3.0000000000000001E-3</v>
      </c>
      <c r="AH346" s="291">
        <v>3.0000000000000001E-3</v>
      </c>
      <c r="AI346" s="291">
        <v>3.0000000000000001E-3</v>
      </c>
      <c r="AJ346" s="291">
        <v>3.0000000000000001E-3</v>
      </c>
      <c r="AK346" s="291">
        <v>3.0000000000000001E-3</v>
      </c>
      <c r="AL346" s="1"/>
    </row>
    <row r="347" spans="2:41" ht="12.75">
      <c r="B347" s="141" t="s">
        <v>240</v>
      </c>
      <c r="C347" s="132" t="s">
        <v>236</v>
      </c>
      <c r="D347" s="267" t="s">
        <v>532</v>
      </c>
      <c r="E347" s="267" t="s">
        <v>532</v>
      </c>
      <c r="F347" s="267" t="s">
        <v>532</v>
      </c>
      <c r="G347" s="267" t="s">
        <v>532</v>
      </c>
      <c r="H347" s="267" t="s">
        <v>532</v>
      </c>
      <c r="I347" s="267" t="s">
        <v>532</v>
      </c>
      <c r="J347" s="267">
        <v>0.89373880000000006</v>
      </c>
      <c r="K347" s="267">
        <v>3.3436588</v>
      </c>
      <c r="L347" s="267">
        <v>22.575274</v>
      </c>
      <c r="M347" s="267">
        <v>68.30797800000002</v>
      </c>
      <c r="N347" s="267">
        <v>176.76151972400001</v>
      </c>
      <c r="O347" s="267">
        <v>349.10171632399999</v>
      </c>
      <c r="P347" s="267">
        <v>617.90373314679994</v>
      </c>
      <c r="Q347" s="267">
        <v>959.32627368679994</v>
      </c>
      <c r="R347" s="267">
        <v>1378.6352398856</v>
      </c>
      <c r="S347" s="267">
        <v>1839.2166506696001</v>
      </c>
      <c r="T347" s="267">
        <v>2314.0883890595005</v>
      </c>
      <c r="U347" s="267">
        <v>2771.1634685225004</v>
      </c>
      <c r="V347" s="267">
        <v>3153.7742365443</v>
      </c>
      <c r="W347" s="267">
        <v>3444.6380505747989</v>
      </c>
      <c r="X347" s="267">
        <v>3588.0861387171394</v>
      </c>
      <c r="Y347" s="267">
        <v>3600.3949093916399</v>
      </c>
      <c r="Z347" s="267">
        <v>3455.85323866413</v>
      </c>
      <c r="AA347" s="267">
        <v>3204.1009206371309</v>
      </c>
      <c r="AB347" s="267">
        <v>2850.0806265689998</v>
      </c>
      <c r="AC347" s="267">
        <v>2450.8497774849993</v>
      </c>
      <c r="AD347" s="267">
        <v>2027.4102172875798</v>
      </c>
      <c r="AE347" s="267">
        <v>1619.7558350915799</v>
      </c>
      <c r="AF347" s="267">
        <v>1249.4149092176199</v>
      </c>
      <c r="AG347" s="267">
        <v>928.71117637312</v>
      </c>
      <c r="AH347" s="267">
        <v>671.57519729453986</v>
      </c>
      <c r="AI347" s="267">
        <v>466.88760673604008</v>
      </c>
      <c r="AJ347" s="267">
        <v>321.18811035210013</v>
      </c>
      <c r="AK347" s="267">
        <v>211.96861596779996</v>
      </c>
      <c r="AL347" s="1"/>
    </row>
    <row r="348" spans="2:41" ht="12.75">
      <c r="B348" s="141" t="s">
        <v>241</v>
      </c>
      <c r="C348" s="132" t="s">
        <v>242</v>
      </c>
      <c r="D348" s="288" t="s">
        <v>534</v>
      </c>
      <c r="E348" s="288" t="s">
        <v>534</v>
      </c>
      <c r="F348" s="288" t="s">
        <v>534</v>
      </c>
      <c r="G348" s="288" t="s">
        <v>534</v>
      </c>
      <c r="H348" s="288" t="s">
        <v>534</v>
      </c>
      <c r="I348" s="288" t="s">
        <v>534</v>
      </c>
      <c r="J348" s="288" t="s">
        <v>534</v>
      </c>
      <c r="K348" s="288" t="s">
        <v>534</v>
      </c>
      <c r="L348" s="288" t="s">
        <v>534</v>
      </c>
      <c r="M348" s="288" t="s">
        <v>534</v>
      </c>
      <c r="N348" s="288" t="s">
        <v>534</v>
      </c>
      <c r="O348" s="289">
        <v>3.6791</v>
      </c>
      <c r="P348" s="289">
        <v>9.8022000000000009</v>
      </c>
      <c r="Q348" s="289">
        <v>19.580400000000001</v>
      </c>
      <c r="R348" s="289">
        <v>34.8292</v>
      </c>
      <c r="S348" s="289">
        <v>51.652999999999999</v>
      </c>
      <c r="T348" s="289">
        <v>68.27</v>
      </c>
      <c r="U348" s="289">
        <v>90.504999999999995</v>
      </c>
      <c r="V348" s="289">
        <v>110.75</v>
      </c>
      <c r="W348" s="288">
        <v>111</v>
      </c>
      <c r="X348" s="288">
        <v>111</v>
      </c>
      <c r="Y348" s="288">
        <v>160</v>
      </c>
      <c r="Z348" s="288">
        <v>169</v>
      </c>
      <c r="AA348" s="288">
        <v>189</v>
      </c>
      <c r="AB348" s="288">
        <v>166</v>
      </c>
      <c r="AC348" s="288">
        <v>144</v>
      </c>
      <c r="AD348" s="288">
        <v>138</v>
      </c>
      <c r="AE348" s="288">
        <v>132</v>
      </c>
      <c r="AF348" s="289">
        <v>136.16</v>
      </c>
      <c r="AG348" s="289">
        <v>131.52699999999999</v>
      </c>
      <c r="AH348" s="289">
        <v>127.783</v>
      </c>
      <c r="AI348" s="289">
        <v>113.312</v>
      </c>
      <c r="AJ348" s="289">
        <v>105</v>
      </c>
      <c r="AK348" s="289">
        <v>105</v>
      </c>
      <c r="AL348" s="1"/>
    </row>
    <row r="349" spans="2:41" ht="14.25">
      <c r="B349" s="292" t="s">
        <v>243</v>
      </c>
      <c r="C349" s="145" t="s">
        <v>185</v>
      </c>
      <c r="D349" s="288" t="s">
        <v>532</v>
      </c>
      <c r="E349" s="288" t="s">
        <v>532</v>
      </c>
      <c r="F349" s="288" t="s">
        <v>532</v>
      </c>
      <c r="G349" s="289">
        <v>1.3471070949904402</v>
      </c>
      <c r="H349" s="289">
        <v>3.6926947942273283</v>
      </c>
      <c r="I349" s="289">
        <v>6.76</v>
      </c>
      <c r="J349" s="289">
        <v>8.4890000000000008</v>
      </c>
      <c r="K349" s="289">
        <v>8.6189999999999998</v>
      </c>
      <c r="L349" s="289">
        <v>7.9820000000000011</v>
      </c>
      <c r="M349" s="289">
        <v>8.2159999999999993</v>
      </c>
      <c r="N349" s="289">
        <v>7.6700000000000008</v>
      </c>
      <c r="O349" s="289">
        <v>3.5863099999999997</v>
      </c>
      <c r="P349" s="289">
        <v>2.36808</v>
      </c>
      <c r="Q349" s="289">
        <v>0.6825</v>
      </c>
      <c r="R349" s="293">
        <v>0.15990000000000001</v>
      </c>
      <c r="S349" s="294">
        <v>6.6299999999999996E-4</v>
      </c>
      <c r="T349" s="295">
        <v>2.6000000000000003E-4</v>
      </c>
      <c r="U349" s="289" t="s">
        <v>532</v>
      </c>
      <c r="V349" s="289" t="s">
        <v>532</v>
      </c>
      <c r="W349" s="289" t="s">
        <v>532</v>
      </c>
      <c r="X349" s="289" t="s">
        <v>532</v>
      </c>
      <c r="Y349" s="289" t="s">
        <v>532</v>
      </c>
      <c r="Z349" s="289" t="s">
        <v>532</v>
      </c>
      <c r="AA349" s="289" t="s">
        <v>532</v>
      </c>
      <c r="AB349" s="289" t="s">
        <v>532</v>
      </c>
      <c r="AC349" s="289" t="s">
        <v>532</v>
      </c>
      <c r="AD349" s="289" t="s">
        <v>532</v>
      </c>
      <c r="AE349" s="289" t="s">
        <v>532</v>
      </c>
      <c r="AF349" s="289" t="s">
        <v>532</v>
      </c>
      <c r="AG349" s="289" t="s">
        <v>532</v>
      </c>
      <c r="AH349" s="289" t="s">
        <v>532</v>
      </c>
      <c r="AI349" s="289" t="s">
        <v>532</v>
      </c>
      <c r="AJ349" s="289" t="s">
        <v>532</v>
      </c>
      <c r="AK349" s="289" t="s">
        <v>532</v>
      </c>
      <c r="AL349" s="1"/>
    </row>
    <row r="350" spans="2:41" ht="14.25">
      <c r="B350" s="292" t="s">
        <v>244</v>
      </c>
      <c r="C350" s="145" t="s">
        <v>185</v>
      </c>
      <c r="D350" s="288" t="s">
        <v>532</v>
      </c>
      <c r="E350" s="288" t="s">
        <v>532</v>
      </c>
      <c r="F350" s="288" t="s">
        <v>532</v>
      </c>
      <c r="G350" s="289">
        <v>0.52283719800000006</v>
      </c>
      <c r="H350" s="289">
        <v>1.9560403980000003</v>
      </c>
      <c r="I350" s="289">
        <v>4.5797215229999999</v>
      </c>
      <c r="J350" s="289">
        <v>7.6849777258020007</v>
      </c>
      <c r="K350" s="289">
        <v>10.132129317710401</v>
      </c>
      <c r="L350" s="289">
        <v>12.0170849240988</v>
      </c>
      <c r="M350" s="289">
        <v>15.5687336261184</v>
      </c>
      <c r="N350" s="289">
        <v>16.191445681507592</v>
      </c>
      <c r="O350" s="289">
        <v>18.776761831716495</v>
      </c>
      <c r="P350" s="289">
        <v>20.139718002768195</v>
      </c>
      <c r="Q350" s="289">
        <v>21.126920501533075</v>
      </c>
      <c r="R350" s="289">
        <v>21.118572093884264</v>
      </c>
      <c r="S350" s="289">
        <v>20.375353196950638</v>
      </c>
      <c r="T350" s="289">
        <v>19.380101851640152</v>
      </c>
      <c r="U350" s="289">
        <v>18.147112129415586</v>
      </c>
      <c r="V350" s="289">
        <v>16.822897131041017</v>
      </c>
      <c r="W350" s="289">
        <v>15.342054082861811</v>
      </c>
      <c r="X350" s="289">
        <v>13.691424582346063</v>
      </c>
      <c r="Y350" s="289">
        <v>11.94801290596811</v>
      </c>
      <c r="Z350" s="289">
        <v>10.229888423019572</v>
      </c>
      <c r="AA350" s="289">
        <v>8.5982154247152955</v>
      </c>
      <c r="AB350" s="289">
        <v>7.0782869534477131</v>
      </c>
      <c r="AC350" s="289">
        <v>5.6993883072058757</v>
      </c>
      <c r="AD350" s="289">
        <v>4.4760893397831945</v>
      </c>
      <c r="AE350" s="289">
        <v>3.4344693975162741</v>
      </c>
      <c r="AF350" s="289">
        <v>2.5738341307047503</v>
      </c>
      <c r="AG350" s="289">
        <v>1.882917481960942</v>
      </c>
      <c r="AH350" s="289">
        <v>1.3393386012317097</v>
      </c>
      <c r="AI350" s="289">
        <v>0.91693929064674895</v>
      </c>
      <c r="AJ350" s="289">
        <v>0.59892981004238444</v>
      </c>
      <c r="AK350" s="293">
        <v>0.37016284766638652</v>
      </c>
      <c r="AL350" s="1"/>
    </row>
    <row r="351" spans="2:41" ht="14.25">
      <c r="B351" s="292" t="s">
        <v>245</v>
      </c>
      <c r="C351" s="145" t="s">
        <v>185</v>
      </c>
      <c r="D351" s="288" t="s">
        <v>532</v>
      </c>
      <c r="E351" s="288" t="s">
        <v>532</v>
      </c>
      <c r="F351" s="288" t="s">
        <v>532</v>
      </c>
      <c r="G351" s="294" t="s">
        <v>532</v>
      </c>
      <c r="H351" s="294" t="s">
        <v>532</v>
      </c>
      <c r="I351" s="289" t="s">
        <v>532</v>
      </c>
      <c r="J351" s="293">
        <v>0.172710554406</v>
      </c>
      <c r="K351" s="293">
        <v>0.60258100710080009</v>
      </c>
      <c r="L351" s="289">
        <v>3.7637828098000004</v>
      </c>
      <c r="M351" s="289">
        <v>12.245277765084003</v>
      </c>
      <c r="N351" s="289">
        <v>28.236313733354354</v>
      </c>
      <c r="O351" s="289">
        <v>52.215877042039203</v>
      </c>
      <c r="P351" s="289">
        <v>85.581520357228413</v>
      </c>
      <c r="Q351" s="289">
        <v>126.90046417940712</v>
      </c>
      <c r="R351" s="289">
        <v>173.23678221659966</v>
      </c>
      <c r="S351" s="289">
        <v>223.81429033000055</v>
      </c>
      <c r="T351" s="289">
        <v>276.66281992615933</v>
      </c>
      <c r="U351" s="289">
        <v>319.15648034940205</v>
      </c>
      <c r="V351" s="289">
        <v>352.28775360344025</v>
      </c>
      <c r="W351" s="289">
        <v>396.7851699181976</v>
      </c>
      <c r="X351" s="289">
        <v>418.33638323247158</v>
      </c>
      <c r="Y351" s="289">
        <v>355.55863407659439</v>
      </c>
      <c r="Z351" s="289">
        <v>320.26026712942166</v>
      </c>
      <c r="AA351" s="289">
        <v>254.01962445845493</v>
      </c>
      <c r="AB351" s="289">
        <v>227.89638516618257</v>
      </c>
      <c r="AC351" s="289">
        <v>193.66231595112794</v>
      </c>
      <c r="AD351" s="289">
        <v>135.09747959242665</v>
      </c>
      <c r="AE351" s="289">
        <v>79.230841024208786</v>
      </c>
      <c r="AF351" s="289">
        <v>16.153698244820859</v>
      </c>
      <c r="AG351" s="289" t="s">
        <v>532</v>
      </c>
      <c r="AH351" s="289" t="s">
        <v>532</v>
      </c>
      <c r="AI351" s="289" t="s">
        <v>532</v>
      </c>
      <c r="AJ351" s="289" t="s">
        <v>532</v>
      </c>
      <c r="AK351" s="289" t="s">
        <v>532</v>
      </c>
      <c r="AL351" s="1"/>
    </row>
    <row r="352" spans="2:41" ht="14.25">
      <c r="B352" s="117" t="s">
        <v>184</v>
      </c>
      <c r="C352" s="145" t="s">
        <v>185</v>
      </c>
      <c r="D352" s="288" t="s">
        <v>532</v>
      </c>
      <c r="E352" s="288" t="s">
        <v>532</v>
      </c>
      <c r="F352" s="288" t="s">
        <v>532</v>
      </c>
      <c r="G352" s="289">
        <v>1.8699442929904404</v>
      </c>
      <c r="H352" s="289">
        <v>5.6487351922273277</v>
      </c>
      <c r="I352" s="289">
        <v>11.339721523000001</v>
      </c>
      <c r="J352" s="289">
        <v>16.346688280207999</v>
      </c>
      <c r="K352" s="289">
        <v>19.3537103248112</v>
      </c>
      <c r="L352" s="289">
        <v>23.762867733898798</v>
      </c>
      <c r="M352" s="289">
        <v>36.0300113912024</v>
      </c>
      <c r="N352" s="289">
        <v>52.097759414861947</v>
      </c>
      <c r="O352" s="289">
        <v>74.578948873755692</v>
      </c>
      <c r="P352" s="289">
        <v>108.08931835999661</v>
      </c>
      <c r="Q352" s="289">
        <v>148.70988468094018</v>
      </c>
      <c r="R352" s="289">
        <v>194.51525431048393</v>
      </c>
      <c r="S352" s="289">
        <v>244.19030652695119</v>
      </c>
      <c r="T352" s="289">
        <v>296.04318177779948</v>
      </c>
      <c r="U352" s="289">
        <v>337.30359247881762</v>
      </c>
      <c r="V352" s="289">
        <v>369.11065073448128</v>
      </c>
      <c r="W352" s="289">
        <v>412.1272240010594</v>
      </c>
      <c r="X352" s="289">
        <v>432.02780781481761</v>
      </c>
      <c r="Y352" s="289">
        <v>367.50664698256247</v>
      </c>
      <c r="Z352" s="289">
        <v>330.49015555244119</v>
      </c>
      <c r="AA352" s="289">
        <v>262.61783988317023</v>
      </c>
      <c r="AB352" s="289">
        <v>234.9746721196303</v>
      </c>
      <c r="AC352" s="289">
        <v>199.36170425833382</v>
      </c>
      <c r="AD352" s="289">
        <v>139.57356893220987</v>
      </c>
      <c r="AE352" s="289">
        <v>82.665310421725053</v>
      </c>
      <c r="AF352" s="289">
        <v>18.727532375525609</v>
      </c>
      <c r="AG352" s="289">
        <v>1.882917481960942</v>
      </c>
      <c r="AH352" s="289">
        <v>1.3393386012317097</v>
      </c>
      <c r="AI352" s="289">
        <v>0.91693929064674895</v>
      </c>
      <c r="AJ352" s="289">
        <v>0.59892981004238444</v>
      </c>
      <c r="AK352" s="293">
        <v>0.37016284766638652</v>
      </c>
      <c r="AL352" s="113"/>
    </row>
    <row r="353" spans="2:41" ht="12.75">
      <c r="B353" s="194"/>
      <c r="C353" s="194"/>
      <c r="D353" s="82"/>
      <c r="E353" s="82"/>
      <c r="F353" s="82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  <c r="AA353" s="83"/>
      <c r="AB353" s="83"/>
      <c r="AC353" s="83"/>
      <c r="AD353" s="83"/>
      <c r="AE353" s="83"/>
      <c r="AF353" s="83"/>
      <c r="AG353" s="194"/>
      <c r="AH353" s="194"/>
      <c r="AI353" s="194"/>
      <c r="AJ353" s="194"/>
      <c r="AK353" s="194"/>
      <c r="AL353" s="1"/>
      <c r="AO353" s="14"/>
    </row>
    <row r="354" spans="2:41" ht="12.75">
      <c r="B354" s="194"/>
      <c r="C354" s="194"/>
      <c r="D354" s="82"/>
      <c r="E354" s="82"/>
      <c r="F354" s="82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  <c r="AA354" s="83"/>
      <c r="AB354" s="83"/>
      <c r="AC354" s="83"/>
      <c r="AD354" s="83"/>
      <c r="AE354" s="83"/>
      <c r="AF354" s="83"/>
      <c r="AG354" s="194"/>
      <c r="AH354" s="194"/>
      <c r="AI354" s="194"/>
      <c r="AJ354" s="194"/>
      <c r="AK354" s="194"/>
      <c r="AL354" s="1"/>
      <c r="AO354" s="14"/>
    </row>
    <row r="355" spans="2:41" ht="12.75">
      <c r="B355" s="194"/>
      <c r="C355" s="194"/>
      <c r="D355" s="82"/>
      <c r="E355" s="82"/>
      <c r="F355" s="82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  <c r="AA355" s="83"/>
      <c r="AB355" s="83"/>
      <c r="AC355" s="83"/>
      <c r="AD355" s="83"/>
      <c r="AE355" s="83"/>
      <c r="AF355" s="83"/>
      <c r="AG355" s="194"/>
      <c r="AH355" s="194"/>
      <c r="AI355" s="194"/>
      <c r="AJ355" s="194"/>
      <c r="AK355" s="194"/>
      <c r="AL355" s="1"/>
      <c r="AO355" s="14"/>
    </row>
    <row r="356" spans="2:41" ht="12.75">
      <c r="B356" s="16" t="s">
        <v>456</v>
      </c>
      <c r="C356" s="67"/>
      <c r="D356" s="84"/>
      <c r="E356" s="84"/>
      <c r="F356" s="84"/>
      <c r="G356" s="84"/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  <c r="X356" s="84"/>
      <c r="Y356" s="84"/>
      <c r="Z356" s="84"/>
      <c r="AA356" s="84"/>
      <c r="AB356" s="84"/>
      <c r="AC356" s="84"/>
      <c r="AD356" s="84"/>
      <c r="AE356" s="84"/>
      <c r="AF356" s="84"/>
      <c r="AG356" s="84"/>
      <c r="AH356" s="84"/>
      <c r="AI356" s="84"/>
      <c r="AJ356" s="84"/>
      <c r="AK356" s="84"/>
      <c r="AL356" s="1"/>
    </row>
    <row r="357" spans="2:41" ht="12.75">
      <c r="B357" s="119" t="s">
        <v>113</v>
      </c>
      <c r="C357" s="119" t="s">
        <v>114</v>
      </c>
      <c r="D357" s="120">
        <v>1990</v>
      </c>
      <c r="E357" s="120">
        <f t="shared" ref="E357:AI357" si="542">D357+1</f>
        <v>1991</v>
      </c>
      <c r="F357" s="120">
        <f t="shared" si="542"/>
        <v>1992</v>
      </c>
      <c r="G357" s="120">
        <f t="shared" si="542"/>
        <v>1993</v>
      </c>
      <c r="H357" s="120">
        <f t="shared" si="542"/>
        <v>1994</v>
      </c>
      <c r="I357" s="120">
        <f t="shared" si="542"/>
        <v>1995</v>
      </c>
      <c r="J357" s="120">
        <f t="shared" si="542"/>
        <v>1996</v>
      </c>
      <c r="K357" s="120">
        <f t="shared" si="542"/>
        <v>1997</v>
      </c>
      <c r="L357" s="120">
        <f t="shared" si="542"/>
        <v>1998</v>
      </c>
      <c r="M357" s="120">
        <f t="shared" si="542"/>
        <v>1999</v>
      </c>
      <c r="N357" s="120">
        <f t="shared" si="542"/>
        <v>2000</v>
      </c>
      <c r="O357" s="120">
        <f t="shared" si="542"/>
        <v>2001</v>
      </c>
      <c r="P357" s="120">
        <f t="shared" si="542"/>
        <v>2002</v>
      </c>
      <c r="Q357" s="120">
        <f t="shared" si="542"/>
        <v>2003</v>
      </c>
      <c r="R357" s="120">
        <f t="shared" si="542"/>
        <v>2004</v>
      </c>
      <c r="S357" s="120">
        <f t="shared" si="542"/>
        <v>2005</v>
      </c>
      <c r="T357" s="120">
        <f t="shared" si="542"/>
        <v>2006</v>
      </c>
      <c r="U357" s="120">
        <f t="shared" si="542"/>
        <v>2007</v>
      </c>
      <c r="V357" s="120">
        <f t="shared" si="542"/>
        <v>2008</v>
      </c>
      <c r="W357" s="120">
        <f t="shared" si="542"/>
        <v>2009</v>
      </c>
      <c r="X357" s="120">
        <f t="shared" si="542"/>
        <v>2010</v>
      </c>
      <c r="Y357" s="120">
        <f t="shared" si="542"/>
        <v>2011</v>
      </c>
      <c r="Z357" s="120">
        <f t="shared" si="542"/>
        <v>2012</v>
      </c>
      <c r="AA357" s="120">
        <f t="shared" si="542"/>
        <v>2013</v>
      </c>
      <c r="AB357" s="120">
        <f t="shared" si="542"/>
        <v>2014</v>
      </c>
      <c r="AC357" s="120">
        <f t="shared" si="542"/>
        <v>2015</v>
      </c>
      <c r="AD357" s="120">
        <f t="shared" si="542"/>
        <v>2016</v>
      </c>
      <c r="AE357" s="120">
        <f t="shared" si="542"/>
        <v>2017</v>
      </c>
      <c r="AF357" s="120">
        <f t="shared" si="542"/>
        <v>2018</v>
      </c>
      <c r="AG357" s="120">
        <f t="shared" si="542"/>
        <v>2019</v>
      </c>
      <c r="AH357" s="120">
        <f t="shared" si="542"/>
        <v>2020</v>
      </c>
      <c r="AI357" s="120">
        <f t="shared" si="542"/>
        <v>2021</v>
      </c>
      <c r="AJ357" s="120">
        <f>AI357+1</f>
        <v>2022</v>
      </c>
      <c r="AK357" s="120">
        <f>AJ357+1</f>
        <v>2023</v>
      </c>
      <c r="AL357" s="1"/>
    </row>
    <row r="358" spans="2:41" ht="15.75">
      <c r="B358" s="85" t="s">
        <v>267</v>
      </c>
      <c r="C358" s="86" t="s">
        <v>268</v>
      </c>
      <c r="D358" s="87">
        <v>0</v>
      </c>
      <c r="E358" s="87">
        <v>0</v>
      </c>
      <c r="F358" s="87">
        <v>0</v>
      </c>
      <c r="G358" s="87">
        <v>0</v>
      </c>
      <c r="H358" s="87">
        <v>0</v>
      </c>
      <c r="I358" s="87">
        <v>0</v>
      </c>
      <c r="J358" s="87">
        <v>0</v>
      </c>
      <c r="K358" s="87">
        <v>0</v>
      </c>
      <c r="L358" s="87">
        <v>0</v>
      </c>
      <c r="M358" s="87">
        <v>50</v>
      </c>
      <c r="N358" s="87">
        <v>30</v>
      </c>
      <c r="O358" s="87">
        <v>40</v>
      </c>
      <c r="P358" s="87">
        <v>50</v>
      </c>
      <c r="Q358" s="87">
        <v>30</v>
      </c>
      <c r="R358" s="87">
        <v>0</v>
      </c>
      <c r="S358" s="87">
        <v>0</v>
      </c>
      <c r="T358" s="87">
        <v>1</v>
      </c>
      <c r="U358" s="87">
        <v>20</v>
      </c>
      <c r="V358" s="87">
        <v>20</v>
      </c>
      <c r="W358" s="87">
        <v>0</v>
      </c>
      <c r="X358" s="87">
        <v>0</v>
      </c>
      <c r="Y358" s="87">
        <v>0</v>
      </c>
      <c r="Z358" s="87">
        <v>0</v>
      </c>
      <c r="AA358" s="87">
        <v>0</v>
      </c>
      <c r="AB358" s="87">
        <v>0</v>
      </c>
      <c r="AC358" s="87">
        <v>0</v>
      </c>
      <c r="AD358" s="87">
        <v>0</v>
      </c>
      <c r="AE358" s="87">
        <v>0</v>
      </c>
      <c r="AF358" s="87">
        <v>0</v>
      </c>
      <c r="AG358" s="87">
        <v>0</v>
      </c>
      <c r="AH358" s="87">
        <v>0</v>
      </c>
      <c r="AI358" s="87">
        <v>0</v>
      </c>
      <c r="AJ358" s="87">
        <v>0</v>
      </c>
      <c r="AK358" s="87">
        <v>0</v>
      </c>
      <c r="AL358" s="184"/>
    </row>
    <row r="359" spans="2:41" ht="15.75">
      <c r="B359" s="85" t="s">
        <v>269</v>
      </c>
      <c r="C359" s="86" t="s">
        <v>270</v>
      </c>
      <c r="D359" s="87">
        <v>0</v>
      </c>
      <c r="E359" s="87">
        <v>0</v>
      </c>
      <c r="F359" s="87">
        <v>0</v>
      </c>
      <c r="G359" s="87">
        <v>0</v>
      </c>
      <c r="H359" s="87">
        <v>0</v>
      </c>
      <c r="I359" s="87">
        <v>0</v>
      </c>
      <c r="J359" s="87">
        <v>0</v>
      </c>
      <c r="K359" s="87">
        <v>0</v>
      </c>
      <c r="L359" s="87">
        <v>0</v>
      </c>
      <c r="M359" s="87">
        <v>3</v>
      </c>
      <c r="N359" s="87">
        <v>3</v>
      </c>
      <c r="O359" s="87">
        <v>3</v>
      </c>
      <c r="P359" s="87">
        <v>3</v>
      </c>
      <c r="Q359" s="87">
        <v>3</v>
      </c>
      <c r="R359" s="87">
        <v>0</v>
      </c>
      <c r="S359" s="87">
        <v>0</v>
      </c>
      <c r="T359" s="87">
        <v>3</v>
      </c>
      <c r="U359" s="87">
        <v>3</v>
      </c>
      <c r="V359" s="87">
        <v>3</v>
      </c>
      <c r="W359" s="87">
        <v>0</v>
      </c>
      <c r="X359" s="87">
        <v>0</v>
      </c>
      <c r="Y359" s="87">
        <v>0</v>
      </c>
      <c r="Z359" s="87">
        <v>0</v>
      </c>
      <c r="AA359" s="87">
        <v>0</v>
      </c>
      <c r="AB359" s="87">
        <v>0</v>
      </c>
      <c r="AC359" s="87">
        <v>0</v>
      </c>
      <c r="AD359" s="87">
        <v>0</v>
      </c>
      <c r="AE359" s="87">
        <v>0</v>
      </c>
      <c r="AF359" s="87">
        <v>0</v>
      </c>
      <c r="AG359" s="87">
        <v>0</v>
      </c>
      <c r="AH359" s="87">
        <v>0</v>
      </c>
      <c r="AI359" s="87">
        <v>0</v>
      </c>
      <c r="AJ359" s="87">
        <v>0</v>
      </c>
      <c r="AK359" s="87">
        <v>0</v>
      </c>
      <c r="AL359" s="184"/>
    </row>
    <row r="360" spans="2:41" ht="12.75">
      <c r="B360" s="85" t="s">
        <v>271</v>
      </c>
      <c r="C360" s="86" t="s">
        <v>272</v>
      </c>
      <c r="D360" s="90">
        <v>0</v>
      </c>
      <c r="E360" s="90">
        <v>0</v>
      </c>
      <c r="F360" s="90">
        <v>0</v>
      </c>
      <c r="G360" s="90">
        <v>0</v>
      </c>
      <c r="H360" s="90">
        <v>0</v>
      </c>
      <c r="I360" s="90">
        <v>0</v>
      </c>
      <c r="J360" s="90">
        <v>0</v>
      </c>
      <c r="K360" s="90">
        <v>0</v>
      </c>
      <c r="L360" s="90">
        <v>0</v>
      </c>
      <c r="M360" s="88">
        <v>2E-3</v>
      </c>
      <c r="N360" s="88">
        <v>2E-3</v>
      </c>
      <c r="O360" s="88">
        <v>2E-3</v>
      </c>
      <c r="P360" s="88">
        <v>2E-3</v>
      </c>
      <c r="Q360" s="88">
        <v>2E-3</v>
      </c>
      <c r="R360" s="88">
        <v>0</v>
      </c>
      <c r="S360" s="88">
        <v>0</v>
      </c>
      <c r="T360" s="88">
        <v>2E-3</v>
      </c>
      <c r="U360" s="88">
        <v>2E-3</v>
      </c>
      <c r="V360" s="88">
        <v>2E-3</v>
      </c>
      <c r="W360" s="90">
        <v>0</v>
      </c>
      <c r="X360" s="90">
        <v>0</v>
      </c>
      <c r="Y360" s="90">
        <v>0</v>
      </c>
      <c r="Z360" s="90">
        <v>0</v>
      </c>
      <c r="AA360" s="90">
        <v>0</v>
      </c>
      <c r="AB360" s="90">
        <v>0</v>
      </c>
      <c r="AC360" s="90">
        <v>0</v>
      </c>
      <c r="AD360" s="90">
        <v>0</v>
      </c>
      <c r="AE360" s="90">
        <v>0</v>
      </c>
      <c r="AF360" s="90">
        <v>0</v>
      </c>
      <c r="AG360" s="90">
        <v>0</v>
      </c>
      <c r="AH360" s="90">
        <v>0</v>
      </c>
      <c r="AI360" s="90">
        <v>0</v>
      </c>
      <c r="AJ360" s="90">
        <v>0</v>
      </c>
      <c r="AK360" s="90">
        <v>0</v>
      </c>
    </row>
    <row r="361" spans="2:41" ht="12.75">
      <c r="B361" s="85" t="s">
        <v>273</v>
      </c>
      <c r="C361" s="86" t="s">
        <v>272</v>
      </c>
      <c r="D361" s="90">
        <v>0</v>
      </c>
      <c r="E361" s="90">
        <v>0</v>
      </c>
      <c r="F361" s="90">
        <v>0</v>
      </c>
      <c r="G361" s="90">
        <v>0</v>
      </c>
      <c r="H361" s="90">
        <v>0</v>
      </c>
      <c r="I361" s="90">
        <v>0</v>
      </c>
      <c r="J361" s="90">
        <v>0</v>
      </c>
      <c r="K361" s="90">
        <v>0</v>
      </c>
      <c r="L361" s="90">
        <v>0</v>
      </c>
      <c r="M361" s="90">
        <v>0.15</v>
      </c>
      <c r="N361" s="90">
        <v>0.15</v>
      </c>
      <c r="O361" s="90">
        <v>0.15</v>
      </c>
      <c r="P361" s="90">
        <v>0.15</v>
      </c>
      <c r="Q361" s="90">
        <v>0.15</v>
      </c>
      <c r="R361" s="90">
        <v>0.15</v>
      </c>
      <c r="S361" s="90">
        <v>0.15</v>
      </c>
      <c r="T361" s="90">
        <v>0.15</v>
      </c>
      <c r="U361" s="90">
        <v>0.15</v>
      </c>
      <c r="V361" s="90">
        <v>0.15</v>
      </c>
      <c r="W361" s="90">
        <v>0.15</v>
      </c>
      <c r="X361" s="90">
        <v>0.15</v>
      </c>
      <c r="Y361" s="90">
        <v>0.15</v>
      </c>
      <c r="Z361" s="90">
        <v>0.15</v>
      </c>
      <c r="AA361" s="90">
        <v>0.15</v>
      </c>
      <c r="AB361" s="90">
        <v>0.15</v>
      </c>
      <c r="AC361" s="90">
        <v>0.15</v>
      </c>
      <c r="AD361" s="90">
        <v>0.15</v>
      </c>
      <c r="AE361" s="90">
        <v>0.15</v>
      </c>
      <c r="AF361" s="90">
        <v>0.15</v>
      </c>
      <c r="AG361" s="90">
        <v>0.15</v>
      </c>
      <c r="AH361" s="90">
        <v>0.15</v>
      </c>
      <c r="AI361" s="90">
        <v>0.15</v>
      </c>
      <c r="AJ361" s="90">
        <v>0.15</v>
      </c>
      <c r="AK361" s="90">
        <v>0.15</v>
      </c>
    </row>
    <row r="362" spans="2:41" ht="12.75">
      <c r="B362" s="85" t="s">
        <v>274</v>
      </c>
      <c r="C362" s="86" t="s">
        <v>268</v>
      </c>
      <c r="D362" s="89">
        <v>0</v>
      </c>
      <c r="E362" s="89">
        <v>0</v>
      </c>
      <c r="F362" s="89">
        <v>0</v>
      </c>
      <c r="G362" s="89">
        <v>0</v>
      </c>
      <c r="H362" s="89">
        <v>0</v>
      </c>
      <c r="I362" s="89">
        <v>0</v>
      </c>
      <c r="J362" s="89">
        <v>0</v>
      </c>
      <c r="K362" s="89">
        <v>0</v>
      </c>
      <c r="L362" s="89">
        <v>0</v>
      </c>
      <c r="M362" s="89">
        <v>0</v>
      </c>
      <c r="N362" s="89">
        <v>0</v>
      </c>
      <c r="O362" s="89">
        <v>0</v>
      </c>
      <c r="P362" s="89">
        <v>0</v>
      </c>
      <c r="Q362" s="89">
        <v>0</v>
      </c>
      <c r="R362" s="89">
        <v>0</v>
      </c>
      <c r="S362" s="89">
        <v>0</v>
      </c>
      <c r="T362" s="89">
        <v>0</v>
      </c>
      <c r="U362" s="89">
        <v>0</v>
      </c>
      <c r="V362" s="89">
        <v>0</v>
      </c>
      <c r="W362" s="89">
        <v>10</v>
      </c>
      <c r="X362" s="89">
        <v>14</v>
      </c>
      <c r="Y362" s="89">
        <v>9</v>
      </c>
      <c r="Z362" s="89">
        <v>13</v>
      </c>
      <c r="AA362" s="89">
        <v>14</v>
      </c>
      <c r="AB362" s="89">
        <v>17</v>
      </c>
      <c r="AC362" s="89">
        <v>21</v>
      </c>
      <c r="AD362" s="89">
        <v>23</v>
      </c>
      <c r="AE362" s="89">
        <v>11</v>
      </c>
      <c r="AF362" s="89">
        <v>11</v>
      </c>
      <c r="AG362" s="89">
        <v>1</v>
      </c>
      <c r="AH362" s="89">
        <v>0</v>
      </c>
      <c r="AI362" s="89">
        <v>1</v>
      </c>
      <c r="AJ362" s="89">
        <v>2</v>
      </c>
      <c r="AK362" s="89">
        <v>0</v>
      </c>
    </row>
    <row r="363" spans="2:41" ht="12.75">
      <c r="B363" s="85" t="s">
        <v>275</v>
      </c>
      <c r="C363" s="86" t="s">
        <v>270</v>
      </c>
      <c r="D363" s="89">
        <v>0</v>
      </c>
      <c r="E363" s="89">
        <v>0</v>
      </c>
      <c r="F363" s="89">
        <v>0</v>
      </c>
      <c r="G363" s="89">
        <v>0</v>
      </c>
      <c r="H363" s="89">
        <v>0</v>
      </c>
      <c r="I363" s="89">
        <v>0</v>
      </c>
      <c r="J363" s="89">
        <v>0</v>
      </c>
      <c r="K363" s="89">
        <v>0</v>
      </c>
      <c r="L363" s="89">
        <v>0</v>
      </c>
      <c r="M363" s="89">
        <v>0</v>
      </c>
      <c r="N363" s="89">
        <v>0</v>
      </c>
      <c r="O363" s="89">
        <v>0</v>
      </c>
      <c r="P363" s="89">
        <v>0</v>
      </c>
      <c r="Q363" s="89">
        <v>0</v>
      </c>
      <c r="R363" s="89">
        <v>0</v>
      </c>
      <c r="S363" s="89">
        <v>0</v>
      </c>
      <c r="T363" s="89">
        <v>0</v>
      </c>
      <c r="U363" s="89">
        <v>0</v>
      </c>
      <c r="V363" s="89">
        <v>0</v>
      </c>
      <c r="W363" s="89">
        <v>1.5</v>
      </c>
      <c r="X363" s="89">
        <v>1.5</v>
      </c>
      <c r="Y363" s="89">
        <v>1.5</v>
      </c>
      <c r="Z363" s="89">
        <v>1.5</v>
      </c>
      <c r="AA363" s="89">
        <v>1.5</v>
      </c>
      <c r="AB363" s="89">
        <v>1.5</v>
      </c>
      <c r="AC363" s="89">
        <v>1.5</v>
      </c>
      <c r="AD363" s="89">
        <v>1.5</v>
      </c>
      <c r="AE363" s="89">
        <v>1.5</v>
      </c>
      <c r="AF363" s="89">
        <v>1.5</v>
      </c>
      <c r="AG363" s="89">
        <v>1.5</v>
      </c>
      <c r="AH363" s="89">
        <v>0</v>
      </c>
      <c r="AI363" s="89">
        <v>1.5</v>
      </c>
      <c r="AJ363" s="89">
        <v>1.5</v>
      </c>
      <c r="AK363" s="89">
        <v>0</v>
      </c>
    </row>
    <row r="364" spans="2:41" ht="12.75">
      <c r="B364" s="85" t="s">
        <v>276</v>
      </c>
      <c r="C364" s="86" t="s">
        <v>272</v>
      </c>
      <c r="D364" s="91">
        <v>0</v>
      </c>
      <c r="E364" s="91">
        <v>0</v>
      </c>
      <c r="F364" s="91">
        <v>0</v>
      </c>
      <c r="G364" s="91">
        <v>0</v>
      </c>
      <c r="H364" s="91">
        <v>0</v>
      </c>
      <c r="I364" s="91">
        <v>0</v>
      </c>
      <c r="J364" s="91">
        <v>0</v>
      </c>
      <c r="K364" s="91">
        <v>0</v>
      </c>
      <c r="L364" s="91">
        <v>0</v>
      </c>
      <c r="M364" s="91">
        <v>0</v>
      </c>
      <c r="N364" s="91">
        <v>0</v>
      </c>
      <c r="O364" s="91">
        <v>0</v>
      </c>
      <c r="P364" s="91">
        <v>0</v>
      </c>
      <c r="Q364" s="91">
        <v>0</v>
      </c>
      <c r="R364" s="91">
        <v>0</v>
      </c>
      <c r="S364" s="91">
        <v>0</v>
      </c>
      <c r="T364" s="91">
        <v>0</v>
      </c>
      <c r="U364" s="91">
        <v>0</v>
      </c>
      <c r="V364" s="91">
        <v>0</v>
      </c>
      <c r="W364" s="91">
        <v>0.3</v>
      </c>
      <c r="X364" s="91">
        <v>0.31</v>
      </c>
      <c r="Y364" s="91">
        <v>0.28999999999999998</v>
      </c>
      <c r="Z364" s="91">
        <v>0.34</v>
      </c>
      <c r="AA364" s="91">
        <v>0.34</v>
      </c>
      <c r="AB364" s="91">
        <v>0.32</v>
      </c>
      <c r="AC364" s="91">
        <v>0.38</v>
      </c>
      <c r="AD364" s="91">
        <v>0.39</v>
      </c>
      <c r="AE364" s="91">
        <v>0.38</v>
      </c>
      <c r="AF364" s="91">
        <v>0.39</v>
      </c>
      <c r="AG364" s="91">
        <v>0.38</v>
      </c>
      <c r="AH364" s="91">
        <v>0</v>
      </c>
      <c r="AI364" s="91">
        <v>0.4</v>
      </c>
      <c r="AJ364" s="91">
        <v>0.44</v>
      </c>
      <c r="AK364" s="91">
        <v>0</v>
      </c>
    </row>
    <row r="365" spans="2:41" ht="14.25">
      <c r="B365" s="85" t="s">
        <v>277</v>
      </c>
      <c r="C365" s="222" t="s">
        <v>185</v>
      </c>
      <c r="D365" s="170" t="s">
        <v>532</v>
      </c>
      <c r="E365" s="170" t="s">
        <v>532</v>
      </c>
      <c r="F365" s="170" t="s">
        <v>532</v>
      </c>
      <c r="G365" s="170" t="s">
        <v>532</v>
      </c>
      <c r="H365" s="170" t="s">
        <v>532</v>
      </c>
      <c r="I365" s="170" t="s">
        <v>532</v>
      </c>
      <c r="J365" s="170" t="s">
        <v>532</v>
      </c>
      <c r="K365" s="170" t="s">
        <v>532</v>
      </c>
      <c r="L365" s="170" t="s">
        <v>532</v>
      </c>
      <c r="M365" s="92">
        <v>1.1828399999999999E-3</v>
      </c>
      <c r="N365" s="92">
        <v>7.0970400000000002E-4</v>
      </c>
      <c r="O365" s="92">
        <v>9.4627199999999996E-4</v>
      </c>
      <c r="P365" s="92">
        <v>1.1828399999999999E-3</v>
      </c>
      <c r="Q365" s="92">
        <v>7.0970400000000002E-4</v>
      </c>
      <c r="R365" s="170" t="s">
        <v>532</v>
      </c>
      <c r="S365" s="170" t="s">
        <v>532</v>
      </c>
      <c r="T365" s="183">
        <v>2.3656800000000004E-5</v>
      </c>
      <c r="U365" s="93">
        <v>4.7313599999999998E-4</v>
      </c>
      <c r="V365" s="93">
        <v>4.7313599999999998E-4</v>
      </c>
      <c r="W365" s="170" t="s">
        <v>532</v>
      </c>
      <c r="X365" s="170" t="s">
        <v>532</v>
      </c>
      <c r="Y365" s="170" t="s">
        <v>532</v>
      </c>
      <c r="Z365" s="170" t="s">
        <v>532</v>
      </c>
      <c r="AA365" s="170" t="s">
        <v>532</v>
      </c>
      <c r="AB365" s="170" t="s">
        <v>532</v>
      </c>
      <c r="AC365" s="170" t="s">
        <v>532</v>
      </c>
      <c r="AD365" s="170" t="s">
        <v>532</v>
      </c>
      <c r="AE365" s="170" t="s">
        <v>532</v>
      </c>
      <c r="AF365" s="170" t="s">
        <v>532</v>
      </c>
      <c r="AG365" s="170" t="s">
        <v>532</v>
      </c>
      <c r="AH365" s="170" t="s">
        <v>532</v>
      </c>
      <c r="AI365" s="170" t="s">
        <v>532</v>
      </c>
      <c r="AJ365" s="170" t="s">
        <v>532</v>
      </c>
      <c r="AK365" s="170" t="s">
        <v>532</v>
      </c>
    </row>
    <row r="366" spans="2:41" ht="14.25">
      <c r="B366" s="85" t="s">
        <v>278</v>
      </c>
      <c r="C366" s="222" t="s">
        <v>185</v>
      </c>
      <c r="D366" s="173" t="s">
        <v>532</v>
      </c>
      <c r="E366" s="173" t="s">
        <v>532</v>
      </c>
      <c r="F366" s="173" t="s">
        <v>532</v>
      </c>
      <c r="G366" s="173" t="s">
        <v>532</v>
      </c>
      <c r="H366" s="173" t="s">
        <v>532</v>
      </c>
      <c r="I366" s="173" t="s">
        <v>532</v>
      </c>
      <c r="J366" s="173" t="s">
        <v>532</v>
      </c>
      <c r="K366" s="173" t="s">
        <v>532</v>
      </c>
      <c r="L366" s="173" t="s">
        <v>532</v>
      </c>
      <c r="M366" s="175">
        <v>5.1374502304147467E-2</v>
      </c>
      <c r="N366" s="175">
        <v>8.0440213493253379E-2</v>
      </c>
      <c r="O366" s="175">
        <v>0.12354106666666666</v>
      </c>
      <c r="P366" s="175">
        <v>0.20420178503649636</v>
      </c>
      <c r="Q366" s="175">
        <v>0.27935157446808512</v>
      </c>
      <c r="R366" s="175">
        <v>0.34137660759493671</v>
      </c>
      <c r="S366" s="175">
        <v>0.3973927368421053</v>
      </c>
      <c r="T366" s="175">
        <v>0.4367543120886076</v>
      </c>
      <c r="U366" s="175">
        <v>0.48667210147909967</v>
      </c>
      <c r="V366" s="175">
        <v>0.67776732000000006</v>
      </c>
      <c r="W366" s="175">
        <v>0.66889602000000004</v>
      </c>
      <c r="X366" s="175">
        <v>0.65115342000000009</v>
      </c>
      <c r="Y366" s="175">
        <v>0.64760490000000004</v>
      </c>
      <c r="Z366" s="175">
        <v>0.64760490000000004</v>
      </c>
      <c r="AA366" s="175">
        <v>0.63695933999999998</v>
      </c>
      <c r="AB366" s="175">
        <v>0.62276525999999999</v>
      </c>
      <c r="AC366" s="175">
        <v>0.60324840000000002</v>
      </c>
      <c r="AD366" s="175">
        <v>0.59969987999999996</v>
      </c>
      <c r="AE366" s="175">
        <v>0.61389395999999996</v>
      </c>
      <c r="AF366" s="175">
        <v>0.59615135999999991</v>
      </c>
      <c r="AG366" s="175">
        <v>0.59437709999999988</v>
      </c>
      <c r="AH366" s="175">
        <v>0.59437709999999988</v>
      </c>
      <c r="AI366" s="175">
        <v>0.59260283999999996</v>
      </c>
      <c r="AJ366" s="175">
        <v>0.58728005999999988</v>
      </c>
      <c r="AK366" s="175">
        <v>0.58728005999999988</v>
      </c>
    </row>
    <row r="367" spans="2:41" ht="14.25">
      <c r="B367" s="85" t="s">
        <v>279</v>
      </c>
      <c r="C367" s="222" t="s">
        <v>185</v>
      </c>
      <c r="D367" s="173" t="s">
        <v>532</v>
      </c>
      <c r="E367" s="173" t="s">
        <v>532</v>
      </c>
      <c r="F367" s="173" t="s">
        <v>532</v>
      </c>
      <c r="G367" s="173" t="s">
        <v>532</v>
      </c>
      <c r="H367" s="173" t="s">
        <v>532</v>
      </c>
      <c r="I367" s="173" t="s">
        <v>532</v>
      </c>
      <c r="J367" s="173" t="s">
        <v>532</v>
      </c>
      <c r="K367" s="173" t="s">
        <v>532</v>
      </c>
      <c r="L367" s="173" t="s">
        <v>532</v>
      </c>
      <c r="M367" s="173" t="s">
        <v>532</v>
      </c>
      <c r="N367" s="173" t="s">
        <v>532</v>
      </c>
      <c r="O367" s="173" t="s">
        <v>532</v>
      </c>
      <c r="P367" s="173" t="s">
        <v>532</v>
      </c>
      <c r="Q367" s="173" t="s">
        <v>532</v>
      </c>
      <c r="R367" s="173" t="s">
        <v>532</v>
      </c>
      <c r="S367" s="173" t="s">
        <v>532</v>
      </c>
      <c r="T367" s="173" t="s">
        <v>532</v>
      </c>
      <c r="U367" s="173" t="s">
        <v>532</v>
      </c>
      <c r="V367" s="173" t="s">
        <v>532</v>
      </c>
      <c r="W367" s="173">
        <v>4.1399400000000003E-2</v>
      </c>
      <c r="X367" s="175">
        <v>5.7131172000000001E-2</v>
      </c>
      <c r="Y367" s="173">
        <v>3.7791737999999998E-2</v>
      </c>
      <c r="Z367" s="175">
        <v>5.0743835999999994E-2</v>
      </c>
      <c r="AA367" s="175">
        <v>5.4647207999999989E-2</v>
      </c>
      <c r="AB367" s="175">
        <v>6.8368152000000001E-2</v>
      </c>
      <c r="AC367" s="175">
        <v>7.7002884000000008E-2</v>
      </c>
      <c r="AD367" s="175">
        <v>8.2976226E-2</v>
      </c>
      <c r="AE367" s="173">
        <v>4.0334844000000002E-2</v>
      </c>
      <c r="AF367" s="173">
        <v>3.9684281999999994E-2</v>
      </c>
      <c r="AG367" s="94">
        <v>3.6668040000000001E-3</v>
      </c>
      <c r="AH367" s="173" t="s">
        <v>532</v>
      </c>
      <c r="AI367" s="94">
        <v>3.5485199999999999E-3</v>
      </c>
      <c r="AJ367" s="173">
        <v>6.6239040000000016E-3</v>
      </c>
      <c r="AK367" s="173" t="s">
        <v>532</v>
      </c>
    </row>
    <row r="368" spans="2:41" ht="14.25">
      <c r="B368" s="85" t="s">
        <v>503</v>
      </c>
      <c r="C368" s="222" t="s">
        <v>185</v>
      </c>
      <c r="D368" s="173" t="s">
        <v>532</v>
      </c>
      <c r="E368" s="173" t="s">
        <v>532</v>
      </c>
      <c r="F368" s="173" t="s">
        <v>532</v>
      </c>
      <c r="G368" s="173" t="s">
        <v>532</v>
      </c>
      <c r="H368" s="173" t="s">
        <v>532</v>
      </c>
      <c r="I368" s="173" t="s">
        <v>532</v>
      </c>
      <c r="J368" s="173" t="s">
        <v>532</v>
      </c>
      <c r="K368" s="173" t="s">
        <v>532</v>
      </c>
      <c r="L368" s="173" t="s">
        <v>532</v>
      </c>
      <c r="M368" s="175">
        <v>5.2557342304147464E-2</v>
      </c>
      <c r="N368" s="175">
        <v>8.1149917493253385E-2</v>
      </c>
      <c r="O368" s="175">
        <v>0.12448733866666666</v>
      </c>
      <c r="P368" s="175">
        <v>0.20538462503649635</v>
      </c>
      <c r="Q368" s="175">
        <v>0.2800612784680851</v>
      </c>
      <c r="R368" s="175">
        <v>0.34137660759493671</v>
      </c>
      <c r="S368" s="175">
        <v>0.3973927368421053</v>
      </c>
      <c r="T368" s="175">
        <v>0.43677796888860759</v>
      </c>
      <c r="U368" s="175">
        <v>0.48714523747909966</v>
      </c>
      <c r="V368" s="176">
        <v>0.67824045600000005</v>
      </c>
      <c r="W368" s="176">
        <v>0.71029542000000001</v>
      </c>
      <c r="X368" s="176">
        <v>0.70828459200000005</v>
      </c>
      <c r="Y368" s="176">
        <v>0.68539663800000006</v>
      </c>
      <c r="Z368" s="176">
        <v>0.69834873600000003</v>
      </c>
      <c r="AA368" s="176">
        <v>0.69160654799999999</v>
      </c>
      <c r="AB368" s="176">
        <v>0.691133412</v>
      </c>
      <c r="AC368" s="176">
        <v>0.68025128400000001</v>
      </c>
      <c r="AD368" s="176">
        <v>0.68267610599999995</v>
      </c>
      <c r="AE368" s="176">
        <v>0.65422880399999994</v>
      </c>
      <c r="AF368" s="176">
        <v>0.63583564199999987</v>
      </c>
      <c r="AG368" s="176">
        <v>0.59804390399999985</v>
      </c>
      <c r="AH368" s="176">
        <v>0.59437709999999988</v>
      </c>
      <c r="AI368" s="176">
        <v>0.59615136000000002</v>
      </c>
      <c r="AJ368" s="176">
        <v>0.5939039639999999</v>
      </c>
      <c r="AK368" s="176">
        <v>0.58728005999999988</v>
      </c>
    </row>
    <row r="369" spans="1:41" ht="12.75">
      <c r="B369" s="194"/>
      <c r="C369" s="194"/>
      <c r="D369" s="98"/>
      <c r="E369" s="98"/>
      <c r="F369" s="98"/>
      <c r="G369" s="98"/>
      <c r="H369" s="98"/>
      <c r="I369" s="98"/>
      <c r="J369" s="98"/>
      <c r="K369" s="98"/>
      <c r="L369" s="98"/>
      <c r="M369" s="98"/>
      <c r="N369" s="98"/>
      <c r="O369" s="98"/>
      <c r="P369" s="98"/>
      <c r="Q369" s="98"/>
      <c r="R369" s="98"/>
      <c r="S369" s="98"/>
      <c r="T369" s="98"/>
      <c r="U369" s="98"/>
      <c r="V369" s="98"/>
      <c r="W369" s="98"/>
      <c r="X369" s="98"/>
      <c r="Y369" s="98"/>
      <c r="Z369" s="98"/>
      <c r="AA369" s="98"/>
      <c r="AB369" s="98"/>
      <c r="AC369" s="98"/>
      <c r="AD369" s="98"/>
      <c r="AE369" s="98"/>
      <c r="AF369" s="98"/>
      <c r="AG369" s="194"/>
      <c r="AH369" s="194"/>
      <c r="AI369" s="194"/>
      <c r="AJ369" s="194"/>
      <c r="AK369" s="194"/>
      <c r="AL369" s="113"/>
      <c r="AO369" s="14"/>
    </row>
    <row r="370" spans="1:41" ht="12.75">
      <c r="B370" s="16"/>
      <c r="C370" s="77"/>
      <c r="D370" s="95"/>
      <c r="E370" s="95"/>
      <c r="F370" s="95"/>
      <c r="G370" s="95"/>
      <c r="H370" s="95"/>
      <c r="I370" s="95"/>
      <c r="J370" s="95"/>
      <c r="K370" s="95"/>
      <c r="L370" s="95"/>
      <c r="M370" s="95"/>
      <c r="N370" s="95"/>
      <c r="O370" s="95"/>
      <c r="P370" s="95"/>
      <c r="Q370" s="95"/>
      <c r="R370" s="95"/>
      <c r="S370" s="95"/>
      <c r="T370" s="95"/>
      <c r="U370" s="95"/>
      <c r="V370" s="95"/>
      <c r="W370" s="95"/>
      <c r="X370" s="95"/>
      <c r="Y370" s="95"/>
      <c r="Z370" s="95"/>
      <c r="AA370" s="95"/>
      <c r="AB370" s="95"/>
      <c r="AC370" s="95"/>
      <c r="AD370" s="95"/>
      <c r="AE370" s="95"/>
      <c r="AF370" s="95"/>
      <c r="AG370" s="95"/>
      <c r="AH370" s="95"/>
      <c r="AI370" s="95"/>
      <c r="AJ370" s="95"/>
      <c r="AK370" s="95"/>
      <c r="AL370" s="1"/>
    </row>
    <row r="371" spans="1:41" ht="12.75">
      <c r="B371" s="16" t="s">
        <v>457</v>
      </c>
      <c r="C371" s="77"/>
      <c r="D371" s="95"/>
      <c r="E371" s="95"/>
      <c r="F371" s="95"/>
      <c r="G371" s="95"/>
      <c r="H371" s="95"/>
      <c r="I371" s="95"/>
      <c r="J371" s="95"/>
      <c r="K371" s="95"/>
      <c r="L371" s="95"/>
      <c r="M371" s="95"/>
      <c r="N371" s="95"/>
      <c r="O371" s="95"/>
      <c r="P371" s="95"/>
      <c r="Q371" s="95"/>
      <c r="R371" s="95"/>
      <c r="S371" s="95"/>
      <c r="T371" s="95"/>
      <c r="U371" s="95"/>
      <c r="V371" s="95"/>
      <c r="W371" s="95"/>
      <c r="X371" s="95"/>
      <c r="Y371" s="95"/>
      <c r="Z371" s="95"/>
      <c r="AA371" s="95"/>
      <c r="AB371" s="95"/>
      <c r="AC371" s="95"/>
      <c r="AD371" s="95"/>
      <c r="AE371" s="95"/>
      <c r="AF371" s="95"/>
      <c r="AG371" s="95"/>
      <c r="AH371" s="95"/>
      <c r="AI371" s="95"/>
      <c r="AJ371" s="95"/>
      <c r="AK371" s="95"/>
      <c r="AL371" s="1"/>
    </row>
    <row r="372" spans="1:41" ht="12.75">
      <c r="B372" s="119" t="s">
        <v>113</v>
      </c>
      <c r="C372" s="119" t="s">
        <v>114</v>
      </c>
      <c r="D372" s="120">
        <v>1990</v>
      </c>
      <c r="E372" s="120">
        <f t="shared" ref="E372:AI372" si="543">D372+1</f>
        <v>1991</v>
      </c>
      <c r="F372" s="120">
        <f t="shared" si="543"/>
        <v>1992</v>
      </c>
      <c r="G372" s="120">
        <f t="shared" si="543"/>
        <v>1993</v>
      </c>
      <c r="H372" s="120">
        <f t="shared" si="543"/>
        <v>1994</v>
      </c>
      <c r="I372" s="120">
        <f t="shared" si="543"/>
        <v>1995</v>
      </c>
      <c r="J372" s="120">
        <f t="shared" si="543"/>
        <v>1996</v>
      </c>
      <c r="K372" s="120">
        <f t="shared" si="543"/>
        <v>1997</v>
      </c>
      <c r="L372" s="120">
        <f t="shared" si="543"/>
        <v>1998</v>
      </c>
      <c r="M372" s="120">
        <f t="shared" si="543"/>
        <v>1999</v>
      </c>
      <c r="N372" s="120">
        <f t="shared" si="543"/>
        <v>2000</v>
      </c>
      <c r="O372" s="120">
        <f t="shared" si="543"/>
        <v>2001</v>
      </c>
      <c r="P372" s="120">
        <f t="shared" si="543"/>
        <v>2002</v>
      </c>
      <c r="Q372" s="120">
        <f t="shared" si="543"/>
        <v>2003</v>
      </c>
      <c r="R372" s="120">
        <f t="shared" si="543"/>
        <v>2004</v>
      </c>
      <c r="S372" s="120">
        <f t="shared" si="543"/>
        <v>2005</v>
      </c>
      <c r="T372" s="120">
        <f t="shared" si="543"/>
        <v>2006</v>
      </c>
      <c r="U372" s="120">
        <f t="shared" si="543"/>
        <v>2007</v>
      </c>
      <c r="V372" s="120">
        <f t="shared" si="543"/>
        <v>2008</v>
      </c>
      <c r="W372" s="120">
        <f t="shared" si="543"/>
        <v>2009</v>
      </c>
      <c r="X372" s="120">
        <f t="shared" si="543"/>
        <v>2010</v>
      </c>
      <c r="Y372" s="120">
        <f t="shared" si="543"/>
        <v>2011</v>
      </c>
      <c r="Z372" s="120">
        <f t="shared" si="543"/>
        <v>2012</v>
      </c>
      <c r="AA372" s="120">
        <f t="shared" si="543"/>
        <v>2013</v>
      </c>
      <c r="AB372" s="120">
        <f t="shared" si="543"/>
        <v>2014</v>
      </c>
      <c r="AC372" s="120">
        <f t="shared" si="543"/>
        <v>2015</v>
      </c>
      <c r="AD372" s="120">
        <f t="shared" si="543"/>
        <v>2016</v>
      </c>
      <c r="AE372" s="120">
        <f t="shared" si="543"/>
        <v>2017</v>
      </c>
      <c r="AF372" s="120">
        <f t="shared" si="543"/>
        <v>2018</v>
      </c>
      <c r="AG372" s="120">
        <f t="shared" si="543"/>
        <v>2019</v>
      </c>
      <c r="AH372" s="120">
        <f t="shared" si="543"/>
        <v>2020</v>
      </c>
      <c r="AI372" s="120">
        <f t="shared" si="543"/>
        <v>2021</v>
      </c>
      <c r="AJ372" s="120">
        <f>AI372+1</f>
        <v>2022</v>
      </c>
      <c r="AK372" s="120">
        <f>AJ372+1</f>
        <v>2023</v>
      </c>
      <c r="AL372" s="1"/>
    </row>
    <row r="373" spans="1:41" ht="12.75">
      <c r="B373" s="85" t="s">
        <v>271</v>
      </c>
      <c r="C373" s="86" t="s">
        <v>272</v>
      </c>
      <c r="D373" s="90">
        <v>0</v>
      </c>
      <c r="E373" s="90">
        <v>0</v>
      </c>
      <c r="F373" s="90">
        <v>0</v>
      </c>
      <c r="G373" s="90">
        <v>0</v>
      </c>
      <c r="H373" s="90">
        <v>0</v>
      </c>
      <c r="I373" s="90">
        <v>0</v>
      </c>
      <c r="J373" s="88">
        <v>2E-3</v>
      </c>
      <c r="K373" s="88">
        <v>2E-3</v>
      </c>
      <c r="L373" s="88">
        <v>2E-3</v>
      </c>
      <c r="M373" s="88">
        <v>2E-3</v>
      </c>
      <c r="N373" s="88">
        <v>2E-3</v>
      </c>
      <c r="O373" s="88">
        <v>2E-3</v>
      </c>
      <c r="P373" s="88">
        <v>2E-3</v>
      </c>
      <c r="Q373" s="88">
        <v>2E-3</v>
      </c>
      <c r="R373" s="88">
        <v>2E-3</v>
      </c>
      <c r="S373" s="88">
        <v>2E-3</v>
      </c>
      <c r="T373" s="88">
        <v>2E-3</v>
      </c>
      <c r="U373" s="88">
        <v>2E-3</v>
      </c>
      <c r="V373" s="88">
        <v>2E-3</v>
      </c>
      <c r="W373" s="88">
        <v>2E-3</v>
      </c>
      <c r="X373" s="88">
        <v>2E-3</v>
      </c>
      <c r="Y373" s="88">
        <v>2E-3</v>
      </c>
      <c r="Z373" s="88">
        <v>2E-3</v>
      </c>
      <c r="AA373" s="88">
        <v>2E-3</v>
      </c>
      <c r="AB373" s="88">
        <v>2E-3</v>
      </c>
      <c r="AC373" s="88">
        <v>2E-3</v>
      </c>
      <c r="AD373" s="88">
        <v>2E-3</v>
      </c>
      <c r="AE373" s="88">
        <v>2E-3</v>
      </c>
      <c r="AF373" s="88">
        <v>2E-3</v>
      </c>
      <c r="AG373" s="88">
        <v>2E-3</v>
      </c>
      <c r="AH373" s="88">
        <v>2E-3</v>
      </c>
      <c r="AI373" s="88">
        <v>2E-3</v>
      </c>
      <c r="AJ373" s="88">
        <v>2E-3</v>
      </c>
      <c r="AK373" s="88">
        <v>2E-3</v>
      </c>
      <c r="AL373" s="184"/>
    </row>
    <row r="374" spans="1:41" ht="12.75">
      <c r="B374" s="85" t="s">
        <v>273</v>
      </c>
      <c r="C374" s="86" t="s">
        <v>272</v>
      </c>
      <c r="D374" s="90">
        <v>0</v>
      </c>
      <c r="E374" s="90">
        <v>0</v>
      </c>
      <c r="F374" s="90">
        <v>0</v>
      </c>
      <c r="G374" s="90">
        <v>0</v>
      </c>
      <c r="H374" s="90">
        <v>0</v>
      </c>
      <c r="I374" s="90">
        <v>0</v>
      </c>
      <c r="J374" s="96">
        <v>0.15</v>
      </c>
      <c r="K374" s="96">
        <v>0.15</v>
      </c>
      <c r="L374" s="96">
        <v>0.15</v>
      </c>
      <c r="M374" s="96">
        <v>0.15</v>
      </c>
      <c r="N374" s="96">
        <v>0.15</v>
      </c>
      <c r="O374" s="96">
        <v>0.15</v>
      </c>
      <c r="P374" s="96">
        <v>0.15</v>
      </c>
      <c r="Q374" s="96">
        <v>0.15</v>
      </c>
      <c r="R374" s="96">
        <v>0.15</v>
      </c>
      <c r="S374" s="96">
        <v>0.15</v>
      </c>
      <c r="T374" s="96">
        <v>0.15</v>
      </c>
      <c r="U374" s="96">
        <v>0.15</v>
      </c>
      <c r="V374" s="96">
        <v>0.15</v>
      </c>
      <c r="W374" s="96">
        <v>0.15</v>
      </c>
      <c r="X374" s="96">
        <v>0.15</v>
      </c>
      <c r="Y374" s="96">
        <v>0.15</v>
      </c>
      <c r="Z374" s="96">
        <v>0.15</v>
      </c>
      <c r="AA374" s="96">
        <v>0.15</v>
      </c>
      <c r="AB374" s="96">
        <v>0.15</v>
      </c>
      <c r="AC374" s="96">
        <v>0.15</v>
      </c>
      <c r="AD374" s="96">
        <v>0.15</v>
      </c>
      <c r="AE374" s="96">
        <v>0.15</v>
      </c>
      <c r="AF374" s="96">
        <v>0.15</v>
      </c>
      <c r="AG374" s="96">
        <v>0.15</v>
      </c>
      <c r="AH374" s="96">
        <v>0.15</v>
      </c>
      <c r="AI374" s="96">
        <v>0.15</v>
      </c>
      <c r="AJ374" s="96">
        <v>0.15</v>
      </c>
      <c r="AK374" s="96">
        <v>0.15</v>
      </c>
    </row>
    <row r="375" spans="1:41" ht="12.75">
      <c r="B375" s="85" t="s">
        <v>276</v>
      </c>
      <c r="C375" s="86" t="s">
        <v>272</v>
      </c>
      <c r="D375" s="96">
        <v>0</v>
      </c>
      <c r="E375" s="96">
        <v>0</v>
      </c>
      <c r="F375" s="96">
        <v>0</v>
      </c>
      <c r="G375" s="96">
        <v>0</v>
      </c>
      <c r="H375" s="96">
        <v>0</v>
      </c>
      <c r="I375" s="96">
        <v>0</v>
      </c>
      <c r="J375" s="96">
        <v>0</v>
      </c>
      <c r="K375" s="96">
        <v>0</v>
      </c>
      <c r="L375" s="96">
        <v>0</v>
      </c>
      <c r="M375" s="96">
        <v>0</v>
      </c>
      <c r="N375" s="96">
        <v>0</v>
      </c>
      <c r="O375" s="96">
        <v>0</v>
      </c>
      <c r="P375" s="91">
        <v>0</v>
      </c>
      <c r="Q375" s="91">
        <v>0</v>
      </c>
      <c r="R375" s="91">
        <v>0</v>
      </c>
      <c r="S375" s="91">
        <v>0</v>
      </c>
      <c r="T375" s="91">
        <v>0</v>
      </c>
      <c r="U375" s="91">
        <v>0</v>
      </c>
      <c r="V375" s="91">
        <v>0</v>
      </c>
      <c r="W375" s="96">
        <v>0.3</v>
      </c>
      <c r="X375" s="96">
        <v>0.31</v>
      </c>
      <c r="Y375" s="96">
        <v>0.28999999999999998</v>
      </c>
      <c r="Z375" s="96">
        <v>0.34</v>
      </c>
      <c r="AA375" s="96">
        <v>0.34</v>
      </c>
      <c r="AB375" s="96">
        <v>0.32</v>
      </c>
      <c r="AC375" s="96">
        <v>0.38</v>
      </c>
      <c r="AD375" s="96">
        <v>0.39</v>
      </c>
      <c r="AE375" s="96">
        <v>0.38</v>
      </c>
      <c r="AF375" s="96">
        <v>0.39</v>
      </c>
      <c r="AG375" s="96">
        <v>0.38</v>
      </c>
      <c r="AH375" s="96">
        <v>0.41</v>
      </c>
      <c r="AI375" s="96">
        <v>0.4</v>
      </c>
      <c r="AJ375" s="96">
        <v>0.44</v>
      </c>
      <c r="AK375" s="96">
        <v>0.39579307269213615</v>
      </c>
      <c r="AL375" s="1"/>
    </row>
    <row r="376" spans="1:41" ht="14.25">
      <c r="B376" s="85" t="s">
        <v>277</v>
      </c>
      <c r="C376" s="222" t="s">
        <v>185</v>
      </c>
      <c r="D376" s="92" t="s">
        <v>532</v>
      </c>
      <c r="E376" s="92" t="s">
        <v>532</v>
      </c>
      <c r="F376" s="92" t="s">
        <v>532</v>
      </c>
      <c r="G376" s="92" t="s">
        <v>532</v>
      </c>
      <c r="H376" s="92" t="s">
        <v>532</v>
      </c>
      <c r="I376" s="92" t="s">
        <v>532</v>
      </c>
      <c r="J376" s="93">
        <v>5.1999999999999997E-5</v>
      </c>
      <c r="K376" s="93">
        <v>2.0799999999999999E-4</v>
      </c>
      <c r="L376" s="92">
        <v>6.7600000000000006E-4</v>
      </c>
      <c r="M376" s="92">
        <v>6.2399999999999999E-4</v>
      </c>
      <c r="N376" s="170">
        <v>7.8821760000000012E-3</v>
      </c>
      <c r="O376" s="170">
        <v>1.8710592000000002E-2</v>
      </c>
      <c r="P376" s="174">
        <v>5.5878624000000002E-2</v>
      </c>
      <c r="Q376" s="170">
        <v>3.1542399999999998E-2</v>
      </c>
      <c r="R376" s="174">
        <v>5.5199200000000004E-2</v>
      </c>
      <c r="S376" s="174">
        <v>6.6712176000000012E-2</v>
      </c>
      <c r="T376" s="174">
        <v>8.2246808000000005E-2</v>
      </c>
      <c r="U376" s="174">
        <v>0.10621903200000002</v>
      </c>
      <c r="V376" s="174">
        <v>0.13326663999999999</v>
      </c>
      <c r="W376" s="174">
        <v>0.13847113599999999</v>
      </c>
      <c r="X376" s="174">
        <v>0.124277056</v>
      </c>
      <c r="Y376" s="174">
        <v>0.21622315200000003</v>
      </c>
      <c r="Z376" s="174">
        <v>0.30682422640000001</v>
      </c>
      <c r="AA376" s="174">
        <v>0.36283976160000003</v>
      </c>
      <c r="AB376" s="174">
        <v>0.25721087240000001</v>
      </c>
      <c r="AC376" s="174">
        <v>0.24206700840000003</v>
      </c>
      <c r="AD376" s="174">
        <v>0.43357646640000003</v>
      </c>
      <c r="AE376" s="174">
        <v>0.43476920320000007</v>
      </c>
      <c r="AF376" s="174">
        <v>0.34268850404000012</v>
      </c>
      <c r="AG376" s="174">
        <v>0.33067317940000002</v>
      </c>
      <c r="AH376" s="174">
        <v>0.34889213364000005</v>
      </c>
      <c r="AI376" s="174">
        <v>0.28291733536000002</v>
      </c>
      <c r="AJ376" s="174">
        <v>0.24360755740000001</v>
      </c>
      <c r="AK376" s="174">
        <v>8.4706978099999997E-2</v>
      </c>
      <c r="AL376" s="1"/>
    </row>
    <row r="377" spans="1:41" ht="14.25">
      <c r="B377" s="85" t="s">
        <v>278</v>
      </c>
      <c r="C377" s="222" t="s">
        <v>185</v>
      </c>
      <c r="D377" s="92" t="s">
        <v>532</v>
      </c>
      <c r="E377" s="92" t="s">
        <v>532</v>
      </c>
      <c r="F377" s="92" t="s">
        <v>532</v>
      </c>
      <c r="G377" s="92" t="s">
        <v>532</v>
      </c>
      <c r="H377" s="92" t="s">
        <v>532</v>
      </c>
      <c r="I377" s="92" t="s">
        <v>532</v>
      </c>
      <c r="J377" s="170">
        <v>7.4456088432413607E-3</v>
      </c>
      <c r="K377" s="170">
        <v>3.6175280898876408E-2</v>
      </c>
      <c r="L377" s="174">
        <v>0.12471305093465956</v>
      </c>
      <c r="M377" s="174">
        <v>0.19386388244392883</v>
      </c>
      <c r="N377" s="168">
        <v>1.1456582538461539</v>
      </c>
      <c r="O377" s="168">
        <v>3.4201317651081289</v>
      </c>
      <c r="P377" s="168">
        <v>8.096567467190571</v>
      </c>
      <c r="Q377" s="168">
        <v>11.472697765420959</v>
      </c>
      <c r="R377" s="168">
        <v>17.237362964453748</v>
      </c>
      <c r="S377" s="168">
        <v>23.882142848173739</v>
      </c>
      <c r="T377" s="168">
        <v>32.348769115835147</v>
      </c>
      <c r="U377" s="168">
        <v>41.753316102371016</v>
      </c>
      <c r="V377" s="168">
        <v>52.077404017538562</v>
      </c>
      <c r="W377" s="168">
        <v>62.244822674967544</v>
      </c>
      <c r="X377" s="168">
        <v>77.419971330774644</v>
      </c>
      <c r="Y377" s="168">
        <v>95.105952274029477</v>
      </c>
      <c r="Z377" s="168">
        <v>124.51219610161598</v>
      </c>
      <c r="AA377" s="168">
        <v>162.61455468695985</v>
      </c>
      <c r="AB377" s="168">
        <v>176.68887872243934</v>
      </c>
      <c r="AC377" s="168">
        <v>192.10299308009266</v>
      </c>
      <c r="AD377" s="168">
        <v>207.9670376248597</v>
      </c>
      <c r="AE377" s="168">
        <v>224.54547216092212</v>
      </c>
      <c r="AF377" s="168">
        <v>250.74382069489999</v>
      </c>
      <c r="AG377" s="168">
        <v>275.08799488516439</v>
      </c>
      <c r="AH377" s="168">
        <v>298.49325385594852</v>
      </c>
      <c r="AI377" s="168">
        <v>310.36765268448107</v>
      </c>
      <c r="AJ377" s="168">
        <v>319.40071700329241</v>
      </c>
      <c r="AK377" s="168">
        <v>325.01164369146647</v>
      </c>
      <c r="AL377" s="1"/>
    </row>
    <row r="378" spans="1:41" ht="14.25">
      <c r="B378" s="85" t="s">
        <v>279</v>
      </c>
      <c r="C378" s="222" t="s">
        <v>185</v>
      </c>
      <c r="D378" s="92" t="s">
        <v>532</v>
      </c>
      <c r="E378" s="92" t="s">
        <v>532</v>
      </c>
      <c r="F378" s="92" t="s">
        <v>532</v>
      </c>
      <c r="G378" s="92" t="s">
        <v>532</v>
      </c>
      <c r="H378" s="92" t="s">
        <v>532</v>
      </c>
      <c r="I378" s="92" t="s">
        <v>532</v>
      </c>
      <c r="J378" s="92" t="s">
        <v>532</v>
      </c>
      <c r="K378" s="92" t="s">
        <v>532</v>
      </c>
      <c r="L378" s="92" t="s">
        <v>532</v>
      </c>
      <c r="M378" s="92" t="s">
        <v>532</v>
      </c>
      <c r="N378" s="92" t="s">
        <v>532</v>
      </c>
      <c r="O378" s="92" t="s">
        <v>532</v>
      </c>
      <c r="P378" s="92" t="s">
        <v>532</v>
      </c>
      <c r="Q378" s="92" t="s">
        <v>532</v>
      </c>
      <c r="R378" s="92" t="s">
        <v>532</v>
      </c>
      <c r="S378" s="92" t="s">
        <v>532</v>
      </c>
      <c r="T378" s="92" t="s">
        <v>532</v>
      </c>
      <c r="U378" s="92" t="s">
        <v>532</v>
      </c>
      <c r="V378" s="92" t="s">
        <v>532</v>
      </c>
      <c r="W378" s="170">
        <v>8.6167074957510404E-3</v>
      </c>
      <c r="X378" s="170">
        <v>2.1468068571428571E-2</v>
      </c>
      <c r="Y378" s="174">
        <v>9.247499114771239E-2</v>
      </c>
      <c r="Z378" s="174">
        <v>7.3308078462614154E-2</v>
      </c>
      <c r="AA378" s="174">
        <v>0.76174755184993825</v>
      </c>
      <c r="AB378" s="174">
        <v>1.8479274900823357</v>
      </c>
      <c r="AC378" s="174">
        <v>1.718989372233203</v>
      </c>
      <c r="AD378" s="174">
        <v>2.5788855957333339</v>
      </c>
      <c r="AE378" s="174">
        <v>4.1324278344106444</v>
      </c>
      <c r="AF378" s="174">
        <v>5.4474435443138436</v>
      </c>
      <c r="AG378" s="174">
        <v>5.9447349573051129</v>
      </c>
      <c r="AH378" s="174">
        <v>5.9462145254726639</v>
      </c>
      <c r="AI378" s="174">
        <v>4.2205226676038743</v>
      </c>
      <c r="AJ378" s="174">
        <v>3.6451821118101253</v>
      </c>
      <c r="AK378" s="174">
        <v>1.7607206540648646</v>
      </c>
      <c r="AL378" s="1"/>
    </row>
    <row r="379" spans="1:41" ht="14.25">
      <c r="B379" s="85" t="s">
        <v>504</v>
      </c>
      <c r="C379" s="222" t="s">
        <v>185</v>
      </c>
      <c r="D379" s="97" t="str">
        <f>IF(SUM(D376,D377,D378)=0,"NO",SUM(D376,D377,D378))</f>
        <v>NO</v>
      </c>
      <c r="E379" s="97" t="str">
        <f t="shared" ref="E379:AB379" si="544">IF(SUM(E376,E377,E378)=0,"NO",SUM(E376,E377,E378))</f>
        <v>NO</v>
      </c>
      <c r="F379" s="97" t="str">
        <f t="shared" si="544"/>
        <v>NO</v>
      </c>
      <c r="G379" s="97" t="str">
        <f t="shared" si="544"/>
        <v>NO</v>
      </c>
      <c r="H379" s="97" t="str">
        <f t="shared" si="544"/>
        <v>NO</v>
      </c>
      <c r="I379" s="97" t="str">
        <f t="shared" si="544"/>
        <v>NO</v>
      </c>
      <c r="J379" s="144">
        <f t="shared" si="544"/>
        <v>7.4976088432413606E-3</v>
      </c>
      <c r="K379" s="144">
        <f t="shared" si="544"/>
        <v>3.6383280898876408E-2</v>
      </c>
      <c r="L379" s="143">
        <f t="shared" si="544"/>
        <v>0.12538905093465957</v>
      </c>
      <c r="M379" s="143">
        <f t="shared" si="544"/>
        <v>0.19448788244392884</v>
      </c>
      <c r="N379" s="87">
        <f t="shared" si="544"/>
        <v>1.153540429846154</v>
      </c>
      <c r="O379" s="87">
        <f t="shared" si="544"/>
        <v>3.438842357108129</v>
      </c>
      <c r="P379" s="87">
        <f t="shared" si="544"/>
        <v>8.152446091190571</v>
      </c>
      <c r="Q379" s="87">
        <f t="shared" si="544"/>
        <v>11.504240165420958</v>
      </c>
      <c r="R379" s="87">
        <f t="shared" si="544"/>
        <v>17.292562164453749</v>
      </c>
      <c r="S379" s="87">
        <f t="shared" si="544"/>
        <v>23.948855024173739</v>
      </c>
      <c r="T379" s="87">
        <f t="shared" si="544"/>
        <v>32.431015923835147</v>
      </c>
      <c r="U379" s="87">
        <f t="shared" si="544"/>
        <v>41.859535134371015</v>
      </c>
      <c r="V379" s="87">
        <f t="shared" si="544"/>
        <v>52.210670657538564</v>
      </c>
      <c r="W379" s="87">
        <f t="shared" si="544"/>
        <v>62.391910518463298</v>
      </c>
      <c r="X379" s="87">
        <f t="shared" si="544"/>
        <v>77.565716455346063</v>
      </c>
      <c r="Y379" s="87">
        <f t="shared" si="544"/>
        <v>95.414650417177185</v>
      </c>
      <c r="Z379" s="87">
        <f t="shared" si="544"/>
        <v>124.8923284064786</v>
      </c>
      <c r="AA379" s="87">
        <f t="shared" si="544"/>
        <v>163.73914200040977</v>
      </c>
      <c r="AB379" s="87">
        <f t="shared" si="544"/>
        <v>178.79401708492168</v>
      </c>
      <c r="AC379" s="87">
        <f t="shared" ref="AC379:AD379" si="545">IF(SUM(AC376,AC377,AC378)=0,"NO",SUM(AC376,AC377,AC378))</f>
        <v>194.06404946072587</v>
      </c>
      <c r="AD379" s="87">
        <f t="shared" si="545"/>
        <v>210.97949968699305</v>
      </c>
      <c r="AE379" s="87">
        <f t="shared" ref="AE379:AF379" si="546">IF(SUM(AE376,AE377,AE378)=0,"NO",SUM(AE376,AE377,AE378))</f>
        <v>229.11266919853276</v>
      </c>
      <c r="AF379" s="87">
        <f t="shared" si="546"/>
        <v>256.53395274325385</v>
      </c>
      <c r="AG379" s="87">
        <f t="shared" ref="AG379:AH379" si="547">IF(SUM(AG376,AG377,AG378)=0,"NO",SUM(AG376,AG377,AG378))</f>
        <v>281.36340302186949</v>
      </c>
      <c r="AH379" s="87">
        <f t="shared" si="547"/>
        <v>304.78836051506119</v>
      </c>
      <c r="AI379" s="87">
        <f t="shared" ref="AI379:AJ379" si="548">IF(SUM(AI376,AI377,AI378)=0,"NO",SUM(AI376,AI377,AI378))</f>
        <v>314.87109268744496</v>
      </c>
      <c r="AJ379" s="87">
        <f t="shared" si="548"/>
        <v>323.28950667250257</v>
      </c>
      <c r="AK379" s="87">
        <f t="shared" ref="AK379" si="549">IF(SUM(AK376,AK377,AK378)=0,"NO",SUM(AK376,AK377,AK378))</f>
        <v>326.85707132363132</v>
      </c>
      <c r="AL379" s="113"/>
    </row>
    <row r="380" spans="1:41" ht="12.75">
      <c r="B380" s="194"/>
      <c r="C380" s="194"/>
      <c r="D380" s="98"/>
      <c r="E380" s="98"/>
      <c r="F380" s="98"/>
      <c r="G380" s="98"/>
      <c r="H380" s="98"/>
      <c r="I380" s="98"/>
      <c r="J380" s="98"/>
      <c r="K380" s="98"/>
      <c r="L380" s="98"/>
      <c r="M380" s="98"/>
      <c r="N380" s="98"/>
      <c r="O380" s="98"/>
      <c r="P380" s="98"/>
      <c r="Q380" s="98"/>
      <c r="R380" s="98"/>
      <c r="S380" s="98"/>
      <c r="T380" s="98"/>
      <c r="U380" s="98"/>
      <c r="V380" s="98"/>
      <c r="W380" s="98"/>
      <c r="X380" s="98"/>
      <c r="Y380" s="98"/>
      <c r="Z380" s="98"/>
      <c r="AA380" s="98"/>
      <c r="AB380" s="98"/>
      <c r="AC380" s="98"/>
      <c r="AD380" s="98"/>
      <c r="AE380" s="98"/>
      <c r="AF380" s="98"/>
      <c r="AG380" s="194"/>
      <c r="AH380" s="194"/>
      <c r="AI380" s="194"/>
      <c r="AJ380" s="194"/>
      <c r="AK380" s="194"/>
      <c r="AL380" s="113"/>
      <c r="AO380" s="14"/>
    </row>
    <row r="381" spans="1:41" ht="12.75">
      <c r="B381" s="15"/>
      <c r="C381" s="2"/>
      <c r="D381" s="1"/>
      <c r="E381" s="1"/>
      <c r="F381" s="1"/>
      <c r="G381" s="1"/>
      <c r="H381" s="1"/>
      <c r="I381" s="82"/>
      <c r="J381" s="82"/>
      <c r="K381" s="82"/>
      <c r="L381" s="82"/>
      <c r="M381" s="82"/>
      <c r="N381" s="82"/>
      <c r="O381" s="82"/>
      <c r="P381" s="82"/>
      <c r="Q381" s="82"/>
      <c r="R381" s="82"/>
      <c r="S381" s="82"/>
      <c r="T381" s="82"/>
      <c r="U381" s="82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1:41" ht="12.75">
      <c r="B382" s="15"/>
      <c r="C382" s="2"/>
      <c r="D382" s="1"/>
      <c r="E382" s="1"/>
      <c r="F382" s="1"/>
      <c r="G382" s="1"/>
      <c r="H382" s="1"/>
      <c r="I382" s="98"/>
      <c r="J382" s="98"/>
      <c r="K382" s="98"/>
      <c r="L382" s="98"/>
      <c r="M382" s="98"/>
      <c r="N382" s="98"/>
      <c r="O382" s="98"/>
      <c r="P382" s="98"/>
      <c r="Q382" s="80"/>
      <c r="R382" s="98"/>
      <c r="S382" s="98"/>
      <c r="T382" s="98"/>
      <c r="U382" s="98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1:41" ht="12.75">
      <c r="A383" s="8" t="s">
        <v>290</v>
      </c>
      <c r="B383" s="1" t="s">
        <v>458</v>
      </c>
      <c r="C383" s="6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1:41" ht="12.75">
      <c r="B384" s="266" t="s">
        <v>113</v>
      </c>
      <c r="C384" s="119" t="s">
        <v>114</v>
      </c>
      <c r="D384" s="120">
        <v>1990</v>
      </c>
      <c r="E384" s="120">
        <f t="shared" ref="E384:R384" si="550">D384+1</f>
        <v>1991</v>
      </c>
      <c r="F384" s="120">
        <f t="shared" si="550"/>
        <v>1992</v>
      </c>
      <c r="G384" s="120">
        <f t="shared" si="550"/>
        <v>1993</v>
      </c>
      <c r="H384" s="120">
        <f t="shared" si="550"/>
        <v>1994</v>
      </c>
      <c r="I384" s="120">
        <f t="shared" si="550"/>
        <v>1995</v>
      </c>
      <c r="J384" s="120">
        <f t="shared" si="550"/>
        <v>1996</v>
      </c>
      <c r="K384" s="120">
        <f t="shared" si="550"/>
        <v>1997</v>
      </c>
      <c r="L384" s="120">
        <f t="shared" si="550"/>
        <v>1998</v>
      </c>
      <c r="M384" s="120">
        <f t="shared" si="550"/>
        <v>1999</v>
      </c>
      <c r="N384" s="120">
        <f t="shared" si="550"/>
        <v>2000</v>
      </c>
      <c r="O384" s="120">
        <f t="shared" si="550"/>
        <v>2001</v>
      </c>
      <c r="P384" s="120">
        <f t="shared" si="550"/>
        <v>2002</v>
      </c>
      <c r="Q384" s="120">
        <f t="shared" si="550"/>
        <v>2003</v>
      </c>
      <c r="R384" s="120">
        <f t="shared" si="550"/>
        <v>2004</v>
      </c>
      <c r="S384" s="120">
        <f t="shared" ref="S384:AI384" si="551">R384+1</f>
        <v>2005</v>
      </c>
      <c r="T384" s="120">
        <f t="shared" si="551"/>
        <v>2006</v>
      </c>
      <c r="U384" s="120">
        <f t="shared" si="551"/>
        <v>2007</v>
      </c>
      <c r="V384" s="120">
        <f t="shared" si="551"/>
        <v>2008</v>
      </c>
      <c r="W384" s="120">
        <f t="shared" si="551"/>
        <v>2009</v>
      </c>
      <c r="X384" s="120">
        <f t="shared" si="551"/>
        <v>2010</v>
      </c>
      <c r="Y384" s="120">
        <f t="shared" si="551"/>
        <v>2011</v>
      </c>
      <c r="Z384" s="120">
        <f t="shared" si="551"/>
        <v>2012</v>
      </c>
      <c r="AA384" s="120">
        <f t="shared" si="551"/>
        <v>2013</v>
      </c>
      <c r="AB384" s="120">
        <f t="shared" si="551"/>
        <v>2014</v>
      </c>
      <c r="AC384" s="120">
        <f t="shared" si="551"/>
        <v>2015</v>
      </c>
      <c r="AD384" s="120">
        <f t="shared" si="551"/>
        <v>2016</v>
      </c>
      <c r="AE384" s="120">
        <f t="shared" si="551"/>
        <v>2017</v>
      </c>
      <c r="AF384" s="120">
        <f t="shared" si="551"/>
        <v>2018</v>
      </c>
      <c r="AG384" s="120">
        <f t="shared" si="551"/>
        <v>2019</v>
      </c>
      <c r="AH384" s="120">
        <f t="shared" si="551"/>
        <v>2020</v>
      </c>
      <c r="AI384" s="120">
        <f t="shared" si="551"/>
        <v>2021</v>
      </c>
      <c r="AJ384" s="120">
        <f>AI384+1</f>
        <v>2022</v>
      </c>
      <c r="AK384" s="120">
        <f>AJ384+1</f>
        <v>2023</v>
      </c>
      <c r="AL384" s="184"/>
    </row>
    <row r="385" spans="2:38" ht="12.75">
      <c r="B385" s="141" t="s">
        <v>291</v>
      </c>
      <c r="C385" s="132" t="s">
        <v>236</v>
      </c>
      <c r="D385" s="157">
        <v>0</v>
      </c>
      <c r="E385" s="157">
        <v>0</v>
      </c>
      <c r="F385" s="157">
        <v>784.94755488243231</v>
      </c>
      <c r="G385" s="157">
        <v>5102.1591067358104</v>
      </c>
      <c r="H385" s="157">
        <v>8765.2476961871616</v>
      </c>
      <c r="I385" s="157">
        <v>9681.0198435499988</v>
      </c>
      <c r="J385" s="157">
        <v>9921.8452300000008</v>
      </c>
      <c r="K385" s="157">
        <v>10542.809719999999</v>
      </c>
      <c r="L385" s="157">
        <v>9663.6766500000012</v>
      </c>
      <c r="M385" s="157">
        <v>9517.1550999999999</v>
      </c>
      <c r="N385" s="157">
        <v>9761.1374600000017</v>
      </c>
      <c r="O385" s="157">
        <v>9413.4459599999991</v>
      </c>
      <c r="P385" s="157">
        <v>9887.1082299999962</v>
      </c>
      <c r="Q385" s="157">
        <v>9909.2652300000009</v>
      </c>
      <c r="R385" s="157">
        <v>10128.9208</v>
      </c>
      <c r="S385" s="157">
        <v>10406.862869999997</v>
      </c>
      <c r="T385" s="157">
        <v>11073.929040000001</v>
      </c>
      <c r="U385" s="157">
        <v>11191.098860000002</v>
      </c>
      <c r="V385" s="157">
        <v>11162.576809999997</v>
      </c>
      <c r="W385" s="157">
        <v>7653.0962399999999</v>
      </c>
      <c r="X385" s="157">
        <v>9291.8537600000018</v>
      </c>
      <c r="Y385" s="157">
        <v>8135.755720000001</v>
      </c>
      <c r="Z385" s="157">
        <v>9855.9170924999999</v>
      </c>
      <c r="AA385" s="157">
        <v>9613.1719178750009</v>
      </c>
      <c r="AB385" s="157">
        <v>9752.8265953749997</v>
      </c>
      <c r="AC385" s="157">
        <v>9272.9314874999982</v>
      </c>
      <c r="AD385" s="157">
        <v>9204.6959999999999</v>
      </c>
      <c r="AE385" s="157">
        <v>9652.0695799999994</v>
      </c>
      <c r="AF385" s="157">
        <v>9440.5015700000004</v>
      </c>
      <c r="AG385" s="157">
        <v>8432.8356937999979</v>
      </c>
      <c r="AH385" s="157">
        <v>5147.9971078749995</v>
      </c>
      <c r="AI385" s="157">
        <v>4033.9156652000001</v>
      </c>
      <c r="AJ385" s="157">
        <v>2804.5162570268189</v>
      </c>
      <c r="AK385" s="157">
        <v>1751.77641168219</v>
      </c>
      <c r="AL385" s="184"/>
    </row>
    <row r="386" spans="2:38" ht="12.75">
      <c r="B386" s="141" t="s">
        <v>292</v>
      </c>
      <c r="C386" s="132" t="s">
        <v>238</v>
      </c>
      <c r="D386" s="157">
        <v>3.5</v>
      </c>
      <c r="E386" s="157">
        <v>3.5</v>
      </c>
      <c r="F386" s="157">
        <v>3.5</v>
      </c>
      <c r="G386" s="157">
        <v>3.5</v>
      </c>
      <c r="H386" s="157">
        <v>3.5</v>
      </c>
      <c r="I386" s="157">
        <v>3.5</v>
      </c>
      <c r="J386" s="157">
        <v>3.5</v>
      </c>
      <c r="K386" s="157">
        <v>3.5</v>
      </c>
      <c r="L386" s="157">
        <v>3.5</v>
      </c>
      <c r="M386" s="157">
        <v>3.5</v>
      </c>
      <c r="N386" s="157">
        <v>3.5</v>
      </c>
      <c r="O386" s="157">
        <v>3.5</v>
      </c>
      <c r="P386" s="157">
        <v>3.5</v>
      </c>
      <c r="Q386" s="157">
        <v>3.5</v>
      </c>
      <c r="R386" s="157">
        <v>3.5</v>
      </c>
      <c r="S386" s="157">
        <v>3</v>
      </c>
      <c r="T386" s="157">
        <v>3</v>
      </c>
      <c r="U386" s="157">
        <v>2.5</v>
      </c>
      <c r="V386" s="157">
        <v>2.5</v>
      </c>
      <c r="W386" s="157">
        <v>1.2</v>
      </c>
      <c r="X386" s="157">
        <v>1</v>
      </c>
      <c r="Y386" s="157">
        <v>0.8</v>
      </c>
      <c r="Z386" s="157">
        <v>0.8</v>
      </c>
      <c r="AA386" s="157">
        <v>0.8</v>
      </c>
      <c r="AB386" s="157">
        <v>0.74</v>
      </c>
      <c r="AC386" s="157">
        <v>0.75</v>
      </c>
      <c r="AD386" s="157">
        <v>0.746</v>
      </c>
      <c r="AE386" s="157">
        <v>0.749</v>
      </c>
      <c r="AF386" s="157">
        <v>0.753</v>
      </c>
      <c r="AG386" s="157">
        <v>0.72699999999999998</v>
      </c>
      <c r="AH386" s="157">
        <v>0.70899999999999996</v>
      </c>
      <c r="AI386" s="157">
        <v>0.79300000000000004</v>
      </c>
      <c r="AJ386" s="157">
        <v>0.58599999999999997</v>
      </c>
      <c r="AK386" s="157">
        <v>0.79300000000000004</v>
      </c>
      <c r="AL386" s="1"/>
    </row>
    <row r="387" spans="2:38" ht="12.75">
      <c r="B387" s="117" t="s">
        <v>293</v>
      </c>
      <c r="C387" s="132" t="s">
        <v>236</v>
      </c>
      <c r="D387" s="157">
        <v>0</v>
      </c>
      <c r="E387" s="157">
        <v>0</v>
      </c>
      <c r="F387" s="157">
        <v>0</v>
      </c>
      <c r="G387" s="157">
        <v>776.60377587641619</v>
      </c>
      <c r="H387" s="157">
        <v>5824.5283190731207</v>
      </c>
      <c r="I387" s="157">
        <v>15654.843002195459</v>
      </c>
      <c r="J387" s="157">
        <v>22431.407678953397</v>
      </c>
      <c r="K387" s="157">
        <v>28071.42253209055</v>
      </c>
      <c r="L387" s="157">
        <v>32986.440199005832</v>
      </c>
      <c r="M387" s="157">
        <v>37662.741698821963</v>
      </c>
      <c r="N387" s="157">
        <v>42374.360231419436</v>
      </c>
      <c r="O387" s="157">
        <v>46683.506694062344</v>
      </c>
      <c r="P387" s="157">
        <v>50730.765107740408</v>
      </c>
      <c r="Q387" s="157">
        <v>54488.155246296592</v>
      </c>
      <c r="R387" s="157">
        <v>57746.097224373458</v>
      </c>
      <c r="S387" s="157">
        <v>60363.612161489058</v>
      </c>
      <c r="T387" s="157">
        <v>62351.18961701513</v>
      </c>
      <c r="U387" s="157">
        <v>63687.066101628239</v>
      </c>
      <c r="V387" s="157">
        <v>64543.496910136913</v>
      </c>
      <c r="W387" s="157">
        <v>65375.04311950798</v>
      </c>
      <c r="X387" s="157">
        <v>66042.624121224988</v>
      </c>
      <c r="Y387" s="157">
        <v>67365.646684007792</v>
      </c>
      <c r="Z387" s="157">
        <v>70405.529211381043</v>
      </c>
      <c r="AA387" s="157">
        <v>72054.20222107922</v>
      </c>
      <c r="AB387" s="157">
        <v>72813.350057862117</v>
      </c>
      <c r="AC387" s="157">
        <v>73271.548347474949</v>
      </c>
      <c r="AD387" s="157">
        <v>73861.02926481195</v>
      </c>
      <c r="AE387" s="157">
        <v>74281.892546552961</v>
      </c>
      <c r="AF387" s="157">
        <v>74398.289101794522</v>
      </c>
      <c r="AG387" s="157">
        <v>73763.097319119668</v>
      </c>
      <c r="AH387" s="157">
        <v>72333.2800913518</v>
      </c>
      <c r="AI387" s="157">
        <v>70308.503317694951</v>
      </c>
      <c r="AJ387" s="157">
        <v>67611.128981436661</v>
      </c>
      <c r="AK387" s="157">
        <v>64202.627346421861</v>
      </c>
      <c r="AL387" s="1"/>
    </row>
    <row r="388" spans="2:38" ht="12.75">
      <c r="B388" s="117" t="s">
        <v>294</v>
      </c>
      <c r="C388" s="132" t="s">
        <v>238</v>
      </c>
      <c r="D388" s="157">
        <v>700</v>
      </c>
      <c r="E388" s="157">
        <v>700</v>
      </c>
      <c r="F388" s="157">
        <v>700</v>
      </c>
      <c r="G388" s="157">
        <v>700</v>
      </c>
      <c r="H388" s="157">
        <v>700</v>
      </c>
      <c r="I388" s="157">
        <v>700</v>
      </c>
      <c r="J388" s="157">
        <v>700</v>
      </c>
      <c r="K388" s="157">
        <v>700</v>
      </c>
      <c r="L388" s="157">
        <v>700</v>
      </c>
      <c r="M388" s="157">
        <v>650</v>
      </c>
      <c r="N388" s="157">
        <v>615</v>
      </c>
      <c r="O388" s="157">
        <v>603</v>
      </c>
      <c r="P388" s="157">
        <v>588</v>
      </c>
      <c r="Q388" s="157">
        <v>582</v>
      </c>
      <c r="R388" s="157">
        <v>553</v>
      </c>
      <c r="S388" s="157">
        <v>548</v>
      </c>
      <c r="T388" s="157">
        <v>536.20000000000005</v>
      </c>
      <c r="U388" s="157">
        <v>521.5</v>
      </c>
      <c r="V388" s="157">
        <v>520.1</v>
      </c>
      <c r="W388" s="157">
        <v>497</v>
      </c>
      <c r="X388" s="157">
        <v>497</v>
      </c>
      <c r="Y388" s="157">
        <v>497</v>
      </c>
      <c r="Z388" s="157">
        <v>497</v>
      </c>
      <c r="AA388" s="157">
        <v>497</v>
      </c>
      <c r="AB388" s="157">
        <v>497</v>
      </c>
      <c r="AC388" s="157">
        <v>497</v>
      </c>
      <c r="AD388" s="157">
        <v>497</v>
      </c>
      <c r="AE388" s="157">
        <v>497</v>
      </c>
      <c r="AF388" s="157">
        <v>497</v>
      </c>
      <c r="AG388" s="157">
        <v>497</v>
      </c>
      <c r="AH388" s="157">
        <v>497</v>
      </c>
      <c r="AI388" s="157">
        <v>497</v>
      </c>
      <c r="AJ388" s="157">
        <v>497</v>
      </c>
      <c r="AK388" s="157">
        <v>497</v>
      </c>
      <c r="AL388" s="1"/>
    </row>
    <row r="389" spans="2:38" ht="12.75">
      <c r="B389" s="117" t="s">
        <v>295</v>
      </c>
      <c r="C389" s="132" t="s">
        <v>238</v>
      </c>
      <c r="D389" s="157">
        <v>15</v>
      </c>
      <c r="E389" s="157">
        <v>15</v>
      </c>
      <c r="F389" s="157">
        <v>15</v>
      </c>
      <c r="G389" s="157">
        <v>15</v>
      </c>
      <c r="H389" s="157">
        <v>15</v>
      </c>
      <c r="I389" s="157">
        <v>15</v>
      </c>
      <c r="J389" s="157">
        <v>15</v>
      </c>
      <c r="K389" s="157">
        <v>15</v>
      </c>
      <c r="L389" s="157">
        <v>15</v>
      </c>
      <c r="M389" s="157">
        <v>15</v>
      </c>
      <c r="N389" s="157">
        <v>15</v>
      </c>
      <c r="O389" s="157">
        <v>15</v>
      </c>
      <c r="P389" s="157">
        <v>15</v>
      </c>
      <c r="Q389" s="157">
        <v>15</v>
      </c>
      <c r="R389" s="157">
        <v>15</v>
      </c>
      <c r="S389" s="157">
        <v>10</v>
      </c>
      <c r="T389" s="157">
        <v>10</v>
      </c>
      <c r="U389" s="157">
        <v>10</v>
      </c>
      <c r="V389" s="157">
        <v>10</v>
      </c>
      <c r="W389" s="157">
        <v>10</v>
      </c>
      <c r="X389" s="157">
        <v>10</v>
      </c>
      <c r="Y389" s="157">
        <v>10</v>
      </c>
      <c r="Z389" s="157">
        <v>10</v>
      </c>
      <c r="AA389" s="157">
        <v>10</v>
      </c>
      <c r="AB389" s="157">
        <v>10</v>
      </c>
      <c r="AC389" s="157">
        <v>10</v>
      </c>
      <c r="AD389" s="157">
        <v>10</v>
      </c>
      <c r="AE389" s="157">
        <v>10</v>
      </c>
      <c r="AF389" s="157">
        <v>10</v>
      </c>
      <c r="AG389" s="157">
        <v>10</v>
      </c>
      <c r="AH389" s="157">
        <v>10</v>
      </c>
      <c r="AI389" s="157">
        <v>10</v>
      </c>
      <c r="AJ389" s="157">
        <v>10</v>
      </c>
      <c r="AK389" s="157">
        <v>10</v>
      </c>
      <c r="AL389" s="184"/>
    </row>
    <row r="390" spans="2:38" ht="12.75">
      <c r="B390" s="117" t="s">
        <v>296</v>
      </c>
      <c r="C390" s="132" t="s">
        <v>116</v>
      </c>
      <c r="D390" s="303">
        <v>0.04</v>
      </c>
      <c r="E390" s="303">
        <v>0.04</v>
      </c>
      <c r="F390" s="303">
        <v>0.04</v>
      </c>
      <c r="G390" s="303">
        <v>0.04</v>
      </c>
      <c r="H390" s="303">
        <v>0.04</v>
      </c>
      <c r="I390" s="303">
        <v>0.04</v>
      </c>
      <c r="J390" s="303">
        <v>0.04</v>
      </c>
      <c r="K390" s="303">
        <v>0.04</v>
      </c>
      <c r="L390" s="303">
        <v>0.04</v>
      </c>
      <c r="M390" s="303">
        <v>0.04</v>
      </c>
      <c r="N390" s="303">
        <v>0.04</v>
      </c>
      <c r="O390" s="303">
        <v>0.04</v>
      </c>
      <c r="P390" s="303">
        <v>0.04</v>
      </c>
      <c r="Q390" s="303">
        <v>0.04</v>
      </c>
      <c r="R390" s="303">
        <v>0.04</v>
      </c>
      <c r="S390" s="303">
        <v>0.04</v>
      </c>
      <c r="T390" s="303">
        <v>0.04</v>
      </c>
      <c r="U390" s="303">
        <v>0.04</v>
      </c>
      <c r="V390" s="303">
        <v>0.04</v>
      </c>
      <c r="W390" s="303">
        <v>0.04</v>
      </c>
      <c r="X390" s="303">
        <v>0.04</v>
      </c>
      <c r="Y390" s="303">
        <v>0.04</v>
      </c>
      <c r="Z390" s="303">
        <v>0.04</v>
      </c>
      <c r="AA390" s="303">
        <v>0.04</v>
      </c>
      <c r="AB390" s="303">
        <v>0.04</v>
      </c>
      <c r="AC390" s="303">
        <v>0.04</v>
      </c>
      <c r="AD390" s="303">
        <v>0.04</v>
      </c>
      <c r="AE390" s="303">
        <v>0.04</v>
      </c>
      <c r="AF390" s="303">
        <v>0.04</v>
      </c>
      <c r="AG390" s="303">
        <v>0.04</v>
      </c>
      <c r="AH390" s="303">
        <v>0.04</v>
      </c>
      <c r="AI390" s="303">
        <v>0.04</v>
      </c>
      <c r="AJ390" s="303">
        <v>0.04</v>
      </c>
      <c r="AK390" s="303">
        <v>0.04</v>
      </c>
      <c r="AL390" s="1"/>
    </row>
    <row r="391" spans="2:38" ht="12.75">
      <c r="B391" s="117" t="s">
        <v>297</v>
      </c>
      <c r="C391" s="132" t="s">
        <v>116</v>
      </c>
      <c r="D391" s="303">
        <v>0.5</v>
      </c>
      <c r="E391" s="303">
        <v>0.5</v>
      </c>
      <c r="F391" s="303">
        <v>0.5</v>
      </c>
      <c r="G391" s="303">
        <v>0.5</v>
      </c>
      <c r="H391" s="303">
        <v>0.5</v>
      </c>
      <c r="I391" s="303">
        <v>0.5</v>
      </c>
      <c r="J391" s="303">
        <v>0.5</v>
      </c>
      <c r="K391" s="303">
        <v>0.5</v>
      </c>
      <c r="L391" s="303">
        <v>0.5</v>
      </c>
      <c r="M391" s="303">
        <v>0.5</v>
      </c>
      <c r="N391" s="303">
        <v>0.5</v>
      </c>
      <c r="O391" s="303">
        <v>0.5</v>
      </c>
      <c r="P391" s="303">
        <v>0.5</v>
      </c>
      <c r="Q391" s="303">
        <v>0.5</v>
      </c>
      <c r="R391" s="303">
        <v>0.5</v>
      </c>
      <c r="S391" s="303">
        <v>0.5</v>
      </c>
      <c r="T391" s="303">
        <v>0.5</v>
      </c>
      <c r="U391" s="303">
        <v>0.5</v>
      </c>
      <c r="V391" s="303">
        <v>0.5</v>
      </c>
      <c r="W391" s="303">
        <v>0.5</v>
      </c>
      <c r="X391" s="303">
        <v>0.5</v>
      </c>
      <c r="Y391" s="303">
        <v>0.5</v>
      </c>
      <c r="Z391" s="303">
        <v>0.5</v>
      </c>
      <c r="AA391" s="303">
        <v>0.5</v>
      </c>
      <c r="AB391" s="303">
        <v>0.5</v>
      </c>
      <c r="AC391" s="303">
        <v>0.5</v>
      </c>
      <c r="AD391" s="303">
        <v>0.5</v>
      </c>
      <c r="AE391" s="303">
        <v>0.5</v>
      </c>
      <c r="AF391" s="303">
        <v>0.5</v>
      </c>
      <c r="AG391" s="303">
        <v>0.5</v>
      </c>
      <c r="AH391" s="303">
        <v>0.5</v>
      </c>
      <c r="AI391" s="303">
        <v>0.5</v>
      </c>
      <c r="AJ391" s="303">
        <v>0.5</v>
      </c>
      <c r="AK391" s="303">
        <v>0.5</v>
      </c>
      <c r="AL391" s="1"/>
    </row>
    <row r="392" spans="2:38" ht="12.75">
      <c r="B392" s="141" t="s">
        <v>298</v>
      </c>
      <c r="C392" s="132" t="s">
        <v>236</v>
      </c>
      <c r="D392" s="157">
        <v>0</v>
      </c>
      <c r="E392" s="157">
        <v>0</v>
      </c>
      <c r="F392" s="157">
        <v>0</v>
      </c>
      <c r="G392" s="157">
        <v>2.5118321756237836</v>
      </c>
      <c r="H392" s="157">
        <v>18.838741317178375</v>
      </c>
      <c r="I392" s="157">
        <v>50.095497607025472</v>
      </c>
      <c r="J392" s="157">
        <v>71.780504572650884</v>
      </c>
      <c r="K392" s="157">
        <v>89.828552102689756</v>
      </c>
      <c r="L392" s="157">
        <v>105.55660863681867</v>
      </c>
      <c r="M392" s="157">
        <v>120.5207734362303</v>
      </c>
      <c r="N392" s="157">
        <v>135.59795274054221</v>
      </c>
      <c r="O392" s="157">
        <v>149.38722142099954</v>
      </c>
      <c r="P392" s="157">
        <v>162.33844834476932</v>
      </c>
      <c r="Q392" s="157">
        <v>174.3620967881491</v>
      </c>
      <c r="R392" s="157">
        <v>184.78751111799508</v>
      </c>
      <c r="S392" s="157">
        <v>193.16355891676497</v>
      </c>
      <c r="T392" s="157">
        <v>199.52380677444842</v>
      </c>
      <c r="U392" s="157">
        <v>203.79861152521042</v>
      </c>
      <c r="V392" s="157">
        <v>206.53919011243818</v>
      </c>
      <c r="W392" s="157">
        <v>209.20013798242559</v>
      </c>
      <c r="X392" s="157">
        <v>211.33639718791994</v>
      </c>
      <c r="Y392" s="157">
        <v>215.57006938882495</v>
      </c>
      <c r="Z392" s="157">
        <v>225.29769347641934</v>
      </c>
      <c r="AA392" s="157">
        <v>230.57344710745349</v>
      </c>
      <c r="AB392" s="157">
        <v>233.00272018515878</v>
      </c>
      <c r="AC392" s="157">
        <v>234.46895471191982</v>
      </c>
      <c r="AD392" s="157">
        <v>236.35529364739824</v>
      </c>
      <c r="AE392" s="157">
        <v>237.70205614896949</v>
      </c>
      <c r="AF392" s="157">
        <v>238.07452512574255</v>
      </c>
      <c r="AG392" s="157">
        <v>236.04191142118293</v>
      </c>
      <c r="AH392" s="157">
        <v>231.46649629232579</v>
      </c>
      <c r="AI392" s="157">
        <v>224.98721061662383</v>
      </c>
      <c r="AJ392" s="157">
        <v>216.35561274059731</v>
      </c>
      <c r="AK392" s="157">
        <v>205.39981770744265</v>
      </c>
      <c r="AL392" s="1"/>
    </row>
    <row r="393" spans="2:38" ht="12.75">
      <c r="B393" s="141" t="s">
        <v>505</v>
      </c>
      <c r="C393" s="132" t="s">
        <v>238</v>
      </c>
      <c r="D393" s="157">
        <v>680.97075690716019</v>
      </c>
      <c r="E393" s="157">
        <v>680.97075690716019</v>
      </c>
      <c r="F393" s="157">
        <v>680.97075690716019</v>
      </c>
      <c r="G393" s="157">
        <v>680.97075690716019</v>
      </c>
      <c r="H393" s="157">
        <v>680.97075690716019</v>
      </c>
      <c r="I393" s="157">
        <v>680.97075690716019</v>
      </c>
      <c r="J393" s="157">
        <v>669.09231195676693</v>
      </c>
      <c r="K393" s="157">
        <v>658.49813432497251</v>
      </c>
      <c r="L393" s="157">
        <v>647.42142673605031</v>
      </c>
      <c r="M393" s="157">
        <v>629.49263671405208</v>
      </c>
      <c r="N393" s="157">
        <v>609.81277213839667</v>
      </c>
      <c r="O393" s="157">
        <v>591.25376383504954</v>
      </c>
      <c r="P393" s="157">
        <v>573.18564271417586</v>
      </c>
      <c r="Q393" s="157">
        <v>556.35422799904848</v>
      </c>
      <c r="R393" s="157">
        <v>538.50364162654068</v>
      </c>
      <c r="S393" s="157">
        <v>521.89299569929938</v>
      </c>
      <c r="T393" s="157">
        <v>505.69273653233864</v>
      </c>
      <c r="U393" s="157">
        <v>489.87157152912613</v>
      </c>
      <c r="V393" s="157">
        <v>474.9877102395759</v>
      </c>
      <c r="W393" s="157">
        <v>460.69600131338245</v>
      </c>
      <c r="X393" s="157">
        <v>448.05657594207958</v>
      </c>
      <c r="Y393" s="157">
        <v>438.67087706664631</v>
      </c>
      <c r="Z393" s="157">
        <v>426.26097148544346</v>
      </c>
      <c r="AA393" s="157">
        <v>416.76082141259792</v>
      </c>
      <c r="AB393" s="157">
        <v>409.37922260704084</v>
      </c>
      <c r="AC393" s="157">
        <v>404.05142753014337</v>
      </c>
      <c r="AD393" s="157">
        <v>400.26324417281836</v>
      </c>
      <c r="AE393" s="157">
        <v>393.96993013684278</v>
      </c>
      <c r="AF393" s="157">
        <v>388.10100802198571</v>
      </c>
      <c r="AG393" s="157">
        <v>384.06472303281345</v>
      </c>
      <c r="AH393" s="157">
        <v>378.95137417700062</v>
      </c>
      <c r="AI393" s="157">
        <v>373.82877074092045</v>
      </c>
      <c r="AJ393" s="157">
        <v>366.21236031922541</v>
      </c>
      <c r="AK393" s="157">
        <v>372.91038235694356</v>
      </c>
      <c r="AL393" s="184"/>
    </row>
    <row r="394" spans="2:38" ht="12.75">
      <c r="B394" s="141" t="s">
        <v>299</v>
      </c>
      <c r="C394" s="132" t="s">
        <v>236</v>
      </c>
      <c r="D394" s="157">
        <v>0</v>
      </c>
      <c r="E394" s="157">
        <v>0</v>
      </c>
      <c r="F394" s="157">
        <v>0</v>
      </c>
      <c r="G394" s="157">
        <v>5.8319468303923818</v>
      </c>
      <c r="H394" s="157">
        <v>43.739601227942863</v>
      </c>
      <c r="I394" s="157">
        <v>116.31122545584412</v>
      </c>
      <c r="J394" s="157">
        <v>191.32629730130034</v>
      </c>
      <c r="K394" s="157">
        <v>322.49710685318558</v>
      </c>
      <c r="L394" s="157">
        <v>465.299048452107</v>
      </c>
      <c r="M394" s="157">
        <v>611.47812070790246</v>
      </c>
      <c r="N394" s="157">
        <v>788.57621965611747</v>
      </c>
      <c r="O394" s="157">
        <v>996.09898456283611</v>
      </c>
      <c r="P394" s="157">
        <v>1289.7184578754809</v>
      </c>
      <c r="Q394" s="157">
        <v>1595.7859797889062</v>
      </c>
      <c r="R394" s="157">
        <v>1756.402389297564</v>
      </c>
      <c r="S394" s="157">
        <v>2058.366075560029</v>
      </c>
      <c r="T394" s="157">
        <v>1470.7750000000003</v>
      </c>
      <c r="U394" s="157">
        <v>1893.4580000000005</v>
      </c>
      <c r="V394" s="157">
        <v>2175.922</v>
      </c>
      <c r="W394" s="157">
        <v>2497.8049999999998</v>
      </c>
      <c r="X394" s="157">
        <v>2894.9170000000008</v>
      </c>
      <c r="Y394" s="157">
        <v>2235.2630000000004</v>
      </c>
      <c r="Z394" s="157">
        <v>2708.9090000000001</v>
      </c>
      <c r="AA394" s="157">
        <v>2835.0500000000006</v>
      </c>
      <c r="AB394" s="157">
        <v>2839.4430000000002</v>
      </c>
      <c r="AC394" s="157">
        <v>2694.2379999999998</v>
      </c>
      <c r="AD394" s="157">
        <v>2665.71</v>
      </c>
      <c r="AE394" s="157">
        <v>2927.4389999999994</v>
      </c>
      <c r="AF394" s="157">
        <v>2941.0420000000004</v>
      </c>
      <c r="AG394" s="157">
        <v>2920.3290000000002</v>
      </c>
      <c r="AH394" s="157">
        <v>2763.3809999999999</v>
      </c>
      <c r="AI394" s="157">
        <v>2667.1410000000005</v>
      </c>
      <c r="AJ394" s="157">
        <v>2383.6550000000007</v>
      </c>
      <c r="AK394" s="157">
        <v>2382.9839999999995</v>
      </c>
      <c r="AL394" s="1"/>
    </row>
    <row r="395" spans="2:38" ht="12.75">
      <c r="B395" s="141" t="s">
        <v>300</v>
      </c>
      <c r="C395" s="132" t="s">
        <v>238</v>
      </c>
      <c r="D395" s="157">
        <v>675.50434945272002</v>
      </c>
      <c r="E395" s="157">
        <v>675.50434945272002</v>
      </c>
      <c r="F395" s="157">
        <v>675.50434945272002</v>
      </c>
      <c r="G395" s="157">
        <v>675.50434945272002</v>
      </c>
      <c r="H395" s="157">
        <v>675.50434945272002</v>
      </c>
      <c r="I395" s="157">
        <v>675.50434945272002</v>
      </c>
      <c r="J395" s="157">
        <v>659.65729260052524</v>
      </c>
      <c r="K395" s="157">
        <v>645.79091740367414</v>
      </c>
      <c r="L395" s="157">
        <v>629.41625092749814</v>
      </c>
      <c r="M395" s="157">
        <v>612.4933705630109</v>
      </c>
      <c r="N395" s="157">
        <v>593.13667412581322</v>
      </c>
      <c r="O395" s="157">
        <v>579.30593171090948</v>
      </c>
      <c r="P395" s="157">
        <v>567.12167496854818</v>
      </c>
      <c r="Q395" s="157">
        <v>560.45740451628239</v>
      </c>
      <c r="R395" s="157">
        <v>537.73514627124018</v>
      </c>
      <c r="S395" s="157">
        <v>521.94309878796696</v>
      </c>
      <c r="T395" s="157">
        <v>483.75331039486804</v>
      </c>
      <c r="U395" s="157">
        <v>474.79151189517393</v>
      </c>
      <c r="V395" s="157">
        <v>466.39412572656755</v>
      </c>
      <c r="W395" s="157">
        <v>455.85872626994001</v>
      </c>
      <c r="X395" s="157">
        <v>444.39482084020403</v>
      </c>
      <c r="Y395" s="157">
        <v>427.2313551622052</v>
      </c>
      <c r="Z395" s="157">
        <v>404.27961344944219</v>
      </c>
      <c r="AA395" s="157">
        <v>412.18974836907029</v>
      </c>
      <c r="AB395" s="157">
        <v>393.48264632911059</v>
      </c>
      <c r="AC395" s="157">
        <v>380.19983347892543</v>
      </c>
      <c r="AD395" s="157">
        <v>370.49535573268952</v>
      </c>
      <c r="AE395" s="157">
        <v>359.88493926404607</v>
      </c>
      <c r="AF395" s="157">
        <v>349.40325149055894</v>
      </c>
      <c r="AG395" s="157">
        <v>347.36287564283094</v>
      </c>
      <c r="AH395" s="157">
        <v>338.9183986401282</v>
      </c>
      <c r="AI395" s="157">
        <v>336.79268338338608</v>
      </c>
      <c r="AJ395" s="157">
        <v>333.81377671398837</v>
      </c>
      <c r="AK395" s="157">
        <v>355.33264093347469</v>
      </c>
      <c r="AL395" s="1"/>
    </row>
    <row r="396" spans="2:38" ht="12.75">
      <c r="B396" s="141" t="s">
        <v>301</v>
      </c>
      <c r="C396" s="132" t="s">
        <v>242</v>
      </c>
      <c r="D396" s="297" t="s">
        <v>535</v>
      </c>
      <c r="E396" s="297" t="s">
        <v>535</v>
      </c>
      <c r="F396" s="297" t="s">
        <v>535</v>
      </c>
      <c r="G396" s="297" t="s">
        <v>535</v>
      </c>
      <c r="H396" s="297" t="s">
        <v>535</v>
      </c>
      <c r="I396" s="297" t="s">
        <v>535</v>
      </c>
      <c r="J396" s="297" t="s">
        <v>535</v>
      </c>
      <c r="K396" s="297" t="s">
        <v>535</v>
      </c>
      <c r="L396" s="297" t="s">
        <v>535</v>
      </c>
      <c r="M396" s="297" t="s">
        <v>535</v>
      </c>
      <c r="N396" s="297" t="s">
        <v>535</v>
      </c>
      <c r="O396" s="297">
        <v>8</v>
      </c>
      <c r="P396" s="297">
        <v>61.18</v>
      </c>
      <c r="Q396" s="297">
        <v>246</v>
      </c>
      <c r="R396" s="297">
        <v>348.8</v>
      </c>
      <c r="S396" s="297">
        <v>530.6</v>
      </c>
      <c r="T396" s="297">
        <v>489.4</v>
      </c>
      <c r="U396" s="297">
        <v>604.44011</v>
      </c>
      <c r="V396" s="297">
        <v>686.41041999999993</v>
      </c>
      <c r="W396" s="297">
        <v>786.70400000000006</v>
      </c>
      <c r="X396" s="297">
        <v>898.1</v>
      </c>
      <c r="Y396" s="297">
        <v>644.5</v>
      </c>
      <c r="Z396" s="297">
        <v>785.8</v>
      </c>
      <c r="AA396" s="297">
        <v>785.13649299999997</v>
      </c>
      <c r="AB396" s="297">
        <v>773</v>
      </c>
      <c r="AC396" s="297">
        <v>710.06500000000005</v>
      </c>
      <c r="AD396" s="297">
        <v>682.40499999999997</v>
      </c>
      <c r="AE396" s="297">
        <v>720</v>
      </c>
      <c r="AF396" s="297">
        <v>718</v>
      </c>
      <c r="AG396" s="297">
        <v>694</v>
      </c>
      <c r="AH396" s="297">
        <v>625</v>
      </c>
      <c r="AI396" s="297">
        <v>579</v>
      </c>
      <c r="AJ396" s="297">
        <v>501</v>
      </c>
      <c r="AK396" s="297">
        <v>489</v>
      </c>
      <c r="AL396" s="1"/>
    </row>
    <row r="397" spans="2:38" ht="14.25">
      <c r="B397" s="85" t="s">
        <v>277</v>
      </c>
      <c r="C397" s="222" t="s">
        <v>185</v>
      </c>
      <c r="D397" s="297" t="s">
        <v>532</v>
      </c>
      <c r="E397" s="297" t="s">
        <v>532</v>
      </c>
      <c r="F397" s="297">
        <v>3.5715113747150671</v>
      </c>
      <c r="G397" s="297">
        <v>23.214823935647939</v>
      </c>
      <c r="H397" s="297">
        <v>39.88187701765159</v>
      </c>
      <c r="I397" s="297">
        <v>44.048640288152491</v>
      </c>
      <c r="J397" s="297">
        <v>45.1443957965</v>
      </c>
      <c r="K397" s="297">
        <v>47.969784225999987</v>
      </c>
      <c r="L397" s="297">
        <v>43.969728757499993</v>
      </c>
      <c r="M397" s="297">
        <v>43.303055704999991</v>
      </c>
      <c r="N397" s="297">
        <v>44.413175443</v>
      </c>
      <c r="O397" s="297">
        <v>42.831179117999994</v>
      </c>
      <c r="P397" s="297">
        <v>44.986342446499989</v>
      </c>
      <c r="Q397" s="297">
        <v>45.087156796499997</v>
      </c>
      <c r="R397" s="297">
        <v>46.086589640000007</v>
      </c>
      <c r="S397" s="297">
        <v>40.586765192999991</v>
      </c>
      <c r="T397" s="297">
        <v>43.188323256000004</v>
      </c>
      <c r="U397" s="297">
        <v>36.371071295</v>
      </c>
      <c r="V397" s="297">
        <v>36.27837463249999</v>
      </c>
      <c r="W397" s="297">
        <v>11.938830134400002</v>
      </c>
      <c r="X397" s="297">
        <v>12.079409888000002</v>
      </c>
      <c r="Y397" s="297">
        <v>8.4611859488000025</v>
      </c>
      <c r="Z397" s="297">
        <v>10.250153776199999</v>
      </c>
      <c r="AA397" s="297">
        <v>9.9976987945900024</v>
      </c>
      <c r="AB397" s="297">
        <v>9.382219184750749</v>
      </c>
      <c r="AC397" s="297">
        <v>9.0411082003124985</v>
      </c>
      <c r="AD397" s="297">
        <v>8.9267141807999995</v>
      </c>
      <c r="AE397" s="297">
        <v>9.398220150045999</v>
      </c>
      <c r="AF397" s="297">
        <v>9.2413069868729991</v>
      </c>
      <c r="AG397" s="297">
        <v>7.9698730142103784</v>
      </c>
      <c r="AH397" s="297">
        <v>4.7449089343283877</v>
      </c>
      <c r="AI397" s="297">
        <v>4.1585636592546802</v>
      </c>
      <c r="AJ397" s="297">
        <v>2.1364804846030307</v>
      </c>
      <c r="AK397" s="297">
        <v>1.8059063028031697</v>
      </c>
      <c r="AL397" s="1"/>
    </row>
    <row r="398" spans="2:38" ht="14.25">
      <c r="B398" s="85" t="s">
        <v>278</v>
      </c>
      <c r="C398" s="222" t="s">
        <v>185</v>
      </c>
      <c r="D398" s="297" t="s">
        <v>532</v>
      </c>
      <c r="E398" s="297" t="s">
        <v>532</v>
      </c>
      <c r="F398" s="297" t="s">
        <v>532</v>
      </c>
      <c r="G398" s="297">
        <v>31.50159188575666</v>
      </c>
      <c r="H398" s="297">
        <v>236.26193914317491</v>
      </c>
      <c r="I398" s="297">
        <v>640.10349042641269</v>
      </c>
      <c r="J398" s="297">
        <v>907.88716489515321</v>
      </c>
      <c r="K398" s="297">
        <v>1126.2871440231099</v>
      </c>
      <c r="L398" s="297">
        <v>1311.3633012080486</v>
      </c>
      <c r="M398" s="297">
        <v>1475.9413323102706</v>
      </c>
      <c r="N398" s="297">
        <v>1634.5393983659669</v>
      </c>
      <c r="O398" s="297">
        <v>1773.8930628030598</v>
      </c>
      <c r="P398" s="297">
        <v>1899.4631762023171</v>
      </c>
      <c r="Q398" s="297">
        <v>2012.8149816266898</v>
      </c>
      <c r="R398" s="297">
        <v>2091.144486649639</v>
      </c>
      <c r="S398" s="297">
        <v>2118.8616632312924</v>
      </c>
      <c r="T398" s="297">
        <v>2124.4356962257175</v>
      </c>
      <c r="U398" s="297">
        <v>2108.2380322812628</v>
      </c>
      <c r="V398" s="297">
        <v>2079.9945507646462</v>
      </c>
      <c r="W398" s="297">
        <v>2050.065987625173</v>
      </c>
      <c r="X398" s="297">
        <v>2020.2462143430519</v>
      </c>
      <c r="Y398" s="297">
        <v>2023.7636726596943</v>
      </c>
      <c r="Z398" s="297">
        <v>2067.6725368386983</v>
      </c>
      <c r="AA398" s="297">
        <v>2069.0795199843124</v>
      </c>
      <c r="AB398" s="297">
        <v>2049.5454724337833</v>
      </c>
      <c r="AC398" s="297">
        <v>2027.4651911564758</v>
      </c>
      <c r="AD398" s="297">
        <v>2013.4526769962724</v>
      </c>
      <c r="AE398" s="297">
        <v>1990.8528301980557</v>
      </c>
      <c r="AF398" s="297">
        <v>1963.7543938542563</v>
      </c>
      <c r="AG398" s="297">
        <v>1924.5873617769648</v>
      </c>
      <c r="AH398" s="297">
        <v>1866.7707238839826</v>
      </c>
      <c r="AI398" s="297">
        <v>1797.4049881134315</v>
      </c>
      <c r="AJ398" s="297">
        <v>1709.0255066382674</v>
      </c>
      <c r="AK398" s="297">
        <v>1570.4593366468437</v>
      </c>
      <c r="AL398" s="1"/>
    </row>
    <row r="399" spans="2:38" ht="14.25">
      <c r="B399" s="85" t="s">
        <v>279</v>
      </c>
      <c r="C399" s="222" t="s">
        <v>185</v>
      </c>
      <c r="D399" s="297" t="s">
        <v>532</v>
      </c>
      <c r="E399" s="297" t="s">
        <v>532</v>
      </c>
      <c r="F399" s="297" t="s">
        <v>532</v>
      </c>
      <c r="G399" s="297">
        <v>5.1213570846191754</v>
      </c>
      <c r="H399" s="297">
        <v>38.410178134643814</v>
      </c>
      <c r="I399" s="297">
        <v>102.13936029127822</v>
      </c>
      <c r="J399" s="297">
        <v>164.07272346537664</v>
      </c>
      <c r="K399" s="297">
        <v>270.74541324317426</v>
      </c>
      <c r="L399" s="297">
        <v>380.72681742791468</v>
      </c>
      <c r="M399" s="297">
        <v>486.88418373129446</v>
      </c>
      <c r="N399" s="297">
        <v>608.05351908799719</v>
      </c>
      <c r="O399" s="297">
        <v>739.759865427004</v>
      </c>
      <c r="P399" s="297">
        <v>871.32147968865434</v>
      </c>
      <c r="Q399" s="297">
        <v>842.88108891475213</v>
      </c>
      <c r="R399" s="297">
        <v>774.38308443610561</v>
      </c>
      <c r="S399" s="297">
        <v>706.87495829317652</v>
      </c>
      <c r="T399" s="297">
        <v>288.71995762481583</v>
      </c>
      <c r="U399" s="297">
        <v>382.92497948901621</v>
      </c>
      <c r="V399" s="297">
        <v>426.95486449096575</v>
      </c>
      <c r="W399" s="297">
        <v>457.52486750189354</v>
      </c>
      <c r="X399" s="297">
        <v>504.90195803093974</v>
      </c>
      <c r="Y399" s="297">
        <v>403.6167728241175</v>
      </c>
      <c r="Z399" s="297">
        <v>402.16368840662955</v>
      </c>
      <c r="AA399" s="297">
        <v>498.47466904785284</v>
      </c>
      <c r="AB399" s="297">
        <v>447.55300946286928</v>
      </c>
      <c r="AC399" s="297">
        <v>408.56899063837085</v>
      </c>
      <c r="AD399" s="297">
        <v>396.79662714924427</v>
      </c>
      <c r="AE399" s="297">
        <v>433.60356872845961</v>
      </c>
      <c r="AF399" s="297">
        <v>402.49252884138559</v>
      </c>
      <c r="AG399" s="297">
        <v>416.53804304209882</v>
      </c>
      <c r="AH399" s="297">
        <v>405.0288623583229</v>
      </c>
      <c r="AI399" s="297">
        <v>415.05564665740206</v>
      </c>
      <c r="AJ399" s="297">
        <v>383.10594131313678</v>
      </c>
      <c r="AK399" s="297">
        <v>465.07759742887959</v>
      </c>
      <c r="AL399" s="1"/>
    </row>
    <row r="400" spans="2:38" ht="14.25">
      <c r="B400" s="85" t="s">
        <v>280</v>
      </c>
      <c r="C400" s="222" t="s">
        <v>185</v>
      </c>
      <c r="D400" s="297" t="s">
        <v>532</v>
      </c>
      <c r="E400" s="297" t="s">
        <v>532</v>
      </c>
      <c r="F400" s="297">
        <v>3.5715113747150671</v>
      </c>
      <c r="G400" s="297">
        <v>59.837772906023787</v>
      </c>
      <c r="H400" s="297">
        <v>314.55399429547032</v>
      </c>
      <c r="I400" s="297">
        <v>786.29149100584345</v>
      </c>
      <c r="J400" s="297">
        <v>1117.1042841570297</v>
      </c>
      <c r="K400" s="297">
        <v>1445.0023414922839</v>
      </c>
      <c r="L400" s="297">
        <v>1736.0598473934635</v>
      </c>
      <c r="M400" s="297">
        <v>2006.1285717465646</v>
      </c>
      <c r="N400" s="297">
        <v>2287.0060928969638</v>
      </c>
      <c r="O400" s="297">
        <v>2556.4841073480638</v>
      </c>
      <c r="P400" s="297">
        <v>2815.7709983374716</v>
      </c>
      <c r="Q400" s="297">
        <v>2900.7832273379418</v>
      </c>
      <c r="R400" s="297">
        <v>2911.6141607257446</v>
      </c>
      <c r="S400" s="297">
        <v>2866.3233867174695</v>
      </c>
      <c r="T400" s="297">
        <v>2456.3439771065337</v>
      </c>
      <c r="U400" s="297">
        <v>2527.5340830652794</v>
      </c>
      <c r="V400" s="297">
        <v>2543.2277898881121</v>
      </c>
      <c r="W400" s="297">
        <v>2519.5296852614665</v>
      </c>
      <c r="X400" s="297">
        <v>2537.2275822619922</v>
      </c>
      <c r="Y400" s="297">
        <v>2435.8416314326118</v>
      </c>
      <c r="Z400" s="297">
        <v>2480.086379021528</v>
      </c>
      <c r="AA400" s="297">
        <v>2577.5518878267558</v>
      </c>
      <c r="AB400" s="297">
        <v>2506.4807010814025</v>
      </c>
      <c r="AC400" s="297">
        <v>2445.075289995159</v>
      </c>
      <c r="AD400" s="297">
        <v>2419.1760183263164</v>
      </c>
      <c r="AE400" s="297">
        <v>2433.8546190765614</v>
      </c>
      <c r="AF400" s="297">
        <v>2375.4882296825149</v>
      </c>
      <c r="AG400" s="297">
        <v>2349.0952778332739</v>
      </c>
      <c r="AH400" s="297">
        <v>2276.544495176634</v>
      </c>
      <c r="AI400" s="297">
        <v>2216.6191984300881</v>
      </c>
      <c r="AJ400" s="297">
        <v>2094.2679284360074</v>
      </c>
      <c r="AK400" s="297">
        <v>2037.3428403785265</v>
      </c>
      <c r="AL400" s="113"/>
    </row>
    <row r="401" spans="2:41" ht="12.75">
      <c r="B401" s="194"/>
      <c r="C401" s="194"/>
      <c r="D401" s="84"/>
      <c r="E401" s="84"/>
      <c r="F401" s="84"/>
      <c r="G401" s="84"/>
      <c r="H401" s="84"/>
      <c r="I401" s="84"/>
      <c r="J401" s="84"/>
      <c r="K401" s="84"/>
      <c r="L401" s="84"/>
      <c r="M401" s="84"/>
      <c r="N401" s="84"/>
      <c r="O401" s="84"/>
      <c r="P401" s="84"/>
      <c r="Q401" s="84"/>
      <c r="R401" s="84"/>
      <c r="S401" s="84"/>
      <c r="T401" s="84"/>
      <c r="U401" s="84"/>
      <c r="V401" s="84"/>
      <c r="W401" s="84"/>
      <c r="X401" s="84"/>
      <c r="Y401" s="84"/>
      <c r="Z401" s="84"/>
      <c r="AA401" s="84"/>
      <c r="AB401" s="84"/>
      <c r="AC401" s="84"/>
      <c r="AD401" s="84"/>
      <c r="AE401" s="84"/>
      <c r="AF401" s="84"/>
      <c r="AG401" s="202"/>
      <c r="AH401" s="202"/>
      <c r="AI401" s="202"/>
      <c r="AJ401" s="202"/>
      <c r="AK401" s="202"/>
      <c r="AL401" s="1"/>
      <c r="AO401" s="14"/>
    </row>
    <row r="402" spans="2:41" ht="12.75">
      <c r="B402" s="65"/>
      <c r="C402" s="67"/>
      <c r="D402" s="84"/>
      <c r="E402" s="84"/>
      <c r="F402" s="84"/>
      <c r="G402" s="84"/>
      <c r="H402" s="84"/>
      <c r="I402" s="84"/>
      <c r="J402" s="84"/>
      <c r="K402" s="84"/>
      <c r="L402" s="84"/>
      <c r="M402" s="84"/>
      <c r="N402" s="84"/>
      <c r="O402" s="84"/>
      <c r="P402" s="84"/>
      <c r="Q402" s="84"/>
      <c r="R402" s="84"/>
      <c r="S402" s="84"/>
      <c r="T402" s="84"/>
      <c r="U402" s="84"/>
      <c r="V402" s="84"/>
      <c r="W402" s="84"/>
      <c r="X402" s="84"/>
      <c r="Y402" s="84"/>
      <c r="Z402" s="84"/>
      <c r="AA402" s="84"/>
      <c r="AB402" s="84"/>
      <c r="AC402" s="84"/>
      <c r="AD402" s="84"/>
      <c r="AE402" s="84"/>
      <c r="AF402" s="84"/>
      <c r="AG402" s="84"/>
      <c r="AH402" s="84"/>
      <c r="AI402" s="84"/>
      <c r="AJ402" s="84"/>
      <c r="AK402" s="84"/>
      <c r="AL402" s="123"/>
    </row>
    <row r="403" spans="2:41" ht="12.75">
      <c r="B403" s="16" t="s">
        <v>459</v>
      </c>
      <c r="C403" s="67"/>
      <c r="D403" s="84"/>
      <c r="E403" s="84"/>
      <c r="F403" s="84"/>
      <c r="G403" s="84"/>
      <c r="H403" s="84"/>
      <c r="I403" s="84"/>
      <c r="J403" s="84"/>
      <c r="K403" s="84"/>
      <c r="L403" s="84"/>
      <c r="M403" s="84"/>
      <c r="N403" s="84"/>
      <c r="O403" s="84"/>
      <c r="P403" s="84"/>
      <c r="Q403" s="84"/>
      <c r="R403" s="84"/>
      <c r="S403" s="84"/>
      <c r="T403" s="84"/>
      <c r="U403" s="84"/>
      <c r="V403" s="84"/>
      <c r="W403" s="84"/>
      <c r="X403" s="84"/>
      <c r="Y403" s="84"/>
      <c r="Z403" s="84"/>
      <c r="AA403" s="84"/>
      <c r="AB403" s="84"/>
      <c r="AC403" s="84"/>
      <c r="AD403" s="84"/>
      <c r="AE403" s="84"/>
      <c r="AF403" s="84"/>
      <c r="AG403" s="84"/>
      <c r="AH403" s="84"/>
      <c r="AI403" s="84"/>
      <c r="AJ403" s="84"/>
      <c r="AK403" s="84"/>
    </row>
    <row r="404" spans="2:41" ht="12.75">
      <c r="B404" s="119" t="s">
        <v>113</v>
      </c>
      <c r="C404" s="119" t="s">
        <v>114</v>
      </c>
      <c r="D404" s="120">
        <v>1990</v>
      </c>
      <c r="E404" s="120">
        <f t="shared" ref="E404:AI404" si="552">D404+1</f>
        <v>1991</v>
      </c>
      <c r="F404" s="120">
        <f t="shared" si="552"/>
        <v>1992</v>
      </c>
      <c r="G404" s="120">
        <f t="shared" si="552"/>
        <v>1993</v>
      </c>
      <c r="H404" s="120">
        <f t="shared" si="552"/>
        <v>1994</v>
      </c>
      <c r="I404" s="120">
        <f t="shared" si="552"/>
        <v>1995</v>
      </c>
      <c r="J404" s="120">
        <f t="shared" si="552"/>
        <v>1996</v>
      </c>
      <c r="K404" s="120">
        <f t="shared" si="552"/>
        <v>1997</v>
      </c>
      <c r="L404" s="120">
        <f t="shared" si="552"/>
        <v>1998</v>
      </c>
      <c r="M404" s="120">
        <f t="shared" si="552"/>
        <v>1999</v>
      </c>
      <c r="N404" s="120">
        <f t="shared" si="552"/>
        <v>2000</v>
      </c>
      <c r="O404" s="120">
        <f t="shared" si="552"/>
        <v>2001</v>
      </c>
      <c r="P404" s="120">
        <f t="shared" si="552"/>
        <v>2002</v>
      </c>
      <c r="Q404" s="120">
        <f t="shared" si="552"/>
        <v>2003</v>
      </c>
      <c r="R404" s="120">
        <f t="shared" si="552"/>
        <v>2004</v>
      </c>
      <c r="S404" s="120">
        <f t="shared" si="552"/>
        <v>2005</v>
      </c>
      <c r="T404" s="120">
        <f t="shared" si="552"/>
        <v>2006</v>
      </c>
      <c r="U404" s="120">
        <f t="shared" si="552"/>
        <v>2007</v>
      </c>
      <c r="V404" s="120">
        <f t="shared" si="552"/>
        <v>2008</v>
      </c>
      <c r="W404" s="120">
        <f t="shared" si="552"/>
        <v>2009</v>
      </c>
      <c r="X404" s="120">
        <f t="shared" si="552"/>
        <v>2010</v>
      </c>
      <c r="Y404" s="120">
        <f t="shared" si="552"/>
        <v>2011</v>
      </c>
      <c r="Z404" s="120">
        <f t="shared" si="552"/>
        <v>2012</v>
      </c>
      <c r="AA404" s="120">
        <f t="shared" si="552"/>
        <v>2013</v>
      </c>
      <c r="AB404" s="120">
        <f t="shared" si="552"/>
        <v>2014</v>
      </c>
      <c r="AC404" s="120">
        <f t="shared" si="552"/>
        <v>2015</v>
      </c>
      <c r="AD404" s="120">
        <f t="shared" si="552"/>
        <v>2016</v>
      </c>
      <c r="AE404" s="120">
        <f t="shared" si="552"/>
        <v>2017</v>
      </c>
      <c r="AF404" s="120">
        <f t="shared" si="552"/>
        <v>2018</v>
      </c>
      <c r="AG404" s="120">
        <f t="shared" si="552"/>
        <v>2019</v>
      </c>
      <c r="AH404" s="120">
        <f t="shared" si="552"/>
        <v>2020</v>
      </c>
      <c r="AI404" s="120">
        <f t="shared" si="552"/>
        <v>2021</v>
      </c>
      <c r="AJ404" s="120">
        <f>AI404+1</f>
        <v>2022</v>
      </c>
      <c r="AK404" s="120">
        <f>AJ404+1</f>
        <v>2023</v>
      </c>
    </row>
    <row r="405" spans="2:41" ht="12.75">
      <c r="B405" s="85" t="s">
        <v>271</v>
      </c>
      <c r="C405" s="86" t="s">
        <v>272</v>
      </c>
      <c r="D405" s="90">
        <v>0</v>
      </c>
      <c r="E405" s="90">
        <v>0</v>
      </c>
      <c r="F405" s="90">
        <v>0</v>
      </c>
      <c r="G405" s="88">
        <v>2E-3</v>
      </c>
      <c r="H405" s="88">
        <v>2E-3</v>
      </c>
      <c r="I405" s="88">
        <v>2E-3</v>
      </c>
      <c r="J405" s="88">
        <v>2E-3</v>
      </c>
      <c r="K405" s="88">
        <v>2E-3</v>
      </c>
      <c r="L405" s="88">
        <v>2E-3</v>
      </c>
      <c r="M405" s="88">
        <v>2E-3</v>
      </c>
      <c r="N405" s="88">
        <v>2E-3</v>
      </c>
      <c r="O405" s="88">
        <v>2E-3</v>
      </c>
      <c r="P405" s="88">
        <v>2E-3</v>
      </c>
      <c r="Q405" s="88">
        <v>2E-3</v>
      </c>
      <c r="R405" s="88">
        <v>2E-3</v>
      </c>
      <c r="S405" s="88">
        <v>2E-3</v>
      </c>
      <c r="T405" s="88">
        <v>2E-3</v>
      </c>
      <c r="U405" s="88">
        <v>2E-3</v>
      </c>
      <c r="V405" s="88">
        <v>2E-3</v>
      </c>
      <c r="W405" s="88">
        <v>2E-3</v>
      </c>
      <c r="X405" s="88">
        <v>2E-3</v>
      </c>
      <c r="Y405" s="88">
        <v>2E-3</v>
      </c>
      <c r="Z405" s="88">
        <v>2E-3</v>
      </c>
      <c r="AA405" s="88">
        <v>2E-3</v>
      </c>
      <c r="AB405" s="88">
        <v>2E-3</v>
      </c>
      <c r="AC405" s="88">
        <v>2E-3</v>
      </c>
      <c r="AD405" s="88">
        <v>2E-3</v>
      </c>
      <c r="AE405" s="88">
        <v>2E-3</v>
      </c>
      <c r="AF405" s="88">
        <v>2E-3</v>
      </c>
      <c r="AG405" s="88">
        <v>2E-3</v>
      </c>
      <c r="AH405" s="88">
        <v>2E-3</v>
      </c>
      <c r="AI405" s="88">
        <v>2E-3</v>
      </c>
      <c r="AJ405" s="88">
        <v>2E-3</v>
      </c>
      <c r="AK405" s="88">
        <v>2E-3</v>
      </c>
      <c r="AL405" s="184"/>
    </row>
    <row r="406" spans="2:41" ht="12.75">
      <c r="B406" s="85" t="s">
        <v>273</v>
      </c>
      <c r="C406" s="86" t="s">
        <v>272</v>
      </c>
      <c r="D406" s="96">
        <v>0</v>
      </c>
      <c r="E406" s="96">
        <v>0</v>
      </c>
      <c r="F406" s="96">
        <v>0</v>
      </c>
      <c r="G406" s="96">
        <v>0.05</v>
      </c>
      <c r="H406" s="96">
        <v>0.05</v>
      </c>
      <c r="I406" s="96">
        <v>0.05</v>
      </c>
      <c r="J406" s="96">
        <v>0.05</v>
      </c>
      <c r="K406" s="96">
        <v>0.05</v>
      </c>
      <c r="L406" s="96">
        <v>0.05</v>
      </c>
      <c r="M406" s="96">
        <v>0.05</v>
      </c>
      <c r="N406" s="96">
        <v>0.05</v>
      </c>
      <c r="O406" s="96">
        <v>0.05</v>
      </c>
      <c r="P406" s="96">
        <v>0.05</v>
      </c>
      <c r="Q406" s="96">
        <v>0.05</v>
      </c>
      <c r="R406" s="96">
        <v>0.05</v>
      </c>
      <c r="S406" s="96">
        <v>0.05</v>
      </c>
      <c r="T406" s="96">
        <v>0.05</v>
      </c>
      <c r="U406" s="96">
        <v>0.05</v>
      </c>
      <c r="V406" s="96">
        <v>0.05</v>
      </c>
      <c r="W406" s="96">
        <v>0.05</v>
      </c>
      <c r="X406" s="96">
        <v>0.05</v>
      </c>
      <c r="Y406" s="96">
        <v>0.05</v>
      </c>
      <c r="Z406" s="96">
        <v>0.05</v>
      </c>
      <c r="AA406" s="96">
        <v>0.05</v>
      </c>
      <c r="AB406" s="96">
        <v>0.05</v>
      </c>
      <c r="AC406" s="96">
        <v>0.05</v>
      </c>
      <c r="AD406" s="96">
        <v>0.05</v>
      </c>
      <c r="AE406" s="96">
        <v>0.05</v>
      </c>
      <c r="AF406" s="96">
        <v>0.05</v>
      </c>
      <c r="AG406" s="96">
        <v>0.05</v>
      </c>
      <c r="AH406" s="96">
        <v>0.05</v>
      </c>
      <c r="AI406" s="96">
        <v>0.05</v>
      </c>
      <c r="AJ406" s="96">
        <v>0.05</v>
      </c>
      <c r="AK406" s="96">
        <v>0.05</v>
      </c>
    </row>
    <row r="407" spans="2:41" ht="14.25">
      <c r="B407" s="85" t="s">
        <v>277</v>
      </c>
      <c r="C407" s="222" t="s">
        <v>185</v>
      </c>
      <c r="D407" s="92" t="s">
        <v>532</v>
      </c>
      <c r="E407" s="92" t="s">
        <v>532</v>
      </c>
      <c r="F407" s="92" t="s">
        <v>532</v>
      </c>
      <c r="G407" s="92">
        <v>4.2015999999999998E-3</v>
      </c>
      <c r="H407" s="92">
        <v>2.0851999999999997E-3</v>
      </c>
      <c r="I407" s="92">
        <v>2.6259999999999994E-3</v>
      </c>
      <c r="J407" s="92">
        <v>2.3243999999999999E-3</v>
      </c>
      <c r="K407" s="92">
        <v>2.0227999999999999E-3</v>
      </c>
      <c r="L407" s="92">
        <v>2.6869836366399994E-3</v>
      </c>
      <c r="M407" s="170">
        <v>2.1515151047839999E-2</v>
      </c>
      <c r="N407" s="170">
        <v>2.9882467122000003E-2</v>
      </c>
      <c r="O407" s="170">
        <v>3.3625507565866679E-2</v>
      </c>
      <c r="P407" s="170">
        <v>4.1610548954133339E-2</v>
      </c>
      <c r="Q407" s="170">
        <v>4.6993579135199991E-2</v>
      </c>
      <c r="R407" s="174">
        <v>6.4620490095733341E-2</v>
      </c>
      <c r="S407" s="174">
        <v>5.6912558560000007E-2</v>
      </c>
      <c r="T407" s="174">
        <v>6.3776799182400007E-2</v>
      </c>
      <c r="U407" s="174">
        <v>8.2318295724800025E-2</v>
      </c>
      <c r="V407" s="174">
        <v>7.1547611599600019E-2</v>
      </c>
      <c r="W407" s="174">
        <v>7.3750479158559992E-2</v>
      </c>
      <c r="X407" s="174">
        <v>6.894153751024E-2</v>
      </c>
      <c r="Y407" s="174">
        <v>5.9603446040000008E-2</v>
      </c>
      <c r="Z407" s="170">
        <v>4.7810523640000005E-2</v>
      </c>
      <c r="AA407" s="174">
        <v>5.4647767720000004E-2</v>
      </c>
      <c r="AB407" s="174">
        <v>5.3826951400000003E-2</v>
      </c>
      <c r="AC407" s="174">
        <v>5.3832138760000009E-2</v>
      </c>
      <c r="AD407" s="170">
        <v>4.5461362360000014E-2</v>
      </c>
      <c r="AE407" s="174">
        <v>5.7497703919999997E-2</v>
      </c>
      <c r="AF407" s="174">
        <v>6.6907646079999994E-2</v>
      </c>
      <c r="AG407" s="174">
        <v>6.2202060720000014E-2</v>
      </c>
      <c r="AH407" s="174">
        <v>6.0444243360000004E-2</v>
      </c>
      <c r="AI407" s="174">
        <v>6.931603732000001E-2</v>
      </c>
      <c r="AJ407" s="174">
        <v>6.5907650959999994E-2</v>
      </c>
      <c r="AK407" s="174">
        <v>5.1849154039999998E-2</v>
      </c>
      <c r="AL407" s="123"/>
    </row>
    <row r="408" spans="2:41" ht="14.25">
      <c r="B408" s="85" t="s">
        <v>278</v>
      </c>
      <c r="C408" s="222" t="s">
        <v>185</v>
      </c>
      <c r="D408" s="94" t="s">
        <v>532</v>
      </c>
      <c r="E408" s="94" t="s">
        <v>532</v>
      </c>
      <c r="F408" s="94" t="s">
        <v>532</v>
      </c>
      <c r="G408" s="175">
        <v>0.12491284536082475</v>
      </c>
      <c r="H408" s="175">
        <v>0.22980944386149002</v>
      </c>
      <c r="I408" s="175">
        <v>0.32272784418356459</v>
      </c>
      <c r="J408" s="175">
        <v>0.37158381215469621</v>
      </c>
      <c r="K408" s="175">
        <v>0.40146200902934537</v>
      </c>
      <c r="L408" s="175">
        <v>0.45590057760768399</v>
      </c>
      <c r="M408" s="175">
        <v>0.89876378673836066</v>
      </c>
      <c r="N408" s="175">
        <v>1.4721847600183799</v>
      </c>
      <c r="O408" s="175">
        <v>2.1626932861102506</v>
      </c>
      <c r="P408" s="175">
        <v>3.0223789813689979</v>
      </c>
      <c r="Q408" s="175">
        <v>3.9244549243058047</v>
      </c>
      <c r="R408" s="175">
        <v>5.1256261733051911</v>
      </c>
      <c r="S408" s="175">
        <v>6.2833321026569804</v>
      </c>
      <c r="T408" s="175">
        <v>7.7529417498542879</v>
      </c>
      <c r="U408" s="175">
        <v>9.5547131037526221</v>
      </c>
      <c r="V408" s="175">
        <v>10.961692612990875</v>
      </c>
      <c r="W408" s="175">
        <v>12.509394859234769</v>
      </c>
      <c r="X408" s="175">
        <v>14.193074155751729</v>
      </c>
      <c r="Y408" s="175">
        <v>15.692737139403162</v>
      </c>
      <c r="Z408" s="175">
        <v>16.851832656771577</v>
      </c>
      <c r="AA408" s="175">
        <v>18.14910525905124</v>
      </c>
      <c r="AB408" s="175">
        <v>19.492232037554697</v>
      </c>
      <c r="AC408" s="175">
        <v>20.808594367295008</v>
      </c>
      <c r="AD408" s="175">
        <v>22.026383604753249</v>
      </c>
      <c r="AE408" s="175">
        <v>23.357781345653926</v>
      </c>
      <c r="AF408" s="175">
        <v>24.911958064059498</v>
      </c>
      <c r="AG408" s="175">
        <v>26.406566810821239</v>
      </c>
      <c r="AH408" s="175">
        <v>27.742441997067044</v>
      </c>
      <c r="AI408" s="175">
        <v>29.306046997001772</v>
      </c>
      <c r="AJ408" s="175">
        <v>30.664167107794469</v>
      </c>
      <c r="AK408" s="175">
        <v>31.83034655782151</v>
      </c>
    </row>
    <row r="409" spans="2:41" ht="14.25">
      <c r="B409" s="85" t="s">
        <v>279</v>
      </c>
      <c r="C409" s="222" t="s">
        <v>185</v>
      </c>
      <c r="D409" s="92" t="s">
        <v>532</v>
      </c>
      <c r="E409" s="92" t="s">
        <v>532</v>
      </c>
      <c r="F409" s="92" t="s">
        <v>532</v>
      </c>
      <c r="G409" s="92" t="s">
        <v>532</v>
      </c>
      <c r="H409" s="92" t="s">
        <v>532</v>
      </c>
      <c r="I409" s="174">
        <v>5.9799999999999999E-2</v>
      </c>
      <c r="J409" s="174">
        <v>0.221</v>
      </c>
      <c r="K409" s="174">
        <v>0.24180000000000001</v>
      </c>
      <c r="L409" s="174">
        <v>0.20280000000000001</v>
      </c>
      <c r="M409" s="174">
        <v>0.1976</v>
      </c>
      <c r="N409" s="174">
        <v>0.1222</v>
      </c>
      <c r="O409" s="174">
        <v>0.16639999999999999</v>
      </c>
      <c r="P409" s="174">
        <v>9.6330000000000013E-2</v>
      </c>
      <c r="Q409" s="170">
        <v>3.8765999999999995E-2</v>
      </c>
      <c r="R409" s="174">
        <v>9.8279999999999992E-2</v>
      </c>
      <c r="S409" s="174">
        <v>8.2524E-2</v>
      </c>
      <c r="T409" s="174">
        <v>9.5471999999999987E-2</v>
      </c>
      <c r="U409" s="174">
        <v>0.11008399999999999</v>
      </c>
      <c r="V409" s="174">
        <v>6.5519999999999995E-2</v>
      </c>
      <c r="W409" s="174">
        <v>9.0999999999999998E-2</v>
      </c>
      <c r="X409" s="174">
        <v>0.17401799999999998</v>
      </c>
      <c r="Y409" s="174">
        <v>0.132912</v>
      </c>
      <c r="Z409" s="174">
        <v>9.6095999999999987E-2</v>
      </c>
      <c r="AA409" s="174">
        <v>5.4911999999999989E-2</v>
      </c>
      <c r="AB409" s="174">
        <v>7.0719999999999991E-2</v>
      </c>
      <c r="AC409" s="174">
        <v>7.4151999999999996E-2</v>
      </c>
      <c r="AD409" s="170">
        <v>4.2822000000000006E-2</v>
      </c>
      <c r="AE409" s="170">
        <v>4.5136000000000003E-2</v>
      </c>
      <c r="AF409" s="174">
        <v>6.3439999999999996E-2</v>
      </c>
      <c r="AG409" s="174">
        <v>5.4807999999999996E-2</v>
      </c>
      <c r="AH409" s="174">
        <v>9.0506000000000003E-2</v>
      </c>
      <c r="AI409" s="174">
        <v>6.5519999999999995E-2</v>
      </c>
      <c r="AJ409" s="170">
        <v>3.9312E-2</v>
      </c>
      <c r="AK409" s="174">
        <v>5.1840954363014717E-2</v>
      </c>
    </row>
    <row r="410" spans="2:41" ht="14.25">
      <c r="B410" s="85" t="s">
        <v>503</v>
      </c>
      <c r="C410" s="222" t="s">
        <v>185</v>
      </c>
      <c r="D410" s="115" t="str">
        <f>IF(SUM(D407,D408,D409)=0, "NO", SUM(D407,D408,D409))</f>
        <v>NO</v>
      </c>
      <c r="E410" s="115" t="str">
        <f t="shared" ref="E410:AC410" si="553">IF(SUM(E407,E408,E409)=0, "NO", SUM(E407,E408,E409))</f>
        <v>NO</v>
      </c>
      <c r="F410" s="115" t="str">
        <f t="shared" si="553"/>
        <v>NO</v>
      </c>
      <c r="G410" s="143">
        <f t="shared" si="553"/>
        <v>0.12911444536082475</v>
      </c>
      <c r="H410" s="143">
        <f t="shared" si="553"/>
        <v>0.23189464386149003</v>
      </c>
      <c r="I410" s="143">
        <f t="shared" si="553"/>
        <v>0.38515384418356463</v>
      </c>
      <c r="J410" s="87">
        <f t="shared" si="553"/>
        <v>0.59490821215469625</v>
      </c>
      <c r="K410" s="87">
        <f t="shared" si="553"/>
        <v>0.64528480902934537</v>
      </c>
      <c r="L410" s="87">
        <f t="shared" si="553"/>
        <v>0.66138756124432396</v>
      </c>
      <c r="M410" s="87">
        <f t="shared" si="553"/>
        <v>1.1178789377862006</v>
      </c>
      <c r="N410" s="87">
        <f t="shared" si="553"/>
        <v>1.62426722714038</v>
      </c>
      <c r="O410" s="87">
        <f t="shared" si="553"/>
        <v>2.3627187936761169</v>
      </c>
      <c r="P410" s="87">
        <f t="shared" si="553"/>
        <v>3.1603195303231311</v>
      </c>
      <c r="Q410" s="87">
        <f t="shared" si="553"/>
        <v>4.0102145034410048</v>
      </c>
      <c r="R410" s="87">
        <f t="shared" si="553"/>
        <v>5.2885266634009245</v>
      </c>
      <c r="S410" s="87">
        <f t="shared" si="553"/>
        <v>6.4227686612169803</v>
      </c>
      <c r="T410" s="87">
        <f t="shared" si="553"/>
        <v>7.9121905490366879</v>
      </c>
      <c r="U410" s="87">
        <f t="shared" si="553"/>
        <v>9.7471153994774227</v>
      </c>
      <c r="V410" s="87">
        <f t="shared" si="553"/>
        <v>11.098760224590475</v>
      </c>
      <c r="W410" s="87">
        <f t="shared" si="553"/>
        <v>12.674145338393329</v>
      </c>
      <c r="X410" s="87">
        <f t="shared" si="553"/>
        <v>14.436033693261969</v>
      </c>
      <c r="Y410" s="87">
        <f t="shared" si="553"/>
        <v>15.885252585443162</v>
      </c>
      <c r="Z410" s="87">
        <f t="shared" si="553"/>
        <v>16.995739180411576</v>
      </c>
      <c r="AA410" s="87">
        <f>IF(SUM(AA407,AA408,AA409)=0, "NO", SUM(AA407,AA408,AA409))</f>
        <v>18.25866502677124</v>
      </c>
      <c r="AB410" s="87">
        <f t="shared" si="553"/>
        <v>19.6167789889547</v>
      </c>
      <c r="AC410" s="87">
        <f t="shared" si="553"/>
        <v>20.93657850605501</v>
      </c>
      <c r="AD410" s="87">
        <f t="shared" ref="AD410:AE410" si="554">IF(SUM(AD407,AD408,AD409)=0, "NO", SUM(AD407,AD408,AD409))</f>
        <v>22.114666967113251</v>
      </c>
      <c r="AE410" s="87">
        <f t="shared" si="554"/>
        <v>23.460415049573925</v>
      </c>
      <c r="AF410" s="87">
        <f t="shared" ref="AF410:AG410" si="555">IF(SUM(AF407,AF408,AF409)=0, "NO", SUM(AF407,AF408,AF409))</f>
        <v>25.042305710139498</v>
      </c>
      <c r="AG410" s="87">
        <f t="shared" si="555"/>
        <v>26.523576871541241</v>
      </c>
      <c r="AH410" s="87">
        <f t="shared" ref="AH410:AI410" si="556">IF(SUM(AH407,AH408,AH409)=0, "NO", SUM(AH407,AH408,AH409))</f>
        <v>27.893392240427044</v>
      </c>
      <c r="AI410" s="87">
        <f t="shared" si="556"/>
        <v>29.440883034321772</v>
      </c>
      <c r="AJ410" s="87">
        <f t="shared" ref="AJ410:AK410" si="557">IF(SUM(AJ407,AJ408,AJ409)=0, "NO", SUM(AJ407,AJ408,AJ409))</f>
        <v>30.769386758754468</v>
      </c>
      <c r="AK410" s="87">
        <f t="shared" si="557"/>
        <v>31.934036666224525</v>
      </c>
      <c r="AL410" s="123"/>
    </row>
    <row r="411" spans="2:41" ht="12.75">
      <c r="B411" s="194"/>
      <c r="C411" s="194"/>
      <c r="D411" s="100"/>
      <c r="E411" s="100"/>
      <c r="F411" s="100"/>
      <c r="G411" s="100"/>
      <c r="H411" s="100"/>
      <c r="I411" s="100"/>
      <c r="J411" s="100"/>
      <c r="K411" s="100"/>
      <c r="L411" s="100"/>
      <c r="M411" s="100"/>
      <c r="N411" s="100"/>
      <c r="O411" s="100"/>
      <c r="P411" s="100"/>
      <c r="Q411" s="100"/>
      <c r="R411" s="100"/>
      <c r="S411" s="100"/>
      <c r="T411" s="100"/>
      <c r="U411" s="100"/>
      <c r="V411" s="100"/>
      <c r="W411" s="100"/>
      <c r="X411" s="100"/>
      <c r="Y411" s="100"/>
      <c r="Z411" s="100"/>
      <c r="AA411" s="100"/>
      <c r="AB411" s="100"/>
      <c r="AC411" s="100"/>
      <c r="AD411" s="100"/>
      <c r="AE411" s="100"/>
      <c r="AF411" s="100"/>
      <c r="AG411" s="203"/>
      <c r="AH411" s="203"/>
      <c r="AI411" s="203"/>
      <c r="AJ411" s="203"/>
      <c r="AK411" s="203"/>
      <c r="AO411" s="14"/>
    </row>
    <row r="412" spans="2:41" ht="12.75">
      <c r="B412" s="16"/>
      <c r="C412" s="77"/>
      <c r="D412" s="100"/>
      <c r="E412" s="100"/>
      <c r="F412" s="100"/>
      <c r="G412" s="100"/>
      <c r="H412" s="100"/>
      <c r="I412" s="100"/>
      <c r="J412" s="100"/>
      <c r="K412" s="100"/>
      <c r="L412" s="100"/>
      <c r="M412" s="100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  <c r="Z412" s="100"/>
      <c r="AA412" s="100"/>
      <c r="AB412" s="100"/>
      <c r="AC412" s="100"/>
      <c r="AD412" s="100"/>
      <c r="AE412" s="100"/>
      <c r="AF412" s="100"/>
      <c r="AG412" s="100"/>
      <c r="AH412" s="100"/>
      <c r="AI412" s="100"/>
      <c r="AJ412" s="100"/>
      <c r="AK412" s="100"/>
    </row>
    <row r="413" spans="2:41" ht="12.75">
      <c r="B413" s="16" t="s">
        <v>460</v>
      </c>
      <c r="C413" s="77"/>
      <c r="D413" s="100"/>
      <c r="E413" s="100"/>
      <c r="F413" s="100"/>
      <c r="G413" s="100"/>
      <c r="H413" s="100"/>
      <c r="I413" s="100"/>
      <c r="J413" s="100"/>
      <c r="K413" s="100"/>
      <c r="L413" s="100"/>
      <c r="M413" s="100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/>
      <c r="X413" s="100"/>
      <c r="Y413" s="100"/>
      <c r="Z413" s="100"/>
      <c r="AA413" s="100"/>
      <c r="AB413" s="100"/>
      <c r="AC413" s="100"/>
      <c r="AD413" s="100"/>
      <c r="AE413" s="100"/>
      <c r="AF413" s="100"/>
      <c r="AG413" s="100"/>
      <c r="AH413" s="100"/>
      <c r="AI413" s="100"/>
      <c r="AJ413" s="100"/>
      <c r="AK413" s="100"/>
      <c r="AL413" s="1"/>
    </row>
    <row r="414" spans="2:41" ht="12.75">
      <c r="B414" s="119" t="s">
        <v>113</v>
      </c>
      <c r="C414" s="119" t="s">
        <v>114</v>
      </c>
      <c r="D414" s="120">
        <v>1990</v>
      </c>
      <c r="E414" s="120">
        <f t="shared" ref="E414:AI414" si="558">D414+1</f>
        <v>1991</v>
      </c>
      <c r="F414" s="120">
        <f t="shared" si="558"/>
        <v>1992</v>
      </c>
      <c r="G414" s="120">
        <f t="shared" si="558"/>
        <v>1993</v>
      </c>
      <c r="H414" s="120">
        <f t="shared" si="558"/>
        <v>1994</v>
      </c>
      <c r="I414" s="120">
        <f t="shared" si="558"/>
        <v>1995</v>
      </c>
      <c r="J414" s="120">
        <f t="shared" si="558"/>
        <v>1996</v>
      </c>
      <c r="K414" s="120">
        <f t="shared" si="558"/>
        <v>1997</v>
      </c>
      <c r="L414" s="120">
        <f t="shared" si="558"/>
        <v>1998</v>
      </c>
      <c r="M414" s="120">
        <f t="shared" si="558"/>
        <v>1999</v>
      </c>
      <c r="N414" s="120">
        <f t="shared" si="558"/>
        <v>2000</v>
      </c>
      <c r="O414" s="120">
        <f t="shared" si="558"/>
        <v>2001</v>
      </c>
      <c r="P414" s="120">
        <f t="shared" si="558"/>
        <v>2002</v>
      </c>
      <c r="Q414" s="120">
        <f t="shared" si="558"/>
        <v>2003</v>
      </c>
      <c r="R414" s="120">
        <f t="shared" si="558"/>
        <v>2004</v>
      </c>
      <c r="S414" s="120">
        <f t="shared" si="558"/>
        <v>2005</v>
      </c>
      <c r="T414" s="120">
        <f t="shared" si="558"/>
        <v>2006</v>
      </c>
      <c r="U414" s="120">
        <f t="shared" si="558"/>
        <v>2007</v>
      </c>
      <c r="V414" s="120">
        <f t="shared" si="558"/>
        <v>2008</v>
      </c>
      <c r="W414" s="120">
        <f t="shared" si="558"/>
        <v>2009</v>
      </c>
      <c r="X414" s="120">
        <f t="shared" si="558"/>
        <v>2010</v>
      </c>
      <c r="Y414" s="120">
        <f t="shared" si="558"/>
        <v>2011</v>
      </c>
      <c r="Z414" s="120">
        <f t="shared" si="558"/>
        <v>2012</v>
      </c>
      <c r="AA414" s="120">
        <f t="shared" si="558"/>
        <v>2013</v>
      </c>
      <c r="AB414" s="120">
        <f t="shared" si="558"/>
        <v>2014</v>
      </c>
      <c r="AC414" s="120">
        <f t="shared" si="558"/>
        <v>2015</v>
      </c>
      <c r="AD414" s="120">
        <f t="shared" si="558"/>
        <v>2016</v>
      </c>
      <c r="AE414" s="120">
        <f t="shared" si="558"/>
        <v>2017</v>
      </c>
      <c r="AF414" s="120">
        <f t="shared" si="558"/>
        <v>2018</v>
      </c>
      <c r="AG414" s="120">
        <f t="shared" si="558"/>
        <v>2019</v>
      </c>
      <c r="AH414" s="120">
        <f t="shared" si="558"/>
        <v>2020</v>
      </c>
      <c r="AI414" s="120">
        <f t="shared" si="558"/>
        <v>2021</v>
      </c>
      <c r="AJ414" s="120">
        <f>AI414+1</f>
        <v>2022</v>
      </c>
      <c r="AK414" s="120">
        <f>AJ414+1</f>
        <v>2023</v>
      </c>
      <c r="AL414" s="123"/>
    </row>
    <row r="415" spans="2:41" ht="12.75">
      <c r="B415" s="85" t="s">
        <v>271</v>
      </c>
      <c r="C415" s="86" t="s">
        <v>272</v>
      </c>
      <c r="D415" s="90">
        <v>0</v>
      </c>
      <c r="E415" s="90">
        <v>0</v>
      </c>
      <c r="F415" s="90">
        <v>0</v>
      </c>
      <c r="G415" s="90">
        <v>0</v>
      </c>
      <c r="H415" s="90">
        <v>0</v>
      </c>
      <c r="I415" s="88">
        <v>2E-3</v>
      </c>
      <c r="J415" s="88">
        <v>2E-3</v>
      </c>
      <c r="K415" s="88">
        <v>2E-3</v>
      </c>
      <c r="L415" s="88">
        <v>2E-3</v>
      </c>
      <c r="M415" s="88">
        <v>2E-3</v>
      </c>
      <c r="N415" s="88">
        <v>2E-3</v>
      </c>
      <c r="O415" s="88">
        <v>2E-3</v>
      </c>
      <c r="P415" s="88">
        <v>2E-3</v>
      </c>
      <c r="Q415" s="88">
        <v>2E-3</v>
      </c>
      <c r="R415" s="88">
        <v>2E-3</v>
      </c>
      <c r="S415" s="88">
        <v>2E-3</v>
      </c>
      <c r="T415" s="88">
        <v>2E-3</v>
      </c>
      <c r="U415" s="88">
        <v>2E-3</v>
      </c>
      <c r="V415" s="88">
        <v>2E-3</v>
      </c>
      <c r="W415" s="88">
        <v>2E-3</v>
      </c>
      <c r="X415" s="88">
        <v>2E-3</v>
      </c>
      <c r="Y415" s="88">
        <v>2E-3</v>
      </c>
      <c r="Z415" s="88">
        <v>2E-3</v>
      </c>
      <c r="AA415" s="88">
        <v>2E-3</v>
      </c>
      <c r="AB415" s="88">
        <v>2E-3</v>
      </c>
      <c r="AC415" s="88">
        <v>2E-3</v>
      </c>
      <c r="AD415" s="88">
        <v>2E-3</v>
      </c>
      <c r="AE415" s="88">
        <v>2E-3</v>
      </c>
      <c r="AF415" s="88">
        <v>2E-3</v>
      </c>
      <c r="AG415" s="88">
        <v>2E-3</v>
      </c>
      <c r="AH415" s="88">
        <v>2E-3</v>
      </c>
      <c r="AI415" s="88">
        <v>2E-3</v>
      </c>
      <c r="AJ415" s="88">
        <v>2E-3</v>
      </c>
      <c r="AK415" s="88">
        <v>2E-3</v>
      </c>
      <c r="AL415" s="184"/>
    </row>
    <row r="416" spans="2:41" ht="12.75">
      <c r="B416" s="85" t="s">
        <v>273</v>
      </c>
      <c r="C416" s="86" t="s">
        <v>272</v>
      </c>
      <c r="D416" s="90">
        <v>0</v>
      </c>
      <c r="E416" s="90">
        <v>0</v>
      </c>
      <c r="F416" s="90">
        <v>0</v>
      </c>
      <c r="G416" s="90">
        <v>0</v>
      </c>
      <c r="H416" s="90">
        <v>0</v>
      </c>
      <c r="I416" s="96">
        <v>0.2</v>
      </c>
      <c r="J416" s="96">
        <v>0.2</v>
      </c>
      <c r="K416" s="96">
        <v>0.2</v>
      </c>
      <c r="L416" s="96">
        <v>0.2</v>
      </c>
      <c r="M416" s="96">
        <v>0.2</v>
      </c>
      <c r="N416" s="96">
        <v>0.2</v>
      </c>
      <c r="O416" s="96">
        <v>0.2</v>
      </c>
      <c r="P416" s="96">
        <v>0.2</v>
      </c>
      <c r="Q416" s="96">
        <v>0.2</v>
      </c>
      <c r="R416" s="96">
        <v>0.2</v>
      </c>
      <c r="S416" s="96">
        <v>0.2</v>
      </c>
      <c r="T416" s="96">
        <v>0.2</v>
      </c>
      <c r="U416" s="96">
        <v>0.2</v>
      </c>
      <c r="V416" s="96">
        <v>0.2</v>
      </c>
      <c r="W416" s="96">
        <v>0.2</v>
      </c>
      <c r="X416" s="96">
        <v>0.2</v>
      </c>
      <c r="Y416" s="96">
        <v>0.2</v>
      </c>
      <c r="Z416" s="96">
        <v>0.2</v>
      </c>
      <c r="AA416" s="96">
        <v>0.2</v>
      </c>
      <c r="AB416" s="96">
        <v>0.2</v>
      </c>
      <c r="AC416" s="96">
        <v>0.2</v>
      </c>
      <c r="AD416" s="96">
        <v>0.2</v>
      </c>
      <c r="AE416" s="96">
        <v>0.2</v>
      </c>
      <c r="AF416" s="96">
        <v>0.2</v>
      </c>
      <c r="AG416" s="96">
        <v>0.2</v>
      </c>
      <c r="AH416" s="96">
        <v>0.2</v>
      </c>
      <c r="AI416" s="96">
        <v>0.2</v>
      </c>
      <c r="AJ416" s="96">
        <v>0.2</v>
      </c>
      <c r="AK416" s="96">
        <v>0.2</v>
      </c>
      <c r="AL416" s="446"/>
    </row>
    <row r="417" spans="2:41" ht="12.75">
      <c r="B417" s="85" t="s">
        <v>276</v>
      </c>
      <c r="C417" s="86" t="s">
        <v>272</v>
      </c>
      <c r="D417" s="96">
        <v>0</v>
      </c>
      <c r="E417" s="96">
        <v>0</v>
      </c>
      <c r="F417" s="96">
        <v>0</v>
      </c>
      <c r="G417" s="96">
        <v>0</v>
      </c>
      <c r="H417" s="96">
        <v>0</v>
      </c>
      <c r="I417" s="96">
        <v>0</v>
      </c>
      <c r="J417" s="96">
        <v>0</v>
      </c>
      <c r="K417" s="96">
        <v>0</v>
      </c>
      <c r="L417" s="96">
        <v>0</v>
      </c>
      <c r="M417" s="96">
        <v>0</v>
      </c>
      <c r="N417" s="96">
        <v>0</v>
      </c>
      <c r="O417" s="96">
        <v>0</v>
      </c>
      <c r="P417" s="91">
        <v>0</v>
      </c>
      <c r="Q417" s="91">
        <v>0</v>
      </c>
      <c r="R417" s="91">
        <v>0</v>
      </c>
      <c r="S417" s="91">
        <v>0</v>
      </c>
      <c r="T417" s="91">
        <v>0</v>
      </c>
      <c r="U417" s="91">
        <v>0</v>
      </c>
      <c r="V417" s="96">
        <v>0.28000000000000003</v>
      </c>
      <c r="W417" s="96">
        <v>0.3</v>
      </c>
      <c r="X417" s="96">
        <v>0.31</v>
      </c>
      <c r="Y417" s="96">
        <v>0.28999999999999998</v>
      </c>
      <c r="Z417" s="96">
        <v>0.34</v>
      </c>
      <c r="AA417" s="96">
        <v>0.34</v>
      </c>
      <c r="AB417" s="96">
        <v>0.32</v>
      </c>
      <c r="AC417" s="96">
        <v>0.38</v>
      </c>
      <c r="AD417" s="96">
        <v>0.39</v>
      </c>
      <c r="AE417" s="96">
        <v>0.38</v>
      </c>
      <c r="AF417" s="96">
        <v>0.39</v>
      </c>
      <c r="AG417" s="96">
        <v>0.38</v>
      </c>
      <c r="AH417" s="96">
        <v>0.41</v>
      </c>
      <c r="AI417" s="96">
        <v>0.4</v>
      </c>
      <c r="AJ417" s="96">
        <v>0.44</v>
      </c>
      <c r="AK417" s="96">
        <v>0.39579307269213615</v>
      </c>
      <c r="AL417" s="445"/>
    </row>
    <row r="418" spans="2:41" ht="14.25">
      <c r="B418" s="85" t="s">
        <v>277</v>
      </c>
      <c r="C418" s="222" t="s">
        <v>185</v>
      </c>
      <c r="D418" s="92" t="s">
        <v>532</v>
      </c>
      <c r="E418" s="92" t="s">
        <v>532</v>
      </c>
      <c r="F418" s="92" t="s">
        <v>532</v>
      </c>
      <c r="G418" s="92" t="s">
        <v>532</v>
      </c>
      <c r="H418" s="92" t="s">
        <v>532</v>
      </c>
      <c r="I418" s="93">
        <v>3.1199999999999999E-4</v>
      </c>
      <c r="J418" s="92">
        <v>5.4600000000000004E-4</v>
      </c>
      <c r="K418" s="93">
        <v>1.56E-4</v>
      </c>
      <c r="L418" s="93">
        <v>3.1258102799999998E-4</v>
      </c>
      <c r="M418" s="93">
        <v>7.9911132000000002E-5</v>
      </c>
      <c r="N418" s="92">
        <v>3.5730633940000002E-3</v>
      </c>
      <c r="O418" s="170">
        <v>1.030798663E-2</v>
      </c>
      <c r="P418" s="170">
        <v>1.0213749144000001E-2</v>
      </c>
      <c r="Q418" s="170">
        <v>3.3296392718000001E-2</v>
      </c>
      <c r="R418" s="170">
        <v>4.9125303611999994E-2</v>
      </c>
      <c r="S418" s="174">
        <v>7.0241002492000007E-2</v>
      </c>
      <c r="T418" s="174">
        <v>0.10526731091800003</v>
      </c>
      <c r="U418" s="174">
        <v>0.13867334511599999</v>
      </c>
      <c r="V418" s="174">
        <v>0.19973993198599999</v>
      </c>
      <c r="W418" s="174">
        <v>0.20014487879999995</v>
      </c>
      <c r="X418" s="174">
        <v>0.24662768372999999</v>
      </c>
      <c r="Y418" s="174">
        <v>0.26369544774000009</v>
      </c>
      <c r="Z418" s="174">
        <v>0.22331782756999999</v>
      </c>
      <c r="AA418" s="174">
        <v>0.18648535721400003</v>
      </c>
      <c r="AB418" s="174">
        <v>0.17714947582399998</v>
      </c>
      <c r="AC418" s="174">
        <v>0.15244624992200001</v>
      </c>
      <c r="AD418" s="174">
        <v>0.14121236916999999</v>
      </c>
      <c r="AE418" s="174">
        <v>0.11324238686000002</v>
      </c>
      <c r="AF418" s="174">
        <v>0.10982049958600001</v>
      </c>
      <c r="AG418" s="174">
        <v>0.12276632217200005</v>
      </c>
      <c r="AH418" s="174">
        <v>8.7015485616999996E-2</v>
      </c>
      <c r="AI418" s="170">
        <v>4.6857925654000009E-2</v>
      </c>
      <c r="AJ418" s="170">
        <v>4.5499997766000007E-2</v>
      </c>
      <c r="AK418" s="170">
        <v>4.0159297672000008E-2</v>
      </c>
    </row>
    <row r="419" spans="2:41" ht="14.25">
      <c r="B419" s="85" t="s">
        <v>278</v>
      </c>
      <c r="C419" s="222" t="s">
        <v>185</v>
      </c>
      <c r="D419" s="92" t="s">
        <v>532</v>
      </c>
      <c r="E419" s="92" t="s">
        <v>532</v>
      </c>
      <c r="F419" s="92" t="s">
        <v>532</v>
      </c>
      <c r="G419" s="92" t="s">
        <v>532</v>
      </c>
      <c r="H419" s="92" t="s">
        <v>532</v>
      </c>
      <c r="I419" s="174">
        <v>9.3367968127490056E-2</v>
      </c>
      <c r="J419" s="174">
        <v>0.24632685863874348</v>
      </c>
      <c r="K419" s="174">
        <v>0.27760836734693878</v>
      </c>
      <c r="L419" s="174">
        <v>0.34074021495293827</v>
      </c>
      <c r="M419" s="174">
        <v>0.32903373682298481</v>
      </c>
      <c r="N419" s="174">
        <v>0.93855819797943563</v>
      </c>
      <c r="O419" s="174">
        <v>2.8034042867345801</v>
      </c>
      <c r="P419" s="174">
        <v>4.2432728155087345</v>
      </c>
      <c r="Q419" s="174">
        <v>9.4124305495631759</v>
      </c>
      <c r="R419" s="174">
        <v>16.323874759973862</v>
      </c>
      <c r="S419" s="174">
        <v>25.757433400122778</v>
      </c>
      <c r="T419" s="174">
        <v>38.778832332332442</v>
      </c>
      <c r="U419" s="174">
        <v>53.729261559396718</v>
      </c>
      <c r="V419" s="174">
        <v>73.160663601660474</v>
      </c>
      <c r="W419" s="174">
        <v>89.117454015572349</v>
      </c>
      <c r="X419" s="174">
        <v>108.18623924265641</v>
      </c>
      <c r="Y419" s="174">
        <v>124.34270449913762</v>
      </c>
      <c r="Z419" s="174">
        <v>137.90076158934144</v>
      </c>
      <c r="AA419" s="174">
        <v>147.19939813321352</v>
      </c>
      <c r="AB419" s="174">
        <v>156.35161301246848</v>
      </c>
      <c r="AC419" s="174">
        <v>162.30229715115397</v>
      </c>
      <c r="AD419" s="174">
        <v>170.48526483185904</v>
      </c>
      <c r="AE419" s="174">
        <v>176.16012207085836</v>
      </c>
      <c r="AF419" s="174">
        <v>181.17770544440916</v>
      </c>
      <c r="AG419" s="174">
        <v>186.56825024977095</v>
      </c>
      <c r="AH419" s="174">
        <v>189.93968879475113</v>
      </c>
      <c r="AI419" s="174">
        <v>188.52875734109594</v>
      </c>
      <c r="AJ419" s="174">
        <v>189.20547733173541</v>
      </c>
      <c r="AK419" s="174">
        <v>187.46427327279491</v>
      </c>
    </row>
    <row r="420" spans="2:41" ht="14.25">
      <c r="B420" s="85" t="s">
        <v>279</v>
      </c>
      <c r="C420" s="222" t="s">
        <v>185</v>
      </c>
      <c r="D420" s="92" t="s">
        <v>532</v>
      </c>
      <c r="E420" s="92" t="s">
        <v>532</v>
      </c>
      <c r="F420" s="92" t="s">
        <v>532</v>
      </c>
      <c r="G420" s="92" t="s">
        <v>532</v>
      </c>
      <c r="H420" s="92" t="s">
        <v>532</v>
      </c>
      <c r="I420" s="92" t="s">
        <v>532</v>
      </c>
      <c r="J420" s="92" t="s">
        <v>532</v>
      </c>
      <c r="K420" s="92" t="s">
        <v>532</v>
      </c>
      <c r="L420" s="92" t="s">
        <v>532</v>
      </c>
      <c r="M420" s="92" t="s">
        <v>532</v>
      </c>
      <c r="N420" s="92" t="s">
        <v>532</v>
      </c>
      <c r="O420" s="92" t="s">
        <v>532</v>
      </c>
      <c r="P420" s="92" t="s">
        <v>532</v>
      </c>
      <c r="Q420" s="92" t="s">
        <v>532</v>
      </c>
      <c r="R420" s="92" t="s">
        <v>532</v>
      </c>
      <c r="S420" s="92" t="s">
        <v>532</v>
      </c>
      <c r="T420" s="92" t="s">
        <v>532</v>
      </c>
      <c r="U420" s="92" t="s">
        <v>532</v>
      </c>
      <c r="V420" s="92">
        <v>3.23246511627907E-2</v>
      </c>
      <c r="W420" s="92">
        <v>7.6540052356020932E-2</v>
      </c>
      <c r="X420" s="170">
        <v>1.015720588235294E-2</v>
      </c>
      <c r="Y420" s="170">
        <v>2.99389180159901E-2</v>
      </c>
      <c r="Z420" s="170">
        <v>4.6114656434226792E-3</v>
      </c>
      <c r="AA420" s="174">
        <v>0.11929599600566393</v>
      </c>
      <c r="AB420" s="174">
        <v>0.27722542372573894</v>
      </c>
      <c r="AC420" s="174">
        <v>0.20628540392081141</v>
      </c>
      <c r="AD420" s="174">
        <v>0.44360481691152087</v>
      </c>
      <c r="AE420" s="174">
        <v>0.55534089999637581</v>
      </c>
      <c r="AF420" s="174">
        <v>0.84566937984372237</v>
      </c>
      <c r="AG420" s="174">
        <v>1.2431233842762002</v>
      </c>
      <c r="AH420" s="174">
        <v>1.5837651829592976</v>
      </c>
      <c r="AI420" s="174">
        <v>2.5950543341964583</v>
      </c>
      <c r="AJ420" s="174">
        <v>2.3981285825030412</v>
      </c>
      <c r="AK420" s="174">
        <v>2.2307513763706743</v>
      </c>
    </row>
    <row r="421" spans="2:41" ht="14.25">
      <c r="B421" s="85" t="s">
        <v>504</v>
      </c>
      <c r="C421" s="222" t="s">
        <v>185</v>
      </c>
      <c r="D421" s="97" t="s">
        <v>532</v>
      </c>
      <c r="E421" s="97" t="s">
        <v>532</v>
      </c>
      <c r="F421" s="97" t="s">
        <v>532</v>
      </c>
      <c r="G421" s="97" t="s">
        <v>532</v>
      </c>
      <c r="H421" s="97" t="s">
        <v>532</v>
      </c>
      <c r="I421" s="143">
        <v>9.3679968127490063E-2</v>
      </c>
      <c r="J421" s="143">
        <v>0.24687285863874348</v>
      </c>
      <c r="K421" s="143">
        <v>0.27776436734693877</v>
      </c>
      <c r="L421" s="143">
        <v>0.34105279598093829</v>
      </c>
      <c r="M421" s="143">
        <v>0.32911364795498482</v>
      </c>
      <c r="N421" s="87">
        <v>0.94213126137343561</v>
      </c>
      <c r="O421" s="87">
        <v>2.8137122733645801</v>
      </c>
      <c r="P421" s="87">
        <v>4.2534865646527349</v>
      </c>
      <c r="Q421" s="87">
        <v>9.4457269422811763</v>
      </c>
      <c r="R421" s="87">
        <v>16.373000063585863</v>
      </c>
      <c r="S421" s="87">
        <v>25.827674402614779</v>
      </c>
      <c r="T421" s="87">
        <v>38.884099643250444</v>
      </c>
      <c r="U421" s="87">
        <v>53.867934904512715</v>
      </c>
      <c r="V421" s="87">
        <v>73.392728184809272</v>
      </c>
      <c r="W421" s="87">
        <v>89.394138946728376</v>
      </c>
      <c r="X421" s="87">
        <v>108.44302413226876</v>
      </c>
      <c r="Y421" s="87">
        <v>124.63633886489362</v>
      </c>
      <c r="Z421" s="87">
        <v>138.12869088255488</v>
      </c>
      <c r="AA421" s="87">
        <v>147.50517948643318</v>
      </c>
      <c r="AB421" s="87">
        <v>156.80598791201822</v>
      </c>
      <c r="AC421" s="87">
        <v>162.66102880499679</v>
      </c>
      <c r="AD421" s="87">
        <v>171.07008201794056</v>
      </c>
      <c r="AE421" s="87">
        <v>176.82870535771474</v>
      </c>
      <c r="AF421" s="87">
        <v>182.13319532383886</v>
      </c>
      <c r="AG421" s="87">
        <v>187.93413995621916</v>
      </c>
      <c r="AH421" s="87">
        <v>191.61046946332743</v>
      </c>
      <c r="AI421" s="87">
        <v>191.17066960094638</v>
      </c>
      <c r="AJ421" s="87">
        <v>191.64910591200444</v>
      </c>
      <c r="AK421" s="87">
        <v>189.73518394683759</v>
      </c>
    </row>
    <row r="422" spans="2:41" ht="12.75">
      <c r="B422" s="194"/>
      <c r="C422" s="194"/>
      <c r="D422" s="100"/>
      <c r="E422" s="100"/>
      <c r="F422" s="100"/>
      <c r="G422" s="100"/>
      <c r="H422" s="100"/>
      <c r="I422" s="100"/>
      <c r="J422" s="100"/>
      <c r="K422" s="100"/>
      <c r="L422" s="100"/>
      <c r="M422" s="100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/>
      <c r="X422" s="100"/>
      <c r="Y422" s="100"/>
      <c r="Z422" s="100"/>
      <c r="AA422" s="100"/>
      <c r="AB422" s="100"/>
      <c r="AC422" s="100"/>
      <c r="AD422" s="100"/>
      <c r="AE422" s="100"/>
      <c r="AF422" s="100"/>
      <c r="AG422" s="203"/>
      <c r="AH422" s="203"/>
      <c r="AI422" s="203"/>
      <c r="AJ422" s="203"/>
      <c r="AK422" s="203"/>
      <c r="AO422" s="14"/>
    </row>
    <row r="423" spans="2:41" ht="12.75">
      <c r="B423" s="65"/>
      <c r="C423" s="67"/>
      <c r="D423" s="84"/>
      <c r="E423" s="84"/>
      <c r="F423" s="84"/>
      <c r="G423" s="84"/>
      <c r="H423" s="84"/>
      <c r="I423" s="84"/>
      <c r="J423" s="84"/>
      <c r="K423" s="84"/>
      <c r="L423" s="84"/>
      <c r="M423" s="84"/>
      <c r="N423" s="84"/>
      <c r="O423" s="84"/>
      <c r="P423" s="84"/>
      <c r="Q423" s="84"/>
      <c r="R423" s="84"/>
      <c r="S423" s="84"/>
      <c r="T423" s="84"/>
      <c r="U423" s="84"/>
      <c r="V423" s="84"/>
      <c r="W423" s="84"/>
      <c r="X423" s="84"/>
      <c r="Y423" s="84"/>
      <c r="Z423" s="84"/>
      <c r="AA423" s="84"/>
      <c r="AB423" s="84"/>
      <c r="AC423" s="84"/>
      <c r="AD423" s="84"/>
      <c r="AE423" s="84"/>
      <c r="AF423" s="84"/>
      <c r="AG423" s="84"/>
      <c r="AH423" s="84"/>
      <c r="AI423" s="84"/>
      <c r="AJ423" s="84"/>
      <c r="AK423" s="84"/>
      <c r="AL423" s="1"/>
    </row>
    <row r="424" spans="2:41" ht="12.75">
      <c r="B424" s="1" t="s">
        <v>461</v>
      </c>
      <c r="C424" s="6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2:41" ht="12.75">
      <c r="B425" s="266" t="s">
        <v>113</v>
      </c>
      <c r="C425" s="119" t="s">
        <v>114</v>
      </c>
      <c r="D425" s="120">
        <v>1990</v>
      </c>
      <c r="E425" s="120">
        <f t="shared" ref="E425:R425" si="559">D425+1</f>
        <v>1991</v>
      </c>
      <c r="F425" s="120">
        <f t="shared" si="559"/>
        <v>1992</v>
      </c>
      <c r="G425" s="120">
        <f t="shared" si="559"/>
        <v>1993</v>
      </c>
      <c r="H425" s="120">
        <f t="shared" si="559"/>
        <v>1994</v>
      </c>
      <c r="I425" s="120">
        <f t="shared" si="559"/>
        <v>1995</v>
      </c>
      <c r="J425" s="120">
        <f t="shared" si="559"/>
        <v>1996</v>
      </c>
      <c r="K425" s="120">
        <f t="shared" si="559"/>
        <v>1997</v>
      </c>
      <c r="L425" s="120">
        <f t="shared" si="559"/>
        <v>1998</v>
      </c>
      <c r="M425" s="120">
        <f t="shared" si="559"/>
        <v>1999</v>
      </c>
      <c r="N425" s="120">
        <f t="shared" si="559"/>
        <v>2000</v>
      </c>
      <c r="O425" s="120">
        <f t="shared" si="559"/>
        <v>2001</v>
      </c>
      <c r="P425" s="120">
        <f t="shared" si="559"/>
        <v>2002</v>
      </c>
      <c r="Q425" s="120">
        <f t="shared" si="559"/>
        <v>2003</v>
      </c>
      <c r="R425" s="120">
        <f t="shared" si="559"/>
        <v>2004</v>
      </c>
      <c r="S425" s="120">
        <f t="shared" ref="S425:AI425" si="560">R425+1</f>
        <v>2005</v>
      </c>
      <c r="T425" s="120">
        <f t="shared" si="560"/>
        <v>2006</v>
      </c>
      <c r="U425" s="120">
        <f t="shared" si="560"/>
        <v>2007</v>
      </c>
      <c r="V425" s="120">
        <f t="shared" si="560"/>
        <v>2008</v>
      </c>
      <c r="W425" s="120">
        <f t="shared" si="560"/>
        <v>2009</v>
      </c>
      <c r="X425" s="120">
        <f t="shared" si="560"/>
        <v>2010</v>
      </c>
      <c r="Y425" s="120">
        <f t="shared" si="560"/>
        <v>2011</v>
      </c>
      <c r="Z425" s="120">
        <f t="shared" si="560"/>
        <v>2012</v>
      </c>
      <c r="AA425" s="120">
        <f t="shared" si="560"/>
        <v>2013</v>
      </c>
      <c r="AB425" s="120">
        <f t="shared" si="560"/>
        <v>2014</v>
      </c>
      <c r="AC425" s="120">
        <f t="shared" si="560"/>
        <v>2015</v>
      </c>
      <c r="AD425" s="120">
        <f t="shared" si="560"/>
        <v>2016</v>
      </c>
      <c r="AE425" s="120">
        <f t="shared" si="560"/>
        <v>2017</v>
      </c>
      <c r="AF425" s="120">
        <f t="shared" si="560"/>
        <v>2018</v>
      </c>
      <c r="AG425" s="120">
        <f t="shared" si="560"/>
        <v>2019</v>
      </c>
      <c r="AH425" s="120">
        <f t="shared" si="560"/>
        <v>2020</v>
      </c>
      <c r="AI425" s="120">
        <f t="shared" si="560"/>
        <v>2021</v>
      </c>
      <c r="AJ425" s="120">
        <f>AI425+1</f>
        <v>2022</v>
      </c>
      <c r="AK425" s="120">
        <f>AJ425+1</f>
        <v>2023</v>
      </c>
      <c r="AL425" s="1"/>
    </row>
    <row r="426" spans="2:41" ht="12.75">
      <c r="B426" s="141" t="s">
        <v>281</v>
      </c>
      <c r="C426" s="132" t="s">
        <v>236</v>
      </c>
      <c r="D426" s="297" t="s">
        <v>532</v>
      </c>
      <c r="E426" s="297" t="s">
        <v>532</v>
      </c>
      <c r="F426" s="297" t="s">
        <v>532</v>
      </c>
      <c r="G426" s="297" t="s">
        <v>532</v>
      </c>
      <c r="H426" s="297" t="s">
        <v>532</v>
      </c>
      <c r="I426" s="297" t="s">
        <v>532</v>
      </c>
      <c r="J426" s="297" t="s">
        <v>532</v>
      </c>
      <c r="K426" s="297" t="s">
        <v>532</v>
      </c>
      <c r="L426" s="297">
        <v>135.327</v>
      </c>
      <c r="M426" s="297">
        <v>515.21199999999999</v>
      </c>
      <c r="N426" s="297">
        <v>1077.2629999999999</v>
      </c>
      <c r="O426" s="297">
        <v>2576.029</v>
      </c>
      <c r="P426" s="297">
        <v>2912.96</v>
      </c>
      <c r="Q426" s="297">
        <v>4101.4669999999996</v>
      </c>
      <c r="R426" s="297">
        <v>4321.4459999999999</v>
      </c>
      <c r="S426" s="297">
        <v>3980.8510000000001</v>
      </c>
      <c r="T426" s="297">
        <v>4116.308</v>
      </c>
      <c r="U426" s="297">
        <v>4172.1400000000003</v>
      </c>
      <c r="V426" s="297">
        <v>3970.4</v>
      </c>
      <c r="W426" s="297">
        <v>2618.3719999999998</v>
      </c>
      <c r="X426" s="297">
        <v>3460.2869999999998</v>
      </c>
      <c r="Y426" s="297">
        <v>3332.0619999999999</v>
      </c>
      <c r="Z426" s="297">
        <v>3607.73</v>
      </c>
      <c r="AA426" s="297">
        <v>3919.96</v>
      </c>
      <c r="AB426" s="297">
        <v>3507.1260000000002</v>
      </c>
      <c r="AC426" s="297">
        <v>4159.8220000000001</v>
      </c>
      <c r="AD426" s="297">
        <v>4079.837</v>
      </c>
      <c r="AE426" s="297">
        <v>4192.5159999999996</v>
      </c>
      <c r="AF426" s="297">
        <v>4357.9189999999999</v>
      </c>
      <c r="AG426" s="297">
        <v>3890.7289999999998</v>
      </c>
      <c r="AH426" s="297">
        <v>4077.9479999999999</v>
      </c>
      <c r="AI426" s="297">
        <v>3405.692</v>
      </c>
      <c r="AJ426" s="297">
        <v>3624.1080000000002</v>
      </c>
      <c r="AK426" s="297">
        <v>4142.0330000000004</v>
      </c>
      <c r="AL426" s="184"/>
    </row>
    <row r="427" spans="2:41" ht="12.75">
      <c r="B427" s="141" t="s">
        <v>261</v>
      </c>
      <c r="C427" s="132" t="s">
        <v>238</v>
      </c>
      <c r="D427" s="297">
        <v>1000</v>
      </c>
      <c r="E427" s="297">
        <v>1000</v>
      </c>
      <c r="F427" s="297">
        <v>1000</v>
      </c>
      <c r="G427" s="297">
        <v>1000</v>
      </c>
      <c r="H427" s="297">
        <v>1000</v>
      </c>
      <c r="I427" s="297">
        <v>1000</v>
      </c>
      <c r="J427" s="297">
        <v>1000</v>
      </c>
      <c r="K427" s="297">
        <v>1000</v>
      </c>
      <c r="L427" s="297">
        <v>1000</v>
      </c>
      <c r="M427" s="297">
        <v>1000</v>
      </c>
      <c r="N427" s="297">
        <v>1000</v>
      </c>
      <c r="O427" s="297">
        <v>1000</v>
      </c>
      <c r="P427" s="297">
        <v>1000</v>
      </c>
      <c r="Q427" s="297">
        <v>1000</v>
      </c>
      <c r="R427" s="297">
        <v>1000</v>
      </c>
      <c r="S427" s="297">
        <v>1000</v>
      </c>
      <c r="T427" s="297">
        <v>1000</v>
      </c>
      <c r="U427" s="297">
        <v>1000</v>
      </c>
      <c r="V427" s="297">
        <v>1000</v>
      </c>
      <c r="W427" s="297">
        <v>1000</v>
      </c>
      <c r="X427" s="297">
        <v>1000</v>
      </c>
      <c r="Y427" s="297">
        <v>1000</v>
      </c>
      <c r="Z427" s="297">
        <v>1000</v>
      </c>
      <c r="AA427" s="297">
        <v>1000</v>
      </c>
      <c r="AB427" s="297">
        <v>1000</v>
      </c>
      <c r="AC427" s="297">
        <v>1000</v>
      </c>
      <c r="AD427" s="297">
        <v>1000</v>
      </c>
      <c r="AE427" s="297">
        <v>1000</v>
      </c>
      <c r="AF427" s="297">
        <v>1000</v>
      </c>
      <c r="AG427" s="297">
        <v>1000</v>
      </c>
      <c r="AH427" s="297">
        <v>1000</v>
      </c>
      <c r="AI427" s="297">
        <v>1000</v>
      </c>
      <c r="AJ427" s="297">
        <v>1000</v>
      </c>
      <c r="AK427" s="297">
        <v>1000</v>
      </c>
      <c r="AL427" s="1"/>
    </row>
    <row r="428" spans="2:41" ht="12.75">
      <c r="B428" s="141" t="s">
        <v>282</v>
      </c>
      <c r="C428" s="132" t="s">
        <v>116</v>
      </c>
      <c r="D428" s="298">
        <v>2E-3</v>
      </c>
      <c r="E428" s="298">
        <v>2E-3</v>
      </c>
      <c r="F428" s="298">
        <v>2E-3</v>
      </c>
      <c r="G428" s="298">
        <v>2E-3</v>
      </c>
      <c r="H428" s="298">
        <v>2E-3</v>
      </c>
      <c r="I428" s="298">
        <v>2E-3</v>
      </c>
      <c r="J428" s="298">
        <v>2E-3</v>
      </c>
      <c r="K428" s="298">
        <v>2E-3</v>
      </c>
      <c r="L428" s="298">
        <v>2E-3</v>
      </c>
      <c r="M428" s="298">
        <v>2E-3</v>
      </c>
      <c r="N428" s="298">
        <v>2E-3</v>
      </c>
      <c r="O428" s="298">
        <v>2E-3</v>
      </c>
      <c r="P428" s="298">
        <v>2E-3</v>
      </c>
      <c r="Q428" s="298">
        <v>2E-3</v>
      </c>
      <c r="R428" s="298">
        <v>2E-3</v>
      </c>
      <c r="S428" s="298">
        <v>2E-3</v>
      </c>
      <c r="T428" s="298">
        <v>2E-3</v>
      </c>
      <c r="U428" s="298">
        <v>2E-3</v>
      </c>
      <c r="V428" s="298">
        <v>2.3900000000000002E-3</v>
      </c>
      <c r="W428" s="298">
        <v>2.3900000000000002E-3</v>
      </c>
      <c r="X428" s="298">
        <v>1.7899999999999999E-3</v>
      </c>
      <c r="Y428" s="298">
        <v>1.5399999999999999E-3</v>
      </c>
      <c r="Z428" s="298">
        <v>1.5E-3</v>
      </c>
      <c r="AA428" s="298">
        <v>1.5923028035751397E-3</v>
      </c>
      <c r="AB428" s="298">
        <v>1.5E-3</v>
      </c>
      <c r="AC428" s="298">
        <v>1.33E-3</v>
      </c>
      <c r="AD428" s="298">
        <v>1.1100000000000001E-3</v>
      </c>
      <c r="AE428" s="298">
        <v>1E-3</v>
      </c>
      <c r="AF428" s="298">
        <v>8.9556410794166034E-4</v>
      </c>
      <c r="AG428" s="298">
        <v>8.7519478633905359E-4</v>
      </c>
      <c r="AH428" s="298">
        <v>8.4122455537315947E-4</v>
      </c>
      <c r="AI428" s="298">
        <v>8.0978745042825857E-4</v>
      </c>
      <c r="AJ428" s="298">
        <v>6.8168086879009904E-4</v>
      </c>
      <c r="AK428" s="503">
        <v>4.8000000000000001E-4</v>
      </c>
      <c r="AL428" s="1"/>
    </row>
    <row r="429" spans="2:41" ht="12.75">
      <c r="B429" s="141" t="s">
        <v>283</v>
      </c>
      <c r="C429" s="132" t="s">
        <v>236</v>
      </c>
      <c r="D429" s="297" t="s">
        <v>532</v>
      </c>
      <c r="E429" s="297" t="s">
        <v>532</v>
      </c>
      <c r="F429" s="297" t="s">
        <v>532</v>
      </c>
      <c r="G429" s="297" t="s">
        <v>532</v>
      </c>
      <c r="H429" s="297" t="s">
        <v>532</v>
      </c>
      <c r="I429" s="297" t="s">
        <v>532</v>
      </c>
      <c r="J429" s="297" t="s">
        <v>532</v>
      </c>
      <c r="K429" s="297" t="s">
        <v>532</v>
      </c>
      <c r="L429" s="297">
        <v>135.327</v>
      </c>
      <c r="M429" s="297">
        <v>650.25400874777256</v>
      </c>
      <c r="N429" s="297">
        <v>1726.015474809655</v>
      </c>
      <c r="O429" s="297">
        <v>4297.5981317025762</v>
      </c>
      <c r="P429" s="297">
        <v>7198.7089739186786</v>
      </c>
      <c r="Q429" s="297">
        <v>12056.205132026567</v>
      </c>
      <c r="R429" s="297">
        <v>18752.155490361252</v>
      </c>
      <c r="S429" s="297">
        <v>26091.01837874615</v>
      </c>
      <c r="T429" s="297">
        <v>33238.277335007289</v>
      </c>
      <c r="U429" s="297">
        <v>40355.974513688641</v>
      </c>
      <c r="V429" s="297">
        <v>47584.010471569738</v>
      </c>
      <c r="W429" s="297">
        <v>53965.802095091523</v>
      </c>
      <c r="X429" s="297">
        <v>61540.243963712943</v>
      </c>
      <c r="Y429" s="297">
        <v>68768.62618580916</v>
      </c>
      <c r="Z429" s="297">
        <v>75833.464858091684</v>
      </c>
      <c r="AA429" s="297">
        <v>83349.047667908628</v>
      </c>
      <c r="AB429" s="297">
        <v>89020.138021059436</v>
      </c>
      <c r="AC429" s="297">
        <v>94196.555593390585</v>
      </c>
      <c r="AD429" s="297">
        <v>99157.286250931473</v>
      </c>
      <c r="AE429" s="297">
        <v>104066.85491317026</v>
      </c>
      <c r="AF429" s="297">
        <v>109193.30993779362</v>
      </c>
      <c r="AG429" s="297">
        <v>113317.19293390572</v>
      </c>
      <c r="AH429" s="297">
        <v>117693.2620920136</v>
      </c>
      <c r="AI429" s="297">
        <v>120809.81579831526</v>
      </c>
      <c r="AJ429" s="297">
        <v>123383.49809897941</v>
      </c>
      <c r="AK429" s="297">
        <v>125223.26492159403</v>
      </c>
      <c r="AL429" s="1"/>
    </row>
    <row r="430" spans="2:41" ht="12.75">
      <c r="B430" s="141" t="s">
        <v>284</v>
      </c>
      <c r="C430" s="132" t="s">
        <v>285</v>
      </c>
      <c r="D430" s="297" t="s">
        <v>532</v>
      </c>
      <c r="E430" s="297" t="s">
        <v>532</v>
      </c>
      <c r="F430" s="297" t="s">
        <v>532</v>
      </c>
      <c r="G430" s="297" t="s">
        <v>532</v>
      </c>
      <c r="H430" s="297" t="s">
        <v>532</v>
      </c>
      <c r="I430" s="297" t="s">
        <v>532</v>
      </c>
      <c r="J430" s="297" t="s">
        <v>532</v>
      </c>
      <c r="K430" s="297" t="s">
        <v>532</v>
      </c>
      <c r="L430" s="297">
        <v>1000</v>
      </c>
      <c r="M430" s="297">
        <v>1000</v>
      </c>
      <c r="N430" s="297">
        <v>999.99999999999989</v>
      </c>
      <c r="O430" s="297">
        <v>1000</v>
      </c>
      <c r="P430" s="297">
        <v>1000</v>
      </c>
      <c r="Q430" s="297">
        <v>1000</v>
      </c>
      <c r="R430" s="297">
        <v>999.99999999999977</v>
      </c>
      <c r="S430" s="297">
        <v>1000.0000000000002</v>
      </c>
      <c r="T430" s="297">
        <v>1000</v>
      </c>
      <c r="U430" s="297">
        <v>1000</v>
      </c>
      <c r="V430" s="297">
        <v>1000</v>
      </c>
      <c r="W430" s="297">
        <v>1000.0000000000002</v>
      </c>
      <c r="X430" s="297">
        <v>1000</v>
      </c>
      <c r="Y430" s="297">
        <v>1000.0000000000002</v>
      </c>
      <c r="Z430" s="297">
        <v>1000.0000000000002</v>
      </c>
      <c r="AA430" s="297">
        <v>1000</v>
      </c>
      <c r="AB430" s="297">
        <v>1000.0000000000002</v>
      </c>
      <c r="AC430" s="297">
        <v>1000</v>
      </c>
      <c r="AD430" s="297">
        <v>1000</v>
      </c>
      <c r="AE430" s="297">
        <v>1000.0000000000002</v>
      </c>
      <c r="AF430" s="297">
        <v>1000</v>
      </c>
      <c r="AG430" s="297">
        <v>999.99999999999989</v>
      </c>
      <c r="AH430" s="297">
        <v>1000</v>
      </c>
      <c r="AI430" s="297">
        <v>999.99999999999989</v>
      </c>
      <c r="AJ430" s="297">
        <v>1000</v>
      </c>
      <c r="AK430" s="297">
        <v>1000</v>
      </c>
      <c r="AL430" s="1"/>
    </row>
    <row r="431" spans="2:41" ht="12.75">
      <c r="B431" s="141" t="s">
        <v>286</v>
      </c>
      <c r="C431" s="132" t="s">
        <v>116</v>
      </c>
      <c r="D431" s="299">
        <v>0.02</v>
      </c>
      <c r="E431" s="299">
        <v>0.02</v>
      </c>
      <c r="F431" s="299">
        <v>0.02</v>
      </c>
      <c r="G431" s="299">
        <v>0.02</v>
      </c>
      <c r="H431" s="299">
        <v>0.02</v>
      </c>
      <c r="I431" s="299">
        <v>0.02</v>
      </c>
      <c r="J431" s="299">
        <v>0.02</v>
      </c>
      <c r="K431" s="299">
        <v>0.02</v>
      </c>
      <c r="L431" s="299">
        <v>0.02</v>
      </c>
      <c r="M431" s="299">
        <v>0.02</v>
      </c>
      <c r="N431" s="299">
        <v>0.02</v>
      </c>
      <c r="O431" s="299">
        <v>0.02</v>
      </c>
      <c r="P431" s="299">
        <v>0.02</v>
      </c>
      <c r="Q431" s="299">
        <v>0.02</v>
      </c>
      <c r="R431" s="299">
        <v>0.02</v>
      </c>
      <c r="S431" s="299">
        <v>0.02</v>
      </c>
      <c r="T431" s="299">
        <v>0.02</v>
      </c>
      <c r="U431" s="299">
        <v>0.02</v>
      </c>
      <c r="V431" s="299">
        <v>0.02</v>
      </c>
      <c r="W431" s="299">
        <v>0.02</v>
      </c>
      <c r="X431" s="299">
        <v>0.02</v>
      </c>
      <c r="Y431" s="299">
        <v>0.02</v>
      </c>
      <c r="Z431" s="299">
        <v>0.02</v>
      </c>
      <c r="AA431" s="299">
        <v>0.02</v>
      </c>
      <c r="AB431" s="299">
        <v>0.02</v>
      </c>
      <c r="AC431" s="299">
        <v>0.02</v>
      </c>
      <c r="AD431" s="299">
        <v>0.02</v>
      </c>
      <c r="AE431" s="299">
        <v>0.02</v>
      </c>
      <c r="AF431" s="299">
        <v>0.02</v>
      </c>
      <c r="AG431" s="299">
        <v>0.02</v>
      </c>
      <c r="AH431" s="299">
        <v>0.02</v>
      </c>
      <c r="AI431" s="299">
        <v>0.02</v>
      </c>
      <c r="AJ431" s="299">
        <v>0.02</v>
      </c>
      <c r="AK431" s="299">
        <v>0.02</v>
      </c>
      <c r="AL431" s="1"/>
    </row>
    <row r="432" spans="2:41" ht="12.75">
      <c r="B432" s="141" t="s">
        <v>287</v>
      </c>
      <c r="C432" s="132" t="s">
        <v>236</v>
      </c>
      <c r="D432" s="297" t="s">
        <v>532</v>
      </c>
      <c r="E432" s="297" t="s">
        <v>532</v>
      </c>
      <c r="F432" s="297" t="s">
        <v>532</v>
      </c>
      <c r="G432" s="297" t="s">
        <v>532</v>
      </c>
      <c r="H432" s="297" t="s">
        <v>532</v>
      </c>
      <c r="I432" s="297" t="s">
        <v>532</v>
      </c>
      <c r="J432" s="297" t="s">
        <v>532</v>
      </c>
      <c r="K432" s="297" t="s">
        <v>532</v>
      </c>
      <c r="L432" s="297" t="s">
        <v>532</v>
      </c>
      <c r="M432" s="300">
        <v>0.28499125222744209</v>
      </c>
      <c r="N432" s="297">
        <v>1.5015339381176089</v>
      </c>
      <c r="O432" s="297">
        <v>4.4463431070792154</v>
      </c>
      <c r="P432" s="297">
        <v>11.849157783897619</v>
      </c>
      <c r="Q432" s="297">
        <v>23.542841892110804</v>
      </c>
      <c r="R432" s="297">
        <v>45.488641665316706</v>
      </c>
      <c r="S432" s="297">
        <v>82.988111615098006</v>
      </c>
      <c r="T432" s="297">
        <v>141.83504373886277</v>
      </c>
      <c r="U432" s="297">
        <v>227.22882131864574</v>
      </c>
      <c r="V432" s="297">
        <v>350.98704211890492</v>
      </c>
      <c r="W432" s="297">
        <v>524.36337647821165</v>
      </c>
      <c r="X432" s="297">
        <v>763.78813137858424</v>
      </c>
      <c r="Y432" s="297">
        <v>1074.5437779037745</v>
      </c>
      <c r="Z432" s="297">
        <v>1456.1403277174791</v>
      </c>
      <c r="AA432" s="297">
        <v>1907.1741901830551</v>
      </c>
      <c r="AB432" s="297">
        <v>2422.924646849182</v>
      </c>
      <c r="AC432" s="297">
        <v>2989.5164276688802</v>
      </c>
      <c r="AD432" s="297">
        <v>3566.7853424590958</v>
      </c>
      <c r="AE432" s="297">
        <v>4145.119337761218</v>
      </c>
      <c r="AF432" s="297">
        <v>4688.1669753766409</v>
      </c>
      <c r="AG432" s="297">
        <v>5220.1810038878984</v>
      </c>
      <c r="AH432" s="297">
        <v>5719.8568418921104</v>
      </c>
      <c r="AI432" s="297">
        <v>6181.1572936983648</v>
      </c>
      <c r="AJ432" s="297">
        <v>6580.5946993358175</v>
      </c>
      <c r="AK432" s="297">
        <v>6911.9371773853882</v>
      </c>
      <c r="AL432" s="1"/>
    </row>
    <row r="433" spans="2:41" ht="12.75">
      <c r="B433" s="213" t="s">
        <v>288</v>
      </c>
      <c r="C433" s="86" t="s">
        <v>285</v>
      </c>
      <c r="D433" s="297" t="s">
        <v>532</v>
      </c>
      <c r="E433" s="297" t="s">
        <v>532</v>
      </c>
      <c r="F433" s="297" t="s">
        <v>532</v>
      </c>
      <c r="G433" s="297" t="s">
        <v>532</v>
      </c>
      <c r="H433" s="297" t="s">
        <v>532</v>
      </c>
      <c r="I433" s="297" t="s">
        <v>532</v>
      </c>
      <c r="J433" s="297" t="s">
        <v>532</v>
      </c>
      <c r="K433" s="297" t="s">
        <v>532</v>
      </c>
      <c r="L433" s="297" t="s">
        <v>532</v>
      </c>
      <c r="M433" s="297">
        <v>959.99999999999989</v>
      </c>
      <c r="N433" s="297">
        <v>954.45199784355702</v>
      </c>
      <c r="O433" s="297">
        <v>947.54216192528543</v>
      </c>
      <c r="P433" s="297">
        <v>942.46692607248599</v>
      </c>
      <c r="Q433" s="297">
        <v>931.82318019306172</v>
      </c>
      <c r="R433" s="297">
        <v>921.7437827808435</v>
      </c>
      <c r="S433" s="297">
        <v>910.69734492036173</v>
      </c>
      <c r="T433" s="297">
        <v>897.90459410993276</v>
      </c>
      <c r="U433" s="297">
        <v>883.98899936026464</v>
      </c>
      <c r="V433" s="297">
        <v>869.68360171633276</v>
      </c>
      <c r="W433" s="297">
        <v>855.55617288994222</v>
      </c>
      <c r="X433" s="297">
        <v>841.02944868420889</v>
      </c>
      <c r="Y433" s="297">
        <v>827.27322967288524</v>
      </c>
      <c r="Z433" s="297">
        <v>814.04491689805798</v>
      </c>
      <c r="AA433" s="297">
        <v>803.17631409765852</v>
      </c>
      <c r="AB433" s="297">
        <v>795.98630190146548</v>
      </c>
      <c r="AC433" s="297">
        <v>791.64616136747884</v>
      </c>
      <c r="AD433" s="297">
        <v>794.70309262578883</v>
      </c>
      <c r="AE433" s="297">
        <v>796.42567674683767</v>
      </c>
      <c r="AF433" s="297">
        <v>803.91006600369326</v>
      </c>
      <c r="AG433" s="297">
        <v>815.39040506242975</v>
      </c>
      <c r="AH433" s="297">
        <v>824.87633236687316</v>
      </c>
      <c r="AI433" s="297">
        <v>829.93762069436241</v>
      </c>
      <c r="AJ433" s="297">
        <v>831.97941718182346</v>
      </c>
      <c r="AK433" s="297">
        <v>832.90628334432733</v>
      </c>
      <c r="AL433" s="1"/>
    </row>
    <row r="434" spans="2:41" ht="12.75">
      <c r="B434" s="117" t="s">
        <v>289</v>
      </c>
      <c r="C434" s="132" t="s">
        <v>242</v>
      </c>
      <c r="D434" s="297" t="s">
        <v>535</v>
      </c>
      <c r="E434" s="297" t="s">
        <v>535</v>
      </c>
      <c r="F434" s="297" t="s">
        <v>535</v>
      </c>
      <c r="G434" s="297" t="s">
        <v>535</v>
      </c>
      <c r="H434" s="297" t="s">
        <v>535</v>
      </c>
      <c r="I434" s="297" t="s">
        <v>535</v>
      </c>
      <c r="J434" s="297" t="s">
        <v>535</v>
      </c>
      <c r="K434" s="297" t="s">
        <v>535</v>
      </c>
      <c r="L434" s="297" t="s">
        <v>535</v>
      </c>
      <c r="M434" s="297" t="s">
        <v>535</v>
      </c>
      <c r="N434" s="297" t="s">
        <v>535</v>
      </c>
      <c r="O434" s="300">
        <v>0.16639999999999999</v>
      </c>
      <c r="P434" s="300">
        <v>0.45400000000000001</v>
      </c>
      <c r="Q434" s="297">
        <v>1.756</v>
      </c>
      <c r="R434" s="297">
        <v>4.9379999999999997</v>
      </c>
      <c r="S434" s="297">
        <v>10.225</v>
      </c>
      <c r="T434" s="297">
        <v>19.225999999999999</v>
      </c>
      <c r="U434" s="297">
        <v>40.451000000000001</v>
      </c>
      <c r="V434" s="297">
        <v>67.322000000000003</v>
      </c>
      <c r="W434" s="297">
        <v>122</v>
      </c>
      <c r="X434" s="297">
        <v>230.5</v>
      </c>
      <c r="Y434" s="297">
        <v>263.76799999999997</v>
      </c>
      <c r="Z434" s="297">
        <v>321.77699999999999</v>
      </c>
      <c r="AA434" s="297">
        <v>465.5</v>
      </c>
      <c r="AB434" s="297">
        <v>508</v>
      </c>
      <c r="AC434" s="297">
        <v>570</v>
      </c>
      <c r="AD434" s="297">
        <v>699.7</v>
      </c>
      <c r="AE434" s="297">
        <v>892</v>
      </c>
      <c r="AF434" s="297">
        <v>1181.4380000000001</v>
      </c>
      <c r="AG434" s="297">
        <v>1367.278</v>
      </c>
      <c r="AH434" s="297">
        <v>1598.66</v>
      </c>
      <c r="AI434" s="297">
        <v>1622.0559999999998</v>
      </c>
      <c r="AJ434" s="297">
        <v>1646.5360000000001</v>
      </c>
      <c r="AK434" s="297">
        <v>1953.0239999999999</v>
      </c>
      <c r="AL434" s="1"/>
    </row>
    <row r="435" spans="2:41" ht="14.25">
      <c r="B435" s="85" t="s">
        <v>277</v>
      </c>
      <c r="C435" s="222" t="s">
        <v>185</v>
      </c>
      <c r="D435" s="297" t="s">
        <v>532</v>
      </c>
      <c r="E435" s="297" t="s">
        <v>532</v>
      </c>
      <c r="F435" s="297" t="s">
        <v>532</v>
      </c>
      <c r="G435" s="297" t="s">
        <v>532</v>
      </c>
      <c r="H435" s="297" t="s">
        <v>532</v>
      </c>
      <c r="I435" s="297" t="s">
        <v>532</v>
      </c>
      <c r="J435" s="297" t="s">
        <v>532</v>
      </c>
      <c r="K435" s="297" t="s">
        <v>532</v>
      </c>
      <c r="L435" s="297">
        <v>0.52060296900000003</v>
      </c>
      <c r="M435" s="297">
        <v>1.9820205640000002</v>
      </c>
      <c r="N435" s="297">
        <v>4.1442307610000002</v>
      </c>
      <c r="O435" s="297">
        <v>9.9099835629999991</v>
      </c>
      <c r="P435" s="297">
        <v>11.20615712</v>
      </c>
      <c r="Q435" s="297">
        <v>15.778343548999999</v>
      </c>
      <c r="R435" s="297">
        <v>16.624602761999999</v>
      </c>
      <c r="S435" s="297">
        <v>15.314333797</v>
      </c>
      <c r="T435" s="297">
        <v>15.835436875999999</v>
      </c>
      <c r="U435" s="297">
        <v>16.050222580000003</v>
      </c>
      <c r="V435" s="297">
        <v>18.252583916000003</v>
      </c>
      <c r="W435" s="297">
        <v>12.03708811538</v>
      </c>
      <c r="X435" s="297">
        <v>11.913993059654999</v>
      </c>
      <c r="Y435" s="297">
        <v>9.8702007357799992</v>
      </c>
      <c r="Z435" s="297">
        <v>10.334412982500002</v>
      </c>
      <c r="AA435" s="297">
        <v>10.412334156533854</v>
      </c>
      <c r="AB435" s="297">
        <v>6.4698302250000008</v>
      </c>
      <c r="AC435" s="297">
        <v>4.614063797</v>
      </c>
      <c r="AD435" s="297">
        <v>3.223932369915</v>
      </c>
      <c r="AE435" s="297">
        <v>2.9575024715000007</v>
      </c>
      <c r="AF435" s="297">
        <v>2.7334006480919357</v>
      </c>
      <c r="AG435" s="297">
        <v>2.3909282373997542</v>
      </c>
      <c r="AH435" s="297">
        <v>2.4024583972044886</v>
      </c>
      <c r="AI435" s="297">
        <v>1.9317655556289715</v>
      </c>
      <c r="AJ435" s="297">
        <v>1.7038278620327163</v>
      </c>
      <c r="AK435" s="297">
        <v>1.3601955705599997</v>
      </c>
      <c r="AL435" s="1"/>
    </row>
    <row r="436" spans="2:41" ht="14.25">
      <c r="B436" s="85" t="s">
        <v>278</v>
      </c>
      <c r="C436" s="222" t="s">
        <v>185</v>
      </c>
      <c r="D436" s="297" t="s">
        <v>532</v>
      </c>
      <c r="E436" s="297" t="s">
        <v>532</v>
      </c>
      <c r="F436" s="297" t="s">
        <v>532</v>
      </c>
      <c r="G436" s="297" t="s">
        <v>532</v>
      </c>
      <c r="H436" s="297" t="s">
        <v>532</v>
      </c>
      <c r="I436" s="297" t="s">
        <v>532</v>
      </c>
      <c r="J436" s="297" t="s">
        <v>532</v>
      </c>
      <c r="K436" s="297" t="s">
        <v>532</v>
      </c>
      <c r="L436" s="297">
        <v>5.2060296900000003</v>
      </c>
      <c r="M436" s="297">
        <v>25.015271716526808</v>
      </c>
      <c r="N436" s="297">
        <v>66.399815315927412</v>
      </c>
      <c r="O436" s="297">
        <v>165.32860012659808</v>
      </c>
      <c r="P436" s="297">
        <v>276.93433422665152</v>
      </c>
      <c r="Q436" s="297">
        <v>463.80221142906208</v>
      </c>
      <c r="R436" s="297">
        <v>721.39542171419725</v>
      </c>
      <c r="S436" s="297">
        <v>1003.7214770303644</v>
      </c>
      <c r="T436" s="297">
        <v>1278.6765290777303</v>
      </c>
      <c r="U436" s="297">
        <v>1552.4943395416021</v>
      </c>
      <c r="V436" s="297">
        <v>1830.5568828412879</v>
      </c>
      <c r="W436" s="297">
        <v>2076.0644065981714</v>
      </c>
      <c r="X436" s="297">
        <v>2367.4531852840369</v>
      </c>
      <c r="Y436" s="297">
        <v>2645.5290493680786</v>
      </c>
      <c r="Z436" s="297">
        <v>2916.3161930907877</v>
      </c>
      <c r="AA436" s="297">
        <v>3157.3248722330441</v>
      </c>
      <c r="AB436" s="297">
        <v>3263.3069635255893</v>
      </c>
      <c r="AC436" s="297">
        <v>3284.894213689664</v>
      </c>
      <c r="AD436" s="297">
        <v>3270.0321923596321</v>
      </c>
      <c r="AE436" s="297">
        <v>3240.1065355350493</v>
      </c>
      <c r="AF436" s="297">
        <v>3200.3739611946689</v>
      </c>
      <c r="AG436" s="297">
        <v>3136.1237226986714</v>
      </c>
      <c r="AH436" s="297">
        <v>3066.2566133971231</v>
      </c>
      <c r="AI436" s="297">
        <v>2972.3582892671457</v>
      </c>
      <c r="AJ436" s="297">
        <v>2865.7100325854612</v>
      </c>
      <c r="AK436" s="297">
        <v>2748.6662994860408</v>
      </c>
      <c r="AL436" s="1"/>
    </row>
    <row r="437" spans="2:41" ht="14.25">
      <c r="B437" s="85" t="s">
        <v>279</v>
      </c>
      <c r="C437" s="222" t="s">
        <v>185</v>
      </c>
      <c r="D437" s="297" t="s">
        <v>532</v>
      </c>
      <c r="E437" s="297" t="s">
        <v>532</v>
      </c>
      <c r="F437" s="297" t="s">
        <v>532</v>
      </c>
      <c r="G437" s="297" t="s">
        <v>532</v>
      </c>
      <c r="H437" s="297" t="s">
        <v>532</v>
      </c>
      <c r="I437" s="297" t="s">
        <v>532</v>
      </c>
      <c r="J437" s="297" t="s">
        <v>532</v>
      </c>
      <c r="K437" s="297" t="s">
        <v>532</v>
      </c>
      <c r="L437" s="297" t="s">
        <v>532</v>
      </c>
      <c r="M437" s="297">
        <v>0.52625344671310537</v>
      </c>
      <c r="N437" s="297">
        <v>2.756648766001943</v>
      </c>
      <c r="O437" s="297">
        <v>7.677132623987255</v>
      </c>
      <c r="P437" s="297">
        <v>20.745600168820669</v>
      </c>
      <c r="Q437" s="297">
        <v>39.445725771472539</v>
      </c>
      <c r="R437" s="297">
        <v>72.68208777717804</v>
      </c>
      <c r="S437" s="297">
        <v>128.2470598932002</v>
      </c>
      <c r="T437" s="297">
        <v>212.31321282332979</v>
      </c>
      <c r="U437" s="297">
        <v>318.768245095243</v>
      </c>
      <c r="V437" s="297">
        <v>470.57162788311439</v>
      </c>
      <c r="W437" s="297">
        <v>654.55132266256749</v>
      </c>
      <c r="X437" s="297">
        <v>844.40363379481289</v>
      </c>
      <c r="Y437" s="297">
        <v>1218.518595072509</v>
      </c>
      <c r="Z437" s="297">
        <v>1689.0039646591179</v>
      </c>
      <c r="AA437" s="297">
        <v>2120.0628056672194</v>
      </c>
      <c r="AB437" s="297">
        <v>2749.2731348107777</v>
      </c>
      <c r="AC437" s="297">
        <v>3471.4748875513442</v>
      </c>
      <c r="AD437" s="297">
        <v>4134.9335978616891</v>
      </c>
      <c r="AE437" s="297">
        <v>4664.6472862868814</v>
      </c>
      <c r="AF437" s="297">
        <v>5014.2303707058727</v>
      </c>
      <c r="AG437" s="297">
        <v>5480.1734877625368</v>
      </c>
      <c r="AH437" s="297">
        <v>5850.0321236369127</v>
      </c>
      <c r="AI437" s="297">
        <v>6351.8516997145562</v>
      </c>
      <c r="AJ437" s="297">
        <v>6769.1928472071095</v>
      </c>
      <c r="AK437" s="297">
        <v>6640.1105961646081</v>
      </c>
      <c r="AL437" s="1"/>
    </row>
    <row r="438" spans="2:41" ht="14.25">
      <c r="B438" s="85" t="s">
        <v>280</v>
      </c>
      <c r="C438" s="222" t="s">
        <v>185</v>
      </c>
      <c r="D438" s="297" t="s">
        <v>532</v>
      </c>
      <c r="E438" s="297" t="s">
        <v>532</v>
      </c>
      <c r="F438" s="297" t="s">
        <v>532</v>
      </c>
      <c r="G438" s="297" t="s">
        <v>532</v>
      </c>
      <c r="H438" s="297" t="s">
        <v>532</v>
      </c>
      <c r="I438" s="297" t="s">
        <v>532</v>
      </c>
      <c r="J438" s="297" t="s">
        <v>532</v>
      </c>
      <c r="K438" s="297" t="s">
        <v>532</v>
      </c>
      <c r="L438" s="297">
        <v>5.7266326589999998</v>
      </c>
      <c r="M438" s="297">
        <v>27.523545727239913</v>
      </c>
      <c r="N438" s="297">
        <v>73.30069484292936</v>
      </c>
      <c r="O438" s="297">
        <v>182.91571631358534</v>
      </c>
      <c r="P438" s="297">
        <v>308.88609151547217</v>
      </c>
      <c r="Q438" s="297">
        <v>519.02628074953464</v>
      </c>
      <c r="R438" s="297">
        <v>810.70211225337528</v>
      </c>
      <c r="S438" s="297">
        <v>1147.2828707205647</v>
      </c>
      <c r="T438" s="297">
        <v>1506.82517877706</v>
      </c>
      <c r="U438" s="297">
        <v>1887.3128072168452</v>
      </c>
      <c r="V438" s="297">
        <v>2319.3810946404024</v>
      </c>
      <c r="W438" s="297">
        <v>2742.6528173761189</v>
      </c>
      <c r="X438" s="297">
        <v>3223.7708121385044</v>
      </c>
      <c r="Y438" s="297">
        <v>3873.9178451763678</v>
      </c>
      <c r="Z438" s="297">
        <v>4615.6545707324058</v>
      </c>
      <c r="AA438" s="297">
        <v>5287.8000120567976</v>
      </c>
      <c r="AB438" s="297">
        <v>6019.0499285613669</v>
      </c>
      <c r="AC438" s="297">
        <v>6760.9831650380092</v>
      </c>
      <c r="AD438" s="297">
        <v>7408.1897225912353</v>
      </c>
      <c r="AE438" s="297">
        <v>7907.7113242934302</v>
      </c>
      <c r="AF438" s="297">
        <v>8217.3377325486344</v>
      </c>
      <c r="AG438" s="297">
        <v>8618.6881386986079</v>
      </c>
      <c r="AH438" s="297">
        <v>8918.69119543124</v>
      </c>
      <c r="AI438" s="297">
        <v>9326.1417545373315</v>
      </c>
      <c r="AJ438" s="297">
        <v>9636.6067076546024</v>
      </c>
      <c r="AK438" s="297">
        <v>9390.1370912212078</v>
      </c>
      <c r="AL438" s="113"/>
    </row>
    <row r="439" spans="2:41" ht="12.75">
      <c r="B439" s="194"/>
      <c r="C439" s="194"/>
      <c r="D439" s="99"/>
      <c r="E439" s="99"/>
      <c r="F439" s="99"/>
      <c r="G439" s="99"/>
      <c r="H439" s="99"/>
      <c r="I439" s="99"/>
      <c r="J439" s="99"/>
      <c r="K439" s="99"/>
      <c r="L439" s="99"/>
      <c r="M439" s="99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X439" s="99"/>
      <c r="Y439" s="99"/>
      <c r="Z439" s="99"/>
      <c r="AA439" s="99"/>
      <c r="AB439" s="99"/>
      <c r="AC439" s="99"/>
      <c r="AD439" s="99"/>
      <c r="AE439" s="99"/>
      <c r="AF439" s="99"/>
      <c r="AG439" s="194"/>
      <c r="AH439" s="194"/>
      <c r="AI439" s="194"/>
      <c r="AJ439" s="194"/>
      <c r="AK439" s="194"/>
      <c r="AL439" s="1"/>
      <c r="AO439" s="14"/>
    </row>
    <row r="440" spans="2:41" ht="12.75">
      <c r="B440" s="194"/>
      <c r="C440" s="194"/>
      <c r="D440" s="99"/>
      <c r="E440" s="99"/>
      <c r="F440" s="99"/>
      <c r="G440" s="99"/>
      <c r="H440" s="99"/>
      <c r="I440" s="99"/>
      <c r="J440" s="99"/>
      <c r="K440" s="99"/>
      <c r="L440" s="99"/>
      <c r="M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X440" s="99"/>
      <c r="Y440" s="99"/>
      <c r="Z440" s="99"/>
      <c r="AA440" s="99"/>
      <c r="AB440" s="99"/>
      <c r="AC440" s="99"/>
      <c r="AD440" s="99"/>
      <c r="AE440" s="99"/>
      <c r="AF440" s="99"/>
      <c r="AG440" s="194"/>
      <c r="AH440" s="194"/>
      <c r="AI440" s="194"/>
      <c r="AJ440" s="194"/>
      <c r="AK440" s="194"/>
      <c r="AL440" s="1"/>
      <c r="AO440" s="14"/>
    </row>
    <row r="441" spans="2:41" ht="12.75">
      <c r="B441" s="1" t="s">
        <v>462</v>
      </c>
      <c r="C441" s="6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2:41" ht="12.75">
      <c r="B442" s="266" t="s">
        <v>113</v>
      </c>
      <c r="C442" s="119" t="s">
        <v>114</v>
      </c>
      <c r="D442" s="120">
        <v>1990</v>
      </c>
      <c r="E442" s="120">
        <f t="shared" ref="E442:R442" si="561">D442+1</f>
        <v>1991</v>
      </c>
      <c r="F442" s="120">
        <f t="shared" si="561"/>
        <v>1992</v>
      </c>
      <c r="G442" s="120">
        <f t="shared" si="561"/>
        <v>1993</v>
      </c>
      <c r="H442" s="120">
        <f t="shared" si="561"/>
        <v>1994</v>
      </c>
      <c r="I442" s="120">
        <f t="shared" si="561"/>
        <v>1995</v>
      </c>
      <c r="J442" s="120">
        <f t="shared" si="561"/>
        <v>1996</v>
      </c>
      <c r="K442" s="120">
        <f t="shared" si="561"/>
        <v>1997</v>
      </c>
      <c r="L442" s="120">
        <f t="shared" si="561"/>
        <v>1998</v>
      </c>
      <c r="M442" s="120">
        <f t="shared" si="561"/>
        <v>1999</v>
      </c>
      <c r="N442" s="120">
        <f t="shared" si="561"/>
        <v>2000</v>
      </c>
      <c r="O442" s="120">
        <f t="shared" si="561"/>
        <v>2001</v>
      </c>
      <c r="P442" s="120">
        <f t="shared" si="561"/>
        <v>2002</v>
      </c>
      <c r="Q442" s="120">
        <f t="shared" si="561"/>
        <v>2003</v>
      </c>
      <c r="R442" s="120">
        <f t="shared" si="561"/>
        <v>2004</v>
      </c>
      <c r="S442" s="120">
        <f t="shared" ref="S442:AI442" si="562">R442+1</f>
        <v>2005</v>
      </c>
      <c r="T442" s="120">
        <f t="shared" si="562"/>
        <v>2006</v>
      </c>
      <c r="U442" s="120">
        <f t="shared" si="562"/>
        <v>2007</v>
      </c>
      <c r="V442" s="120">
        <f t="shared" si="562"/>
        <v>2008</v>
      </c>
      <c r="W442" s="120">
        <f t="shared" si="562"/>
        <v>2009</v>
      </c>
      <c r="X442" s="120">
        <f t="shared" si="562"/>
        <v>2010</v>
      </c>
      <c r="Y442" s="120">
        <f t="shared" si="562"/>
        <v>2011</v>
      </c>
      <c r="Z442" s="120">
        <f t="shared" si="562"/>
        <v>2012</v>
      </c>
      <c r="AA442" s="120">
        <f t="shared" si="562"/>
        <v>2013</v>
      </c>
      <c r="AB442" s="120">
        <f t="shared" si="562"/>
        <v>2014</v>
      </c>
      <c r="AC442" s="120">
        <f t="shared" si="562"/>
        <v>2015</v>
      </c>
      <c r="AD442" s="120">
        <f t="shared" si="562"/>
        <v>2016</v>
      </c>
      <c r="AE442" s="120">
        <f t="shared" si="562"/>
        <v>2017</v>
      </c>
      <c r="AF442" s="120">
        <f t="shared" si="562"/>
        <v>2018</v>
      </c>
      <c r="AG442" s="120">
        <f t="shared" si="562"/>
        <v>2019</v>
      </c>
      <c r="AH442" s="120">
        <f t="shared" si="562"/>
        <v>2020</v>
      </c>
      <c r="AI442" s="120">
        <f t="shared" si="562"/>
        <v>2021</v>
      </c>
      <c r="AJ442" s="120">
        <f>AI442+1</f>
        <v>2022</v>
      </c>
      <c r="AK442" s="120">
        <f>AJ442+1</f>
        <v>2023</v>
      </c>
      <c r="AL442" s="184"/>
    </row>
    <row r="443" spans="2:41" ht="12.75">
      <c r="B443" s="141" t="s">
        <v>302</v>
      </c>
      <c r="C443" s="132" t="s">
        <v>220</v>
      </c>
      <c r="D443" s="89" t="s">
        <v>532</v>
      </c>
      <c r="E443" s="89" t="s">
        <v>532</v>
      </c>
      <c r="F443" s="89" t="s">
        <v>532</v>
      </c>
      <c r="G443" s="89" t="s">
        <v>532</v>
      </c>
      <c r="H443" s="89" t="s">
        <v>532</v>
      </c>
      <c r="I443" s="89" t="s">
        <v>532</v>
      </c>
      <c r="J443" s="89" t="s">
        <v>532</v>
      </c>
      <c r="K443" s="89" t="s">
        <v>532</v>
      </c>
      <c r="L443" s="89" t="s">
        <v>532</v>
      </c>
      <c r="M443" s="89" t="s">
        <v>532</v>
      </c>
      <c r="N443" s="89">
        <v>167</v>
      </c>
      <c r="O443" s="89">
        <v>177</v>
      </c>
      <c r="P443" s="89">
        <v>201</v>
      </c>
      <c r="Q443" s="89">
        <v>233</v>
      </c>
      <c r="R443" s="89">
        <v>190</v>
      </c>
      <c r="S443" s="89">
        <v>224</v>
      </c>
      <c r="T443" s="89">
        <v>259</v>
      </c>
      <c r="U443" s="89">
        <v>216</v>
      </c>
      <c r="V443" s="89">
        <v>145</v>
      </c>
      <c r="W443" s="89">
        <v>109</v>
      </c>
      <c r="X443" s="89">
        <v>66</v>
      </c>
      <c r="Y443" s="89">
        <v>65</v>
      </c>
      <c r="Z443" s="89">
        <v>34</v>
      </c>
      <c r="AA443" s="89">
        <v>28</v>
      </c>
      <c r="AB443" s="89">
        <v>14</v>
      </c>
      <c r="AC443" s="89">
        <v>12</v>
      </c>
      <c r="AD443" s="89" t="s">
        <v>532</v>
      </c>
      <c r="AE443" s="89" t="s">
        <v>532</v>
      </c>
      <c r="AF443" s="89" t="s">
        <v>532</v>
      </c>
      <c r="AG443" s="89" t="s">
        <v>532</v>
      </c>
      <c r="AH443" s="89" t="s">
        <v>532</v>
      </c>
      <c r="AI443" s="89" t="s">
        <v>532</v>
      </c>
      <c r="AJ443" s="89" t="s">
        <v>532</v>
      </c>
      <c r="AK443" s="89" t="s">
        <v>532</v>
      </c>
      <c r="AL443" s="184"/>
    </row>
    <row r="444" spans="2:41" ht="12.75">
      <c r="B444" s="141" t="s">
        <v>303</v>
      </c>
      <c r="C444" s="132" t="s">
        <v>220</v>
      </c>
      <c r="D444" s="87" t="s">
        <v>532</v>
      </c>
      <c r="E444" s="87" t="s">
        <v>532</v>
      </c>
      <c r="F444" s="87" t="s">
        <v>532</v>
      </c>
      <c r="G444" s="87" t="s">
        <v>532</v>
      </c>
      <c r="H444" s="87" t="s">
        <v>532</v>
      </c>
      <c r="I444" s="87" t="s">
        <v>532</v>
      </c>
      <c r="J444" s="87" t="s">
        <v>532</v>
      </c>
      <c r="K444" s="87" t="s">
        <v>532</v>
      </c>
      <c r="L444" s="87" t="s">
        <v>532</v>
      </c>
      <c r="M444" s="87" t="s">
        <v>532</v>
      </c>
      <c r="N444" s="87" t="s">
        <v>532</v>
      </c>
      <c r="O444" s="87" t="s">
        <v>532</v>
      </c>
      <c r="P444" s="87" t="s">
        <v>532</v>
      </c>
      <c r="Q444" s="87" t="s">
        <v>532</v>
      </c>
      <c r="R444" s="87">
        <v>1912</v>
      </c>
      <c r="S444" s="87">
        <v>3893</v>
      </c>
      <c r="T444" s="87">
        <v>4111</v>
      </c>
      <c r="U444" s="87">
        <v>4024</v>
      </c>
      <c r="V444" s="87">
        <v>3044</v>
      </c>
      <c r="W444" s="87">
        <v>2440</v>
      </c>
      <c r="X444" s="87">
        <v>2365</v>
      </c>
      <c r="Y444" s="87">
        <v>2597</v>
      </c>
      <c r="Z444" s="87">
        <v>2613</v>
      </c>
      <c r="AA444" s="87">
        <v>2570</v>
      </c>
      <c r="AB444" s="87">
        <v>2533</v>
      </c>
      <c r="AC444" s="87">
        <v>2230</v>
      </c>
      <c r="AD444" s="87">
        <v>2577</v>
      </c>
      <c r="AE444" s="87">
        <v>2596</v>
      </c>
      <c r="AF444" s="87">
        <v>2365</v>
      </c>
      <c r="AG444" s="87">
        <v>1626</v>
      </c>
      <c r="AH444" s="87">
        <v>618</v>
      </c>
      <c r="AI444" s="87">
        <v>551</v>
      </c>
      <c r="AJ444" s="87">
        <v>445</v>
      </c>
      <c r="AK444" s="87">
        <v>336</v>
      </c>
      <c r="AL444" s="1"/>
    </row>
    <row r="445" spans="2:41" ht="12.75">
      <c r="B445" s="141" t="s">
        <v>304</v>
      </c>
      <c r="C445" s="132" t="s">
        <v>220</v>
      </c>
      <c r="D445" s="89" t="s">
        <v>532</v>
      </c>
      <c r="E445" s="89" t="s">
        <v>532</v>
      </c>
      <c r="F445" s="89" t="s">
        <v>532</v>
      </c>
      <c r="G445" s="89" t="s">
        <v>532</v>
      </c>
      <c r="H445" s="89" t="s">
        <v>532</v>
      </c>
      <c r="I445" s="89" t="s">
        <v>532</v>
      </c>
      <c r="J445" s="89" t="s">
        <v>532</v>
      </c>
      <c r="K445" s="89" t="s">
        <v>532</v>
      </c>
      <c r="L445" s="89" t="s">
        <v>532</v>
      </c>
      <c r="M445" s="89" t="s">
        <v>532</v>
      </c>
      <c r="N445" s="89" t="s">
        <v>532</v>
      </c>
      <c r="O445" s="89" t="s">
        <v>532</v>
      </c>
      <c r="P445" s="89" t="s">
        <v>532</v>
      </c>
      <c r="Q445" s="89" t="s">
        <v>532</v>
      </c>
      <c r="R445" s="89">
        <v>739</v>
      </c>
      <c r="S445" s="89">
        <v>1311</v>
      </c>
      <c r="T445" s="89">
        <v>1492</v>
      </c>
      <c r="U445" s="89">
        <v>1401</v>
      </c>
      <c r="V445" s="89">
        <v>1122</v>
      </c>
      <c r="W445" s="89">
        <v>847</v>
      </c>
      <c r="X445" s="89">
        <v>900</v>
      </c>
      <c r="Y445" s="89">
        <v>960</v>
      </c>
      <c r="Z445" s="89">
        <v>977</v>
      </c>
      <c r="AA445" s="89">
        <v>921</v>
      </c>
      <c r="AB445" s="89">
        <v>866</v>
      </c>
      <c r="AC445" s="89">
        <v>779</v>
      </c>
      <c r="AD445" s="89">
        <v>794</v>
      </c>
      <c r="AE445" s="89">
        <v>802</v>
      </c>
      <c r="AF445" s="89">
        <v>744</v>
      </c>
      <c r="AG445" s="89">
        <v>702</v>
      </c>
      <c r="AH445" s="89">
        <v>203</v>
      </c>
      <c r="AI445" s="89">
        <v>186</v>
      </c>
      <c r="AJ445" s="89">
        <v>151</v>
      </c>
      <c r="AK445" s="89">
        <v>105</v>
      </c>
      <c r="AL445" s="1"/>
    </row>
    <row r="446" spans="2:41" ht="12.75">
      <c r="B446" s="141" t="s">
        <v>305</v>
      </c>
      <c r="C446" s="132" t="s">
        <v>228</v>
      </c>
      <c r="D446" s="90">
        <v>0.1</v>
      </c>
      <c r="E446" s="90">
        <v>0.1</v>
      </c>
      <c r="F446" s="90">
        <v>0.1</v>
      </c>
      <c r="G446" s="90">
        <v>0.1</v>
      </c>
      <c r="H446" s="90">
        <v>0.1</v>
      </c>
      <c r="I446" s="90">
        <v>0.1</v>
      </c>
      <c r="J446" s="90">
        <v>0.1</v>
      </c>
      <c r="K446" s="90">
        <v>0.1</v>
      </c>
      <c r="L446" s="90">
        <v>0.1</v>
      </c>
      <c r="M446" s="90">
        <v>0.1</v>
      </c>
      <c r="N446" s="90">
        <v>0.1</v>
      </c>
      <c r="O446" s="90">
        <v>0.1</v>
      </c>
      <c r="P446" s="90">
        <v>0.1</v>
      </c>
      <c r="Q446" s="90">
        <v>0.1</v>
      </c>
      <c r="R446" s="90">
        <v>0.1</v>
      </c>
      <c r="S446" s="90">
        <v>0.1</v>
      </c>
      <c r="T446" s="90">
        <v>0.1</v>
      </c>
      <c r="U446" s="90">
        <v>0.1</v>
      </c>
      <c r="V446" s="90">
        <v>0.1</v>
      </c>
      <c r="W446" s="90">
        <v>0.1</v>
      </c>
      <c r="X446" s="90">
        <v>0.1</v>
      </c>
      <c r="Y446" s="90">
        <v>0.1</v>
      </c>
      <c r="Z446" s="90">
        <v>0.1</v>
      </c>
      <c r="AA446" s="90">
        <v>0.1</v>
      </c>
      <c r="AB446" s="90">
        <v>0.1</v>
      </c>
      <c r="AC446" s="90">
        <v>0.1</v>
      </c>
      <c r="AD446" s="90">
        <v>0.1</v>
      </c>
      <c r="AE446" s="90">
        <v>0.1</v>
      </c>
      <c r="AF446" s="90">
        <v>0.1</v>
      </c>
      <c r="AG446" s="90">
        <v>0.1</v>
      </c>
      <c r="AH446" s="90">
        <v>0.1</v>
      </c>
      <c r="AI446" s="90">
        <v>0.1</v>
      </c>
      <c r="AJ446" s="90">
        <v>0.1</v>
      </c>
      <c r="AK446" s="90">
        <v>0.1</v>
      </c>
      <c r="AL446" s="1"/>
    </row>
    <row r="447" spans="2:41" ht="12.75">
      <c r="B447" s="141" t="s">
        <v>306</v>
      </c>
      <c r="C447" s="132" t="s">
        <v>228</v>
      </c>
      <c r="D447" s="88">
        <v>4.4999999999999998E-2</v>
      </c>
      <c r="E447" s="88">
        <v>4.4999999999999998E-2</v>
      </c>
      <c r="F447" s="88">
        <v>4.4999999999999998E-2</v>
      </c>
      <c r="G447" s="88">
        <v>4.4999999999999998E-2</v>
      </c>
      <c r="H447" s="88">
        <v>4.4999999999999998E-2</v>
      </c>
      <c r="I447" s="88">
        <v>4.4999999999999998E-2</v>
      </c>
      <c r="J447" s="88">
        <v>4.4999999999999998E-2</v>
      </c>
      <c r="K447" s="88">
        <v>4.4999999999999998E-2</v>
      </c>
      <c r="L447" s="88">
        <v>4.4999999999999998E-2</v>
      </c>
      <c r="M447" s="88">
        <v>4.4999999999999998E-2</v>
      </c>
      <c r="N447" s="88">
        <v>4.4999999999999998E-2</v>
      </c>
      <c r="O447" s="88">
        <v>4.4999999999999998E-2</v>
      </c>
      <c r="P447" s="88">
        <v>4.4999999999999998E-2</v>
      </c>
      <c r="Q447" s="88">
        <v>4.4999999999999998E-2</v>
      </c>
      <c r="R447" s="88">
        <v>4.4999999999999998E-2</v>
      </c>
      <c r="S447" s="88">
        <v>4.4999999999999998E-2</v>
      </c>
      <c r="T447" s="88">
        <v>4.4999999999999998E-2</v>
      </c>
      <c r="U447" s="88">
        <v>4.4999999999999998E-2</v>
      </c>
      <c r="V447" s="88">
        <v>4.4999999999999998E-2</v>
      </c>
      <c r="W447" s="88">
        <v>4.4999999999999998E-2</v>
      </c>
      <c r="X447" s="88">
        <v>4.4999999999999998E-2</v>
      </c>
      <c r="Y447" s="88">
        <v>4.4999999999999998E-2</v>
      </c>
      <c r="Z447" s="88">
        <v>4.4999999999999998E-2</v>
      </c>
      <c r="AA447" s="88">
        <v>4.4999999999999998E-2</v>
      </c>
      <c r="AB447" s="88">
        <v>4.4999999999999998E-2</v>
      </c>
      <c r="AC447" s="88">
        <v>4.4999999999999998E-2</v>
      </c>
      <c r="AD447" s="88">
        <v>4.4999999999999998E-2</v>
      </c>
      <c r="AE447" s="88">
        <v>4.4999999999999998E-2</v>
      </c>
      <c r="AF447" s="88">
        <v>4.4999999999999998E-2</v>
      </c>
      <c r="AG447" s="88">
        <v>4.4999999999999998E-2</v>
      </c>
      <c r="AH447" s="88">
        <v>4.4999999999999998E-2</v>
      </c>
      <c r="AI447" s="88">
        <v>4.4999999999999998E-2</v>
      </c>
      <c r="AJ447" s="88">
        <v>4.4999999999999998E-2</v>
      </c>
      <c r="AK447" s="88">
        <v>4.4999999999999998E-2</v>
      </c>
      <c r="AL447" s="1"/>
    </row>
    <row r="448" spans="2:41" ht="14.25">
      <c r="B448" s="117" t="s">
        <v>307</v>
      </c>
      <c r="C448" s="222" t="s">
        <v>185</v>
      </c>
      <c r="D448" s="146" t="s">
        <v>532</v>
      </c>
      <c r="E448" s="146" t="s">
        <v>532</v>
      </c>
      <c r="F448" s="146" t="s">
        <v>532</v>
      </c>
      <c r="G448" s="146" t="s">
        <v>532</v>
      </c>
      <c r="H448" s="146" t="s">
        <v>532</v>
      </c>
      <c r="I448" s="146" t="s">
        <v>532</v>
      </c>
      <c r="J448" s="146" t="s">
        <v>532</v>
      </c>
      <c r="K448" s="146" t="s">
        <v>532</v>
      </c>
      <c r="L448" s="146" t="s">
        <v>532</v>
      </c>
      <c r="M448" s="146" t="s">
        <v>532</v>
      </c>
      <c r="N448" s="146">
        <v>21.71</v>
      </c>
      <c r="O448" s="146">
        <v>32.779499999999999</v>
      </c>
      <c r="P448" s="146">
        <v>46.253999999999998</v>
      </c>
      <c r="Q448" s="146">
        <v>73.430824572930362</v>
      </c>
      <c r="R448" s="146">
        <v>81.850818659658344</v>
      </c>
      <c r="S448" s="146">
        <v>102.00299671484888</v>
      </c>
      <c r="T448" s="146">
        <v>112.50985808147176</v>
      </c>
      <c r="U448" s="146">
        <v>120.42688370565047</v>
      </c>
      <c r="V448" s="146">
        <v>116.3695</v>
      </c>
      <c r="W448" s="146">
        <v>120.172</v>
      </c>
      <c r="X448" s="146">
        <v>120.95849999999999</v>
      </c>
      <c r="Y448" s="146">
        <v>124.68949999999998</v>
      </c>
      <c r="Z448" s="146">
        <v>124.46200000000002</v>
      </c>
      <c r="AA448" s="146">
        <v>125.67100000000001</v>
      </c>
      <c r="AB448" s="146">
        <v>125.48900000000002</v>
      </c>
      <c r="AC448" s="146">
        <v>126.04799999999999</v>
      </c>
      <c r="AD448" s="146">
        <v>125.19</v>
      </c>
      <c r="AE448" s="146">
        <v>125.19</v>
      </c>
      <c r="AF448" s="146">
        <v>125.19</v>
      </c>
      <c r="AG448" s="146">
        <v>125.19</v>
      </c>
      <c r="AH448" s="146">
        <v>125.19</v>
      </c>
      <c r="AI448" s="146">
        <v>115.4205</v>
      </c>
      <c r="AJ448" s="146">
        <v>105.06599999999999</v>
      </c>
      <c r="AK448" s="146">
        <v>93.30749999999999</v>
      </c>
      <c r="AL448" s="113"/>
    </row>
    <row r="449" spans="2:41" ht="14.25">
      <c r="B449" s="117" t="s">
        <v>308</v>
      </c>
      <c r="C449" s="222" t="s">
        <v>185</v>
      </c>
      <c r="D449" s="146" t="s">
        <v>532</v>
      </c>
      <c r="E449" s="146" t="s">
        <v>532</v>
      </c>
      <c r="F449" s="146" t="s">
        <v>532</v>
      </c>
      <c r="G449" s="146" t="s">
        <v>532</v>
      </c>
      <c r="H449" s="146" t="s">
        <v>532</v>
      </c>
      <c r="I449" s="146" t="s">
        <v>532</v>
      </c>
      <c r="J449" s="146" t="s">
        <v>532</v>
      </c>
      <c r="K449" s="146" t="s">
        <v>532</v>
      </c>
      <c r="L449" s="146" t="s">
        <v>532</v>
      </c>
      <c r="M449" s="146" t="s">
        <v>532</v>
      </c>
      <c r="N449" s="146" t="s">
        <v>532</v>
      </c>
      <c r="O449" s="146" t="s">
        <v>532</v>
      </c>
      <c r="P449" s="146" t="s">
        <v>532</v>
      </c>
      <c r="Q449" s="146" t="s">
        <v>532</v>
      </c>
      <c r="R449" s="146">
        <v>164.0496</v>
      </c>
      <c r="S449" s="146">
        <v>407.84172000000001</v>
      </c>
      <c r="T449" s="146">
        <v>576.85485000000006</v>
      </c>
      <c r="U449" s="146">
        <v>728.11595999999997</v>
      </c>
      <c r="V449" s="146">
        <v>799.3986000000001</v>
      </c>
      <c r="W449" s="146">
        <v>865.10424</v>
      </c>
      <c r="X449" s="146">
        <v>952.87763999999993</v>
      </c>
      <c r="Y449" s="146">
        <v>1064.0958899999998</v>
      </c>
      <c r="Z449" s="146">
        <v>1165.7388599999999</v>
      </c>
      <c r="AA449" s="146">
        <v>1262.9373899999998</v>
      </c>
      <c r="AB449" s="146">
        <v>1358.9904899999999</v>
      </c>
      <c r="AC449" s="146">
        <v>1430.79222</v>
      </c>
      <c r="AD449" s="146">
        <v>1546.6651200000001</v>
      </c>
      <c r="AE449" s="146">
        <v>1647.7932900000001</v>
      </c>
      <c r="AF449" s="146">
        <v>1728.2050499999998</v>
      </c>
      <c r="AG449" s="146">
        <v>1756.1115</v>
      </c>
      <c r="AH449" s="146">
        <v>1732.4049600000001</v>
      </c>
      <c r="AI449" s="146">
        <v>1750.5173399999999</v>
      </c>
      <c r="AJ449" s="146">
        <v>1762.6966500000001</v>
      </c>
      <c r="AK449" s="146">
        <v>1770.5258999999996</v>
      </c>
      <c r="AL449" s="113"/>
    </row>
    <row r="450" spans="2:41" ht="14.25">
      <c r="B450" s="117" t="s">
        <v>309</v>
      </c>
      <c r="C450" s="222" t="s">
        <v>185</v>
      </c>
      <c r="D450" s="146" t="s">
        <v>532</v>
      </c>
      <c r="E450" s="146" t="s">
        <v>532</v>
      </c>
      <c r="F450" s="146" t="s">
        <v>532</v>
      </c>
      <c r="G450" s="146" t="s">
        <v>532</v>
      </c>
      <c r="H450" s="146" t="s">
        <v>532</v>
      </c>
      <c r="I450" s="146" t="s">
        <v>532</v>
      </c>
      <c r="J450" s="146" t="s">
        <v>532</v>
      </c>
      <c r="K450" s="146" t="s">
        <v>532</v>
      </c>
      <c r="L450" s="146" t="s">
        <v>532</v>
      </c>
      <c r="M450" s="146" t="s">
        <v>532</v>
      </c>
      <c r="N450" s="146" t="s">
        <v>532</v>
      </c>
      <c r="O450" s="146" t="s">
        <v>532</v>
      </c>
      <c r="P450" s="146" t="s">
        <v>532</v>
      </c>
      <c r="Q450" s="146" t="s">
        <v>532</v>
      </c>
      <c r="R450" s="146">
        <v>59.415600000000005</v>
      </c>
      <c r="S450" s="146">
        <v>132.14141999999998</v>
      </c>
      <c r="T450" s="146">
        <v>194.12580000000003</v>
      </c>
      <c r="U450" s="146">
        <v>240.78996000000001</v>
      </c>
      <c r="V450" s="146">
        <v>269.04653999999999</v>
      </c>
      <c r="W450" s="146">
        <v>287.53050000000002</v>
      </c>
      <c r="X450" s="146">
        <v>322.43615999999997</v>
      </c>
      <c r="Y450" s="146">
        <v>359.82216</v>
      </c>
      <c r="Z450" s="146">
        <v>395.92176000000001</v>
      </c>
      <c r="AA450" s="146">
        <v>426.76721999999995</v>
      </c>
      <c r="AB450" s="146">
        <v>455.66699999999997</v>
      </c>
      <c r="AC450" s="146">
        <v>480.00407999999993</v>
      </c>
      <c r="AD450" s="146">
        <v>509.39429999999999</v>
      </c>
      <c r="AE450" s="146">
        <v>538.76442000000009</v>
      </c>
      <c r="AF450" s="146">
        <v>563.11757999999998</v>
      </c>
      <c r="AG450" s="146">
        <v>586.65870000000007</v>
      </c>
      <c r="AH450" s="146">
        <v>571.93745999999999</v>
      </c>
      <c r="AI450" s="146">
        <v>577.91519999999991</v>
      </c>
      <c r="AJ450" s="146">
        <v>581.83067999999992</v>
      </c>
      <c r="AK450" s="146">
        <v>583.59546</v>
      </c>
      <c r="AL450" s="113"/>
    </row>
    <row r="451" spans="2:41" ht="12.75">
      <c r="B451" s="194"/>
      <c r="C451" s="194"/>
      <c r="D451" s="1"/>
      <c r="E451" s="1"/>
      <c r="F451" s="1"/>
      <c r="G451" s="1"/>
      <c r="H451" s="1"/>
      <c r="I451" s="101"/>
      <c r="J451" s="101"/>
      <c r="K451" s="101"/>
      <c r="L451" s="101"/>
      <c r="M451" s="101"/>
      <c r="N451" s="101"/>
      <c r="O451" s="101"/>
      <c r="P451" s="101"/>
      <c r="Q451" s="101"/>
      <c r="R451" s="101"/>
      <c r="S451" s="101"/>
      <c r="T451" s="101"/>
      <c r="U451" s="10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203"/>
      <c r="AH451" s="203"/>
      <c r="AI451" s="203"/>
      <c r="AJ451" s="203"/>
      <c r="AK451" s="203"/>
      <c r="AL451" s="1"/>
      <c r="AO451" s="14"/>
    </row>
    <row r="452" spans="2:41" ht="12.75">
      <c r="B452" s="15"/>
      <c r="C452" s="2"/>
      <c r="D452" s="1"/>
      <c r="E452" s="1"/>
      <c r="F452" s="1"/>
      <c r="G452" s="1"/>
      <c r="H452" s="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2:41" ht="12.75">
      <c r="B453" s="1" t="s">
        <v>463</v>
      </c>
      <c r="C453" s="6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2:41" ht="12.75">
      <c r="B454" s="266" t="s">
        <v>113</v>
      </c>
      <c r="C454" s="119" t="s">
        <v>114</v>
      </c>
      <c r="D454" s="120">
        <v>1990</v>
      </c>
      <c r="E454" s="120">
        <f t="shared" ref="E454" si="563">D454+1</f>
        <v>1991</v>
      </c>
      <c r="F454" s="120">
        <f t="shared" ref="F454" si="564">E454+1</f>
        <v>1992</v>
      </c>
      <c r="G454" s="120">
        <f t="shared" ref="G454" si="565">F454+1</f>
        <v>1993</v>
      </c>
      <c r="H454" s="120">
        <f t="shared" ref="H454" si="566">G454+1</f>
        <v>1994</v>
      </c>
      <c r="I454" s="120">
        <f t="shared" ref="I454" si="567">H454+1</f>
        <v>1995</v>
      </c>
      <c r="J454" s="120">
        <f t="shared" ref="J454" si="568">I454+1</f>
        <v>1996</v>
      </c>
      <c r="K454" s="120">
        <f t="shared" ref="K454" si="569">J454+1</f>
        <v>1997</v>
      </c>
      <c r="L454" s="120">
        <f t="shared" ref="L454" si="570">K454+1</f>
        <v>1998</v>
      </c>
      <c r="M454" s="120">
        <f t="shared" ref="M454" si="571">L454+1</f>
        <v>1999</v>
      </c>
      <c r="N454" s="120">
        <f t="shared" ref="N454" si="572">M454+1</f>
        <v>2000</v>
      </c>
      <c r="O454" s="120">
        <f t="shared" ref="O454" si="573">N454+1</f>
        <v>2001</v>
      </c>
      <c r="P454" s="120">
        <f t="shared" ref="P454" si="574">O454+1</f>
        <v>2002</v>
      </c>
      <c r="Q454" s="120">
        <f t="shared" ref="Q454" si="575">P454+1</f>
        <v>2003</v>
      </c>
      <c r="R454" s="120">
        <f t="shared" ref="R454" si="576">Q454+1</f>
        <v>2004</v>
      </c>
      <c r="S454" s="120">
        <f t="shared" ref="S454" si="577">R454+1</f>
        <v>2005</v>
      </c>
      <c r="T454" s="120">
        <f t="shared" ref="T454" si="578">S454+1</f>
        <v>2006</v>
      </c>
      <c r="U454" s="120">
        <f t="shared" ref="U454" si="579">T454+1</f>
        <v>2007</v>
      </c>
      <c r="V454" s="120">
        <f t="shared" ref="V454" si="580">U454+1</f>
        <v>2008</v>
      </c>
      <c r="W454" s="120">
        <f t="shared" ref="W454" si="581">V454+1</f>
        <v>2009</v>
      </c>
      <c r="X454" s="120">
        <f t="shared" ref="X454" si="582">W454+1</f>
        <v>2010</v>
      </c>
      <c r="Y454" s="120">
        <f t="shared" ref="Y454" si="583">X454+1</f>
        <v>2011</v>
      </c>
      <c r="Z454" s="120">
        <f t="shared" ref="Z454" si="584">Y454+1</f>
        <v>2012</v>
      </c>
      <c r="AA454" s="120">
        <f t="shared" ref="AA454" si="585">Z454+1</f>
        <v>2013</v>
      </c>
      <c r="AB454" s="120">
        <f t="shared" ref="AB454:AI454" si="586">AA454+1</f>
        <v>2014</v>
      </c>
      <c r="AC454" s="120">
        <f t="shared" si="586"/>
        <v>2015</v>
      </c>
      <c r="AD454" s="120">
        <f t="shared" si="586"/>
        <v>2016</v>
      </c>
      <c r="AE454" s="120">
        <f t="shared" si="586"/>
        <v>2017</v>
      </c>
      <c r="AF454" s="120">
        <f t="shared" si="586"/>
        <v>2018</v>
      </c>
      <c r="AG454" s="120">
        <f t="shared" si="586"/>
        <v>2019</v>
      </c>
      <c r="AH454" s="120">
        <f t="shared" si="586"/>
        <v>2020</v>
      </c>
      <c r="AI454" s="120">
        <f t="shared" si="586"/>
        <v>2021</v>
      </c>
      <c r="AJ454" s="120">
        <f>AI454+1</f>
        <v>2022</v>
      </c>
      <c r="AK454" s="120">
        <f>AJ454+1</f>
        <v>2023</v>
      </c>
      <c r="AL454" s="184"/>
    </row>
    <row r="455" spans="2:41" ht="12.75">
      <c r="B455" s="141" t="s">
        <v>302</v>
      </c>
      <c r="C455" s="132" t="s">
        <v>220</v>
      </c>
      <c r="D455" s="146" t="s">
        <v>532</v>
      </c>
      <c r="E455" s="146" t="s">
        <v>532</v>
      </c>
      <c r="F455" s="146" t="s">
        <v>532</v>
      </c>
      <c r="G455" s="146" t="s">
        <v>532</v>
      </c>
      <c r="H455" s="146" t="s">
        <v>532</v>
      </c>
      <c r="I455" s="146" t="s">
        <v>532</v>
      </c>
      <c r="J455" s="146" t="s">
        <v>532</v>
      </c>
      <c r="K455" s="146" t="s">
        <v>532</v>
      </c>
      <c r="L455" s="146" t="s">
        <v>532</v>
      </c>
      <c r="M455" s="146" t="s">
        <v>532</v>
      </c>
      <c r="N455" s="146" t="s">
        <v>532</v>
      </c>
      <c r="O455" s="146">
        <v>10</v>
      </c>
      <c r="P455" s="146">
        <v>35</v>
      </c>
      <c r="Q455" s="146">
        <v>638</v>
      </c>
      <c r="R455" s="146">
        <v>517</v>
      </c>
      <c r="S455" s="146">
        <v>26</v>
      </c>
      <c r="T455" s="146">
        <v>5</v>
      </c>
      <c r="U455" s="146" t="s">
        <v>532</v>
      </c>
      <c r="V455" s="146" t="s">
        <v>532</v>
      </c>
      <c r="W455" s="146" t="s">
        <v>532</v>
      </c>
      <c r="X455" s="146" t="s">
        <v>532</v>
      </c>
      <c r="Y455" s="146" t="s">
        <v>532</v>
      </c>
      <c r="Z455" s="146" t="s">
        <v>532</v>
      </c>
      <c r="AA455" s="146" t="s">
        <v>532</v>
      </c>
      <c r="AB455" s="146" t="s">
        <v>532</v>
      </c>
      <c r="AC455" s="146" t="s">
        <v>532</v>
      </c>
      <c r="AD455" s="146" t="s">
        <v>532</v>
      </c>
      <c r="AE455" s="146" t="s">
        <v>532</v>
      </c>
      <c r="AF455" s="146" t="s">
        <v>532</v>
      </c>
      <c r="AG455" s="146" t="s">
        <v>532</v>
      </c>
      <c r="AH455" s="146" t="s">
        <v>532</v>
      </c>
      <c r="AI455" s="146" t="s">
        <v>532</v>
      </c>
      <c r="AJ455" s="146" t="s">
        <v>532</v>
      </c>
      <c r="AK455" s="146" t="s">
        <v>532</v>
      </c>
      <c r="AL455" s="184"/>
    </row>
    <row r="456" spans="2:41" ht="12.75">
      <c r="B456" s="117" t="s">
        <v>310</v>
      </c>
      <c r="C456" s="132" t="s">
        <v>228</v>
      </c>
      <c r="D456" s="90" t="s">
        <v>130</v>
      </c>
      <c r="E456" s="90" t="s">
        <v>130</v>
      </c>
      <c r="F456" s="90" t="s">
        <v>130</v>
      </c>
      <c r="G456" s="90" t="s">
        <v>130</v>
      </c>
      <c r="H456" s="90" t="s">
        <v>130</v>
      </c>
      <c r="I456" s="90" t="s">
        <v>130</v>
      </c>
      <c r="J456" s="90" t="s">
        <v>130</v>
      </c>
      <c r="K456" s="90" t="s">
        <v>130</v>
      </c>
      <c r="L456" s="90" t="s">
        <v>130</v>
      </c>
      <c r="M456" s="90" t="s">
        <v>130</v>
      </c>
      <c r="N456" s="90" t="s">
        <v>130</v>
      </c>
      <c r="O456" s="304">
        <v>0.75</v>
      </c>
      <c r="P456" s="304">
        <v>0.75</v>
      </c>
      <c r="Q456" s="304">
        <v>0.75</v>
      </c>
      <c r="R456" s="304">
        <v>0.75</v>
      </c>
      <c r="S456" s="304">
        <v>0.75</v>
      </c>
      <c r="T456" s="304">
        <v>0.75</v>
      </c>
      <c r="U456" s="304">
        <v>0.75</v>
      </c>
      <c r="V456" s="304">
        <v>0.75</v>
      </c>
      <c r="W456" s="304">
        <v>0.75</v>
      </c>
      <c r="X456" s="304">
        <v>0.75</v>
      </c>
      <c r="Y456" s="304">
        <v>0.75</v>
      </c>
      <c r="Z456" s="304">
        <v>0.75</v>
      </c>
      <c r="AA456" s="304">
        <v>0.75</v>
      </c>
      <c r="AB456" s="304">
        <v>0.75</v>
      </c>
      <c r="AC456" s="304">
        <v>0.75</v>
      </c>
      <c r="AD456" s="304">
        <v>0.75</v>
      </c>
      <c r="AE456" s="304">
        <v>0.75</v>
      </c>
      <c r="AF456" s="304">
        <v>0.75</v>
      </c>
      <c r="AG456" s="304">
        <v>0.75</v>
      </c>
      <c r="AH456" s="304">
        <v>0.75</v>
      </c>
      <c r="AI456" s="304">
        <v>0.75</v>
      </c>
      <c r="AJ456" s="304">
        <v>0.75</v>
      </c>
      <c r="AK456" s="304">
        <v>0.75</v>
      </c>
      <c r="AL456" s="1"/>
    </row>
    <row r="457" spans="2:41" ht="12.75">
      <c r="B457" s="141" t="s">
        <v>311</v>
      </c>
      <c r="C457" s="132" t="s">
        <v>228</v>
      </c>
      <c r="D457" s="88" t="s">
        <v>535</v>
      </c>
      <c r="E457" s="88" t="s">
        <v>535</v>
      </c>
      <c r="F457" s="88" t="s">
        <v>535</v>
      </c>
      <c r="G457" s="88" t="s">
        <v>535</v>
      </c>
      <c r="H457" s="88" t="s">
        <v>535</v>
      </c>
      <c r="I457" s="88" t="s">
        <v>535</v>
      </c>
      <c r="J457" s="88" t="s">
        <v>535</v>
      </c>
      <c r="K457" s="88" t="s">
        <v>535</v>
      </c>
      <c r="L457" s="88" t="s">
        <v>535</v>
      </c>
      <c r="M457" s="88" t="s">
        <v>535</v>
      </c>
      <c r="N457" s="88" t="s">
        <v>535</v>
      </c>
      <c r="O457" s="88">
        <v>7.4999999999999997E-3</v>
      </c>
      <c r="P457" s="88">
        <v>7.4999999999999997E-3</v>
      </c>
      <c r="Q457" s="88">
        <v>7.4999999999999997E-3</v>
      </c>
      <c r="R457" s="88">
        <v>7.4999999999999997E-3</v>
      </c>
      <c r="S457" s="88">
        <v>7.4999999999999997E-3</v>
      </c>
      <c r="T457" s="88">
        <v>7.4999999999999997E-3</v>
      </c>
      <c r="U457" s="88">
        <v>7.4999999999999997E-3</v>
      </c>
      <c r="V457" s="88">
        <v>7.4999999999999997E-3</v>
      </c>
      <c r="W457" s="88">
        <v>7.4999999999999997E-3</v>
      </c>
      <c r="X457" s="88">
        <v>7.4999999999999997E-3</v>
      </c>
      <c r="Y457" s="88">
        <v>7.4999999999999997E-3</v>
      </c>
      <c r="Z457" s="88">
        <v>7.4999999999999997E-3</v>
      </c>
      <c r="AA457" s="88">
        <v>7.4999999999999997E-3</v>
      </c>
      <c r="AB457" s="88">
        <v>7.4999999999999997E-3</v>
      </c>
      <c r="AC457" s="88">
        <v>7.4999999999999997E-3</v>
      </c>
      <c r="AD457" s="88">
        <v>7.4999999999999997E-3</v>
      </c>
      <c r="AE457" s="88">
        <v>7.4999999999999997E-3</v>
      </c>
      <c r="AF457" s="88">
        <v>7.4999999999999997E-3</v>
      </c>
      <c r="AG457" s="88">
        <v>7.4999999999999997E-3</v>
      </c>
      <c r="AH457" s="88">
        <v>7.4999999999999997E-3</v>
      </c>
      <c r="AI457" s="88">
        <v>7.4999999999999997E-3</v>
      </c>
      <c r="AJ457" s="88">
        <v>7.4999999999999997E-3</v>
      </c>
      <c r="AK457" s="88">
        <v>7.4999999999999997E-3</v>
      </c>
      <c r="AL457" s="1"/>
    </row>
    <row r="458" spans="2:41" ht="12.75">
      <c r="B458" s="117" t="s">
        <v>312</v>
      </c>
      <c r="C458" s="132" t="s">
        <v>220</v>
      </c>
      <c r="D458" s="305" t="s">
        <v>532</v>
      </c>
      <c r="E458" s="305" t="s">
        <v>532</v>
      </c>
      <c r="F458" s="305" t="s">
        <v>532</v>
      </c>
      <c r="G458" s="305" t="s">
        <v>532</v>
      </c>
      <c r="H458" s="305" t="s">
        <v>532</v>
      </c>
      <c r="I458" s="305" t="s">
        <v>532</v>
      </c>
      <c r="J458" s="305" t="s">
        <v>532</v>
      </c>
      <c r="K458" s="305" t="s">
        <v>532</v>
      </c>
      <c r="L458" s="305" t="s">
        <v>532</v>
      </c>
      <c r="M458" s="305" t="s">
        <v>532</v>
      </c>
      <c r="N458" s="305" t="s">
        <v>532</v>
      </c>
      <c r="O458" s="305">
        <v>2.5</v>
      </c>
      <c r="P458" s="305">
        <v>8.75</v>
      </c>
      <c r="Q458" s="305">
        <v>159.5</v>
      </c>
      <c r="R458" s="305">
        <v>129.25</v>
      </c>
      <c r="S458" s="305">
        <v>6.5</v>
      </c>
      <c r="T458" s="305">
        <v>1.25</v>
      </c>
      <c r="U458" s="305" t="s">
        <v>532</v>
      </c>
      <c r="V458" s="305" t="s">
        <v>532</v>
      </c>
      <c r="W458" s="305" t="s">
        <v>532</v>
      </c>
      <c r="X458" s="305" t="s">
        <v>532</v>
      </c>
      <c r="Y458" s="305" t="s">
        <v>532</v>
      </c>
      <c r="Z458" s="305" t="s">
        <v>532</v>
      </c>
      <c r="AA458" s="305" t="s">
        <v>532</v>
      </c>
      <c r="AB458" s="305" t="s">
        <v>532</v>
      </c>
      <c r="AC458" s="305" t="s">
        <v>532</v>
      </c>
      <c r="AD458" s="305" t="s">
        <v>532</v>
      </c>
      <c r="AE458" s="305" t="s">
        <v>532</v>
      </c>
      <c r="AF458" s="305" t="s">
        <v>532</v>
      </c>
      <c r="AG458" s="305" t="s">
        <v>532</v>
      </c>
      <c r="AH458" s="305" t="s">
        <v>532</v>
      </c>
      <c r="AI458" s="305" t="s">
        <v>532</v>
      </c>
      <c r="AJ458" s="305" t="s">
        <v>532</v>
      </c>
      <c r="AK458" s="305" t="s">
        <v>532</v>
      </c>
      <c r="AL458" s="1"/>
    </row>
    <row r="459" spans="2:41" ht="12.75">
      <c r="B459" s="117" t="s">
        <v>313</v>
      </c>
      <c r="C459" s="132" t="s">
        <v>220</v>
      </c>
      <c r="D459" s="305" t="s">
        <v>532</v>
      </c>
      <c r="E459" s="305" t="s">
        <v>532</v>
      </c>
      <c r="F459" s="305" t="s">
        <v>532</v>
      </c>
      <c r="G459" s="305" t="s">
        <v>532</v>
      </c>
      <c r="H459" s="305" t="s">
        <v>532</v>
      </c>
      <c r="I459" s="305" t="s">
        <v>532</v>
      </c>
      <c r="J459" s="305" t="s">
        <v>532</v>
      </c>
      <c r="K459" s="305" t="s">
        <v>532</v>
      </c>
      <c r="L459" s="305" t="s">
        <v>532</v>
      </c>
      <c r="M459" s="305" t="s">
        <v>532</v>
      </c>
      <c r="N459" s="305" t="s">
        <v>532</v>
      </c>
      <c r="O459" s="305" t="s">
        <v>532</v>
      </c>
      <c r="P459" s="305">
        <v>7.4999999999999997E-2</v>
      </c>
      <c r="Q459" s="305">
        <v>0.33749999999999997</v>
      </c>
      <c r="R459" s="305">
        <v>5.1224999999999996</v>
      </c>
      <c r="S459" s="305">
        <v>9</v>
      </c>
      <c r="T459" s="305">
        <v>9.1950000000000003</v>
      </c>
      <c r="U459" s="305">
        <v>9.2324999999999999</v>
      </c>
      <c r="V459" s="305">
        <v>9.2324999999999999</v>
      </c>
      <c r="W459" s="305">
        <v>9.2324999999999999</v>
      </c>
      <c r="X459" s="305">
        <v>9.2324999999999999</v>
      </c>
      <c r="Y459" s="305">
        <v>9.2324999999999999</v>
      </c>
      <c r="Z459" s="305">
        <v>9.2324999999999999</v>
      </c>
      <c r="AA459" s="305">
        <v>9.2324999999999999</v>
      </c>
      <c r="AB459" s="305">
        <v>9.2324999999999999</v>
      </c>
      <c r="AC459" s="305">
        <v>9.2324999999999999</v>
      </c>
      <c r="AD459" s="305">
        <v>9.2324999999999999</v>
      </c>
      <c r="AE459" s="305">
        <v>9.2324999999999999</v>
      </c>
      <c r="AF459" s="305">
        <v>9.2324999999999999</v>
      </c>
      <c r="AG459" s="305">
        <v>9.2324999999999999</v>
      </c>
      <c r="AH459" s="305">
        <v>9.2324999999999999</v>
      </c>
      <c r="AI459" s="305">
        <v>9.2324999999999999</v>
      </c>
      <c r="AJ459" s="305">
        <v>9.2324999999999999</v>
      </c>
      <c r="AK459" s="305">
        <v>9.2324999999999999</v>
      </c>
      <c r="AL459" s="1"/>
    </row>
    <row r="460" spans="2:41" ht="12.75">
      <c r="B460" s="117" t="s">
        <v>314</v>
      </c>
      <c r="C460" s="132" t="s">
        <v>220</v>
      </c>
      <c r="D460" s="305" t="s">
        <v>532</v>
      </c>
      <c r="E460" s="305" t="s">
        <v>532</v>
      </c>
      <c r="F460" s="305" t="s">
        <v>532</v>
      </c>
      <c r="G460" s="305" t="s">
        <v>532</v>
      </c>
      <c r="H460" s="305" t="s">
        <v>532</v>
      </c>
      <c r="I460" s="305" t="s">
        <v>532</v>
      </c>
      <c r="J460" s="305" t="s">
        <v>532</v>
      </c>
      <c r="K460" s="305" t="s">
        <v>532</v>
      </c>
      <c r="L460" s="305" t="s">
        <v>532</v>
      </c>
      <c r="M460" s="305" t="s">
        <v>532</v>
      </c>
      <c r="N460" s="305" t="s">
        <v>532</v>
      </c>
      <c r="O460" s="305">
        <v>2.5</v>
      </c>
      <c r="P460" s="305">
        <v>8.8249999999999993</v>
      </c>
      <c r="Q460" s="305">
        <v>159.83750000000001</v>
      </c>
      <c r="R460" s="305">
        <v>134.3725</v>
      </c>
      <c r="S460" s="305">
        <v>15.5</v>
      </c>
      <c r="T460" s="305">
        <v>10.445</v>
      </c>
      <c r="U460" s="305">
        <v>9.2324999999999999</v>
      </c>
      <c r="V460" s="305">
        <v>9.2324999999999999</v>
      </c>
      <c r="W460" s="305">
        <v>9.2324999999999999</v>
      </c>
      <c r="X460" s="305">
        <v>9.2324999999999999</v>
      </c>
      <c r="Y460" s="305">
        <v>9.2324999999999999</v>
      </c>
      <c r="Z460" s="305">
        <v>9.2324999999999999</v>
      </c>
      <c r="AA460" s="305">
        <v>9.2324999999999999</v>
      </c>
      <c r="AB460" s="305">
        <v>9.2324999999999999</v>
      </c>
      <c r="AC460" s="305">
        <v>9.2324999999999999</v>
      </c>
      <c r="AD460" s="305">
        <v>9.2324999999999999</v>
      </c>
      <c r="AE460" s="305">
        <v>9.2324999999999999</v>
      </c>
      <c r="AF460" s="305">
        <v>9.2324999999999999</v>
      </c>
      <c r="AG460" s="305">
        <v>9.2324999999999999</v>
      </c>
      <c r="AH460" s="305">
        <v>9.2324999999999999</v>
      </c>
      <c r="AI460" s="305">
        <v>9.2324999999999999</v>
      </c>
      <c r="AJ460" s="305">
        <v>9.2324999999999999</v>
      </c>
      <c r="AK460" s="305">
        <v>9.2324999999999999</v>
      </c>
      <c r="AL460" s="1"/>
    </row>
    <row r="461" spans="2:41" ht="14.25">
      <c r="B461" s="117" t="s">
        <v>312</v>
      </c>
      <c r="C461" s="222" t="s">
        <v>185</v>
      </c>
      <c r="D461" s="305" t="s">
        <v>532</v>
      </c>
      <c r="E461" s="305" t="s">
        <v>532</v>
      </c>
      <c r="F461" s="305" t="s">
        <v>532</v>
      </c>
      <c r="G461" s="305" t="s">
        <v>532</v>
      </c>
      <c r="H461" s="305" t="s">
        <v>532</v>
      </c>
      <c r="I461" s="305" t="s">
        <v>532</v>
      </c>
      <c r="J461" s="305" t="s">
        <v>532</v>
      </c>
      <c r="K461" s="305" t="s">
        <v>532</v>
      </c>
      <c r="L461" s="305" t="s">
        <v>532</v>
      </c>
      <c r="M461" s="305" t="s">
        <v>532</v>
      </c>
      <c r="N461" s="305" t="s">
        <v>532</v>
      </c>
      <c r="O461" s="146">
        <v>3.25</v>
      </c>
      <c r="P461" s="146">
        <v>11.375</v>
      </c>
      <c r="Q461" s="146">
        <v>207.35</v>
      </c>
      <c r="R461" s="146">
        <v>168.02500000000001</v>
      </c>
      <c r="S461" s="146">
        <v>8.4499999999999993</v>
      </c>
      <c r="T461" s="146">
        <v>1.625</v>
      </c>
      <c r="U461" s="146" t="s">
        <v>532</v>
      </c>
      <c r="V461" s="146" t="s">
        <v>532</v>
      </c>
      <c r="W461" s="146" t="s">
        <v>532</v>
      </c>
      <c r="X461" s="146" t="s">
        <v>532</v>
      </c>
      <c r="Y461" s="146" t="s">
        <v>532</v>
      </c>
      <c r="Z461" s="146" t="s">
        <v>532</v>
      </c>
      <c r="AA461" s="146" t="s">
        <v>532</v>
      </c>
      <c r="AB461" s="146" t="s">
        <v>532</v>
      </c>
      <c r="AC461" s="146" t="s">
        <v>532</v>
      </c>
      <c r="AD461" s="146" t="s">
        <v>532</v>
      </c>
      <c r="AE461" s="146" t="s">
        <v>532</v>
      </c>
      <c r="AF461" s="146" t="s">
        <v>532</v>
      </c>
      <c r="AG461" s="146" t="s">
        <v>532</v>
      </c>
      <c r="AH461" s="146" t="s">
        <v>532</v>
      </c>
      <c r="AI461" s="146" t="s">
        <v>532</v>
      </c>
      <c r="AJ461" s="146" t="s">
        <v>532</v>
      </c>
      <c r="AK461" s="146" t="s">
        <v>532</v>
      </c>
      <c r="AL461" s="113"/>
    </row>
    <row r="462" spans="2:41" ht="14.25">
      <c r="B462" s="117" t="s">
        <v>313</v>
      </c>
      <c r="C462" s="222" t="s">
        <v>185</v>
      </c>
      <c r="D462" s="302" t="s">
        <v>532</v>
      </c>
      <c r="E462" s="302" t="s">
        <v>532</v>
      </c>
      <c r="F462" s="302" t="s">
        <v>532</v>
      </c>
      <c r="G462" s="302" t="s">
        <v>532</v>
      </c>
      <c r="H462" s="302" t="s">
        <v>532</v>
      </c>
      <c r="I462" s="302" t="s">
        <v>532</v>
      </c>
      <c r="J462" s="302" t="s">
        <v>532</v>
      </c>
      <c r="K462" s="302" t="s">
        <v>532</v>
      </c>
      <c r="L462" s="302" t="s">
        <v>532</v>
      </c>
      <c r="M462" s="302" t="s">
        <v>532</v>
      </c>
      <c r="N462" s="302" t="s">
        <v>532</v>
      </c>
      <c r="O462" s="302" t="s">
        <v>532</v>
      </c>
      <c r="P462" s="300">
        <v>9.7500000000000003E-2</v>
      </c>
      <c r="Q462" s="300">
        <v>0.43874999999999992</v>
      </c>
      <c r="R462" s="297">
        <v>6.6592499999999992</v>
      </c>
      <c r="S462" s="297">
        <v>11.7</v>
      </c>
      <c r="T462" s="297">
        <v>11.9535</v>
      </c>
      <c r="U462" s="297">
        <v>12.00225</v>
      </c>
      <c r="V462" s="297">
        <v>12.00225</v>
      </c>
      <c r="W462" s="297">
        <v>12.00225</v>
      </c>
      <c r="X462" s="297">
        <v>12.00225</v>
      </c>
      <c r="Y462" s="297">
        <v>12.00225</v>
      </c>
      <c r="Z462" s="297">
        <v>12.00225</v>
      </c>
      <c r="AA462" s="297">
        <v>12.00225</v>
      </c>
      <c r="AB462" s="297">
        <v>12.00225</v>
      </c>
      <c r="AC462" s="297">
        <v>12.00225</v>
      </c>
      <c r="AD462" s="297">
        <v>12.00225</v>
      </c>
      <c r="AE462" s="297">
        <v>12.00225</v>
      </c>
      <c r="AF462" s="297">
        <v>12.00225</v>
      </c>
      <c r="AG462" s="297">
        <v>12.00225</v>
      </c>
      <c r="AH462" s="297">
        <v>12.00225</v>
      </c>
      <c r="AI462" s="297">
        <v>12.00225</v>
      </c>
      <c r="AJ462" s="297">
        <v>12.00225</v>
      </c>
      <c r="AK462" s="297">
        <v>12.00225</v>
      </c>
      <c r="AL462" s="113"/>
    </row>
    <row r="463" spans="2:41" ht="14.25">
      <c r="B463" s="117" t="s">
        <v>186</v>
      </c>
      <c r="C463" s="222" t="s">
        <v>185</v>
      </c>
      <c r="D463" s="305" t="s">
        <v>532</v>
      </c>
      <c r="E463" s="305" t="s">
        <v>532</v>
      </c>
      <c r="F463" s="305" t="s">
        <v>532</v>
      </c>
      <c r="G463" s="305" t="s">
        <v>532</v>
      </c>
      <c r="H463" s="305" t="s">
        <v>532</v>
      </c>
      <c r="I463" s="305" t="s">
        <v>532</v>
      </c>
      <c r="J463" s="305" t="s">
        <v>532</v>
      </c>
      <c r="K463" s="305" t="s">
        <v>532</v>
      </c>
      <c r="L463" s="305" t="s">
        <v>532</v>
      </c>
      <c r="M463" s="305" t="s">
        <v>532</v>
      </c>
      <c r="N463" s="305" t="s">
        <v>532</v>
      </c>
      <c r="O463" s="146">
        <v>3.25</v>
      </c>
      <c r="P463" s="146">
        <v>11.472499999999998</v>
      </c>
      <c r="Q463" s="146">
        <v>207.78874999999999</v>
      </c>
      <c r="R463" s="146">
        <v>174.68424999999999</v>
      </c>
      <c r="S463" s="146">
        <v>20.149999999999999</v>
      </c>
      <c r="T463" s="146">
        <v>13.5785</v>
      </c>
      <c r="U463" s="146">
        <v>12.00225</v>
      </c>
      <c r="V463" s="146">
        <v>12.00225</v>
      </c>
      <c r="W463" s="146">
        <v>12.00225</v>
      </c>
      <c r="X463" s="146">
        <v>12.00225</v>
      </c>
      <c r="Y463" s="146">
        <v>12.00225</v>
      </c>
      <c r="Z463" s="146">
        <v>12.00225</v>
      </c>
      <c r="AA463" s="146">
        <v>12.00225</v>
      </c>
      <c r="AB463" s="146">
        <v>12.00225</v>
      </c>
      <c r="AC463" s="146">
        <v>12.00225</v>
      </c>
      <c r="AD463" s="146">
        <v>12.00225</v>
      </c>
      <c r="AE463" s="146">
        <v>12.00225</v>
      </c>
      <c r="AF463" s="146">
        <v>12.00225</v>
      </c>
      <c r="AG463" s="146">
        <v>12.00225</v>
      </c>
      <c r="AH463" s="146">
        <v>12.00225</v>
      </c>
      <c r="AI463" s="146">
        <v>12.00225</v>
      </c>
      <c r="AJ463" s="146">
        <v>12.00225</v>
      </c>
      <c r="AK463" s="146">
        <v>12.00225</v>
      </c>
      <c r="AL463" s="113"/>
    </row>
    <row r="464" spans="2:41" ht="12.75">
      <c r="B464" s="194"/>
      <c r="C464" s="194"/>
      <c r="D464" s="1"/>
      <c r="E464" s="1"/>
      <c r="F464" s="1"/>
      <c r="G464" s="1"/>
      <c r="H464" s="1"/>
      <c r="I464" s="101"/>
      <c r="J464" s="101"/>
      <c r="K464" s="101"/>
      <c r="L464" s="101"/>
      <c r="M464" s="101"/>
      <c r="N464" s="101"/>
      <c r="O464" s="101"/>
      <c r="P464" s="101"/>
      <c r="Q464" s="101"/>
      <c r="R464" s="101"/>
      <c r="S464" s="101"/>
      <c r="T464" s="101"/>
      <c r="U464" s="10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203"/>
      <c r="AH464" s="203"/>
      <c r="AI464" s="203"/>
      <c r="AJ464" s="203"/>
      <c r="AK464" s="203"/>
      <c r="AL464" s="1"/>
      <c r="AO464" s="14"/>
    </row>
    <row r="465" spans="2:41" ht="12.75">
      <c r="B465" s="15"/>
      <c r="C465" s="2"/>
      <c r="D465" s="1"/>
      <c r="E465" s="1"/>
      <c r="F465" s="1"/>
      <c r="G465" s="1"/>
      <c r="H465" s="1"/>
      <c r="I465" s="101"/>
      <c r="J465" s="101"/>
      <c r="K465" s="101"/>
      <c r="L465" s="101"/>
      <c r="M465" s="101"/>
      <c r="N465" s="101"/>
      <c r="O465" s="101"/>
      <c r="P465" s="101"/>
      <c r="Q465" s="101"/>
      <c r="R465" s="101"/>
      <c r="S465" s="101"/>
      <c r="T465" s="101"/>
      <c r="U465" s="10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2:41" ht="12.75">
      <c r="B466" s="1" t="s">
        <v>464</v>
      </c>
      <c r="C466" s="6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2:41" ht="12.75">
      <c r="B467" s="266" t="s">
        <v>113</v>
      </c>
      <c r="C467" s="119" t="s">
        <v>114</v>
      </c>
      <c r="D467" s="120">
        <v>1990</v>
      </c>
      <c r="E467" s="120">
        <f t="shared" ref="E467:R467" si="587">D467+1</f>
        <v>1991</v>
      </c>
      <c r="F467" s="120">
        <f t="shared" si="587"/>
        <v>1992</v>
      </c>
      <c r="G467" s="120">
        <f t="shared" si="587"/>
        <v>1993</v>
      </c>
      <c r="H467" s="120">
        <f t="shared" si="587"/>
        <v>1994</v>
      </c>
      <c r="I467" s="120">
        <f t="shared" si="587"/>
        <v>1995</v>
      </c>
      <c r="J467" s="120">
        <f t="shared" si="587"/>
        <v>1996</v>
      </c>
      <c r="K467" s="120">
        <f t="shared" si="587"/>
        <v>1997</v>
      </c>
      <c r="L467" s="120">
        <f t="shared" si="587"/>
        <v>1998</v>
      </c>
      <c r="M467" s="120">
        <f t="shared" si="587"/>
        <v>1999</v>
      </c>
      <c r="N467" s="120">
        <f t="shared" si="587"/>
        <v>2000</v>
      </c>
      <c r="O467" s="120">
        <f t="shared" si="587"/>
        <v>2001</v>
      </c>
      <c r="P467" s="120">
        <f t="shared" si="587"/>
        <v>2002</v>
      </c>
      <c r="Q467" s="120">
        <f t="shared" si="587"/>
        <v>2003</v>
      </c>
      <c r="R467" s="120">
        <f t="shared" si="587"/>
        <v>2004</v>
      </c>
      <c r="S467" s="120">
        <f t="shared" ref="S467:AI467" si="588">R467+1</f>
        <v>2005</v>
      </c>
      <c r="T467" s="120">
        <f t="shared" si="588"/>
        <v>2006</v>
      </c>
      <c r="U467" s="120">
        <f t="shared" si="588"/>
        <v>2007</v>
      </c>
      <c r="V467" s="120">
        <f t="shared" si="588"/>
        <v>2008</v>
      </c>
      <c r="W467" s="120">
        <f t="shared" si="588"/>
        <v>2009</v>
      </c>
      <c r="X467" s="120">
        <f t="shared" si="588"/>
        <v>2010</v>
      </c>
      <c r="Y467" s="120">
        <f t="shared" si="588"/>
        <v>2011</v>
      </c>
      <c r="Z467" s="120">
        <f t="shared" si="588"/>
        <v>2012</v>
      </c>
      <c r="AA467" s="120">
        <f t="shared" si="588"/>
        <v>2013</v>
      </c>
      <c r="AB467" s="120">
        <f t="shared" si="588"/>
        <v>2014</v>
      </c>
      <c r="AC467" s="120">
        <f t="shared" si="588"/>
        <v>2015</v>
      </c>
      <c r="AD467" s="120">
        <f t="shared" si="588"/>
        <v>2016</v>
      </c>
      <c r="AE467" s="120">
        <f t="shared" si="588"/>
        <v>2017</v>
      </c>
      <c r="AF467" s="120">
        <f t="shared" si="588"/>
        <v>2018</v>
      </c>
      <c r="AG467" s="120">
        <f t="shared" si="588"/>
        <v>2019</v>
      </c>
      <c r="AH467" s="120">
        <f t="shared" si="588"/>
        <v>2020</v>
      </c>
      <c r="AI467" s="120">
        <f t="shared" si="588"/>
        <v>2021</v>
      </c>
      <c r="AJ467" s="120">
        <f>AI467+1</f>
        <v>2022</v>
      </c>
      <c r="AK467" s="120">
        <f>AJ467+1</f>
        <v>2023</v>
      </c>
      <c r="AL467" s="184"/>
    </row>
    <row r="468" spans="2:41" ht="12.75">
      <c r="B468" s="141" t="s">
        <v>210</v>
      </c>
      <c r="C468" s="132" t="s">
        <v>157</v>
      </c>
      <c r="D468" s="297">
        <v>0.93513513513513513</v>
      </c>
      <c r="E468" s="297" t="s">
        <v>532</v>
      </c>
      <c r="F468" s="302">
        <v>28.054054054054053</v>
      </c>
      <c r="G468" s="302">
        <v>182.35135135135135</v>
      </c>
      <c r="H468" s="302">
        <v>313.27027027027026</v>
      </c>
      <c r="I468" s="302">
        <v>346</v>
      </c>
      <c r="J468" s="302">
        <v>315</v>
      </c>
      <c r="K468" s="302">
        <v>327</v>
      </c>
      <c r="L468" s="302">
        <v>315</v>
      </c>
      <c r="M468" s="302">
        <v>318</v>
      </c>
      <c r="N468" s="302">
        <v>322</v>
      </c>
      <c r="O468" s="302">
        <v>288</v>
      </c>
      <c r="P468" s="302">
        <v>299</v>
      </c>
      <c r="Q468" s="302">
        <v>294</v>
      </c>
      <c r="R468" s="302">
        <v>254</v>
      </c>
      <c r="S468" s="302">
        <v>128</v>
      </c>
      <c r="T468" s="302">
        <v>120</v>
      </c>
      <c r="U468" s="302">
        <v>120</v>
      </c>
      <c r="V468" s="302">
        <v>100</v>
      </c>
      <c r="W468" s="302">
        <v>99.861111111111128</v>
      </c>
      <c r="X468" s="302">
        <v>99.861111111111128</v>
      </c>
      <c r="Y468" s="302">
        <v>99.861111111111128</v>
      </c>
      <c r="Z468" s="302">
        <v>99.861111111111128</v>
      </c>
      <c r="AA468" s="302">
        <v>99.861111111111128</v>
      </c>
      <c r="AB468" s="302">
        <v>99.861111111111128</v>
      </c>
      <c r="AC468" s="302">
        <v>99.861111111111128</v>
      </c>
      <c r="AD468" s="302">
        <v>99.861111111111128</v>
      </c>
      <c r="AE468" s="302">
        <v>99.861111111111128</v>
      </c>
      <c r="AF468" s="302">
        <v>99.861111111111128</v>
      </c>
      <c r="AG468" s="302">
        <v>99.861111111111128</v>
      </c>
      <c r="AH468" s="302">
        <v>99.861111111111128</v>
      </c>
      <c r="AI468" s="302">
        <v>99.861111111111128</v>
      </c>
      <c r="AJ468" s="302">
        <v>99.861111111111128</v>
      </c>
      <c r="AK468" s="302">
        <v>99.861111111111128</v>
      </c>
      <c r="AL468" s="184"/>
    </row>
    <row r="469" spans="2:41" ht="12.75">
      <c r="B469" s="632" t="s">
        <v>188</v>
      </c>
      <c r="C469" s="142" t="s">
        <v>157</v>
      </c>
      <c r="D469" s="297">
        <v>0.93513513513513513</v>
      </c>
      <c r="E469" s="297" t="s">
        <v>532</v>
      </c>
      <c r="F469" s="302">
        <v>28.054054054054053</v>
      </c>
      <c r="G469" s="302">
        <v>182.35135135135135</v>
      </c>
      <c r="H469" s="302">
        <v>313.27027027027026</v>
      </c>
      <c r="I469" s="302">
        <v>346</v>
      </c>
      <c r="J469" s="302">
        <v>315</v>
      </c>
      <c r="K469" s="302">
        <v>327</v>
      </c>
      <c r="L469" s="302">
        <v>315</v>
      </c>
      <c r="M469" s="302">
        <v>318</v>
      </c>
      <c r="N469" s="302">
        <v>322</v>
      </c>
      <c r="O469" s="302">
        <v>288</v>
      </c>
      <c r="P469" s="302">
        <v>299</v>
      </c>
      <c r="Q469" s="302">
        <v>294</v>
      </c>
      <c r="R469" s="302">
        <v>254</v>
      </c>
      <c r="S469" s="302">
        <v>128</v>
      </c>
      <c r="T469" s="302">
        <v>120</v>
      </c>
      <c r="U469" s="302">
        <v>120</v>
      </c>
      <c r="V469" s="302">
        <v>100</v>
      </c>
      <c r="W469" s="302">
        <v>99.861111111111128</v>
      </c>
      <c r="X469" s="302">
        <v>99.861111111111128</v>
      </c>
      <c r="Y469" s="302">
        <v>99.861111111111128</v>
      </c>
      <c r="Z469" s="302">
        <v>99.861111111111128</v>
      </c>
      <c r="AA469" s="302">
        <v>99.861111111111128</v>
      </c>
      <c r="AB469" s="302">
        <v>99.861111111111128</v>
      </c>
      <c r="AC469" s="302">
        <v>99.861111111111128</v>
      </c>
      <c r="AD469" s="302">
        <v>99.861111111111128</v>
      </c>
      <c r="AE469" s="302">
        <v>99.861111111111128</v>
      </c>
      <c r="AF469" s="302">
        <v>99.861111111111128</v>
      </c>
      <c r="AG469" s="302">
        <v>99.861111111111128</v>
      </c>
      <c r="AH469" s="302">
        <v>99.861111111111128</v>
      </c>
      <c r="AI469" s="302">
        <v>99.861111111111128</v>
      </c>
      <c r="AJ469" s="302">
        <v>99.861111111111128</v>
      </c>
      <c r="AK469" s="302">
        <v>99.861111111111128</v>
      </c>
      <c r="AL469" s="1"/>
    </row>
    <row r="470" spans="2:41" ht="14.25">
      <c r="B470" s="574"/>
      <c r="C470" s="222" t="s">
        <v>185</v>
      </c>
      <c r="D470" s="157">
        <v>1.2156756756756757</v>
      </c>
      <c r="E470" s="297" t="s">
        <v>532</v>
      </c>
      <c r="F470" s="157">
        <v>36.470270270270269</v>
      </c>
      <c r="G470" s="157">
        <v>237.05675675675676</v>
      </c>
      <c r="H470" s="157">
        <v>407.25135135135133</v>
      </c>
      <c r="I470" s="157">
        <v>449.8</v>
      </c>
      <c r="J470" s="157">
        <v>409.5</v>
      </c>
      <c r="K470" s="157">
        <v>425.1</v>
      </c>
      <c r="L470" s="157">
        <v>409.5</v>
      </c>
      <c r="M470" s="157">
        <v>413.4</v>
      </c>
      <c r="N470" s="157">
        <v>418.6</v>
      </c>
      <c r="O470" s="157">
        <v>374.4</v>
      </c>
      <c r="P470" s="157">
        <v>388.7</v>
      </c>
      <c r="Q470" s="157">
        <v>382.2</v>
      </c>
      <c r="R470" s="157">
        <v>330.2</v>
      </c>
      <c r="S470" s="157">
        <v>166.4</v>
      </c>
      <c r="T470" s="157">
        <v>156</v>
      </c>
      <c r="U470" s="157">
        <v>156</v>
      </c>
      <c r="V470" s="157">
        <v>130</v>
      </c>
      <c r="W470" s="157">
        <v>129.81944444444446</v>
      </c>
      <c r="X470" s="157">
        <v>129.81944444444446</v>
      </c>
      <c r="Y470" s="157">
        <v>129.81944444444446</v>
      </c>
      <c r="Z470" s="157">
        <v>129.81944444444446</v>
      </c>
      <c r="AA470" s="157">
        <v>129.81944444444446</v>
      </c>
      <c r="AB470" s="157">
        <v>129.81944444444446</v>
      </c>
      <c r="AC470" s="157">
        <v>129.81944444444446</v>
      </c>
      <c r="AD470" s="157">
        <v>129.81944444444446</v>
      </c>
      <c r="AE470" s="157">
        <v>129.81944444444446</v>
      </c>
      <c r="AF470" s="157">
        <v>129.81944444444446</v>
      </c>
      <c r="AG470" s="157">
        <v>129.81944444444446</v>
      </c>
      <c r="AH470" s="157">
        <v>129.81944444444446</v>
      </c>
      <c r="AI470" s="157">
        <v>129.81944444444446</v>
      </c>
      <c r="AJ470" s="157">
        <v>129.81944444444446</v>
      </c>
      <c r="AK470" s="157">
        <v>129.81944444444446</v>
      </c>
      <c r="AL470" s="113"/>
    </row>
    <row r="471" spans="2:41" ht="12.75">
      <c r="B471" s="194"/>
      <c r="C471" s="194"/>
      <c r="D471" s="1"/>
      <c r="E471" s="1"/>
      <c r="F471" s="1"/>
      <c r="G471" s="1"/>
      <c r="H471" s="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203"/>
      <c r="AH471" s="203"/>
      <c r="AI471" s="203"/>
      <c r="AJ471" s="203"/>
      <c r="AK471" s="203"/>
      <c r="AL471" s="1"/>
      <c r="AO471" s="14"/>
    </row>
    <row r="472" spans="2:41" ht="12.75">
      <c r="B472" s="15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2:41" ht="12.75">
      <c r="B473" s="194"/>
      <c r="C473" s="194"/>
      <c r="D473" s="99"/>
      <c r="E473" s="99"/>
      <c r="F473" s="99"/>
      <c r="G473" s="99"/>
      <c r="H473" s="99"/>
      <c r="I473" s="99"/>
      <c r="J473" s="99"/>
      <c r="K473" s="99"/>
      <c r="L473" s="99"/>
      <c r="M473" s="99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X473" s="99"/>
      <c r="Y473" s="99"/>
      <c r="Z473" s="99"/>
      <c r="AA473" s="99"/>
      <c r="AB473" s="99"/>
      <c r="AC473" s="99"/>
      <c r="AD473" s="99"/>
      <c r="AE473" s="99"/>
      <c r="AF473" s="99"/>
      <c r="AG473" s="203"/>
      <c r="AH473" s="203"/>
      <c r="AI473" s="203"/>
      <c r="AJ473" s="203"/>
      <c r="AK473" s="203"/>
      <c r="AL473" s="1"/>
      <c r="AO473" s="14"/>
    </row>
    <row r="474" spans="2:41" ht="13.5">
      <c r="B474" s="367" t="s">
        <v>506</v>
      </c>
      <c r="C474" s="194"/>
      <c r="D474" s="99"/>
      <c r="E474" s="99"/>
      <c r="F474" s="99"/>
      <c r="G474" s="99"/>
      <c r="H474" s="99"/>
      <c r="I474" s="99"/>
      <c r="J474" s="99"/>
      <c r="K474" s="99"/>
      <c r="L474" s="99"/>
      <c r="M474" s="99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X474" s="99"/>
      <c r="Y474" s="99"/>
      <c r="Z474" s="99"/>
      <c r="AA474" s="99"/>
      <c r="AB474" s="99"/>
      <c r="AC474" s="99"/>
      <c r="AD474" s="99"/>
      <c r="AE474" s="99"/>
      <c r="AF474" s="99"/>
      <c r="AG474" s="203"/>
      <c r="AH474" s="203"/>
      <c r="AI474" s="203"/>
      <c r="AJ474" s="203"/>
      <c r="AK474" s="203"/>
      <c r="AL474" s="1"/>
      <c r="AM474" s="1"/>
      <c r="AO474" s="14"/>
    </row>
    <row r="475" spans="2:41" ht="12.75">
      <c r="B475" s="119" t="s">
        <v>113</v>
      </c>
      <c r="C475" s="119" t="s">
        <v>114</v>
      </c>
      <c r="D475" s="120">
        <v>1990</v>
      </c>
      <c r="E475" s="120">
        <f t="shared" ref="E475" si="589">D475+1</f>
        <v>1991</v>
      </c>
      <c r="F475" s="120">
        <f t="shared" ref="F475" si="590">E475+1</f>
        <v>1992</v>
      </c>
      <c r="G475" s="120">
        <f t="shared" ref="G475" si="591">F475+1</f>
        <v>1993</v>
      </c>
      <c r="H475" s="120">
        <f t="shared" ref="H475" si="592">G475+1</f>
        <v>1994</v>
      </c>
      <c r="I475" s="120">
        <v>1995</v>
      </c>
      <c r="J475" s="120">
        <v>1996</v>
      </c>
      <c r="K475" s="120">
        <v>1997</v>
      </c>
      <c r="L475" s="120">
        <v>1998</v>
      </c>
      <c r="M475" s="120">
        <v>1999</v>
      </c>
      <c r="N475" s="120">
        <v>2000</v>
      </c>
      <c r="O475" s="120">
        <v>2001</v>
      </c>
      <c r="P475" s="120">
        <v>2002</v>
      </c>
      <c r="Q475" s="120">
        <v>2003</v>
      </c>
      <c r="R475" s="120">
        <v>2004</v>
      </c>
      <c r="S475" s="120">
        <v>2005</v>
      </c>
      <c r="T475" s="120">
        <v>2006</v>
      </c>
      <c r="U475" s="120">
        <v>2007</v>
      </c>
      <c r="V475" s="120">
        <f t="shared" ref="V475" si="593">U475+1</f>
        <v>2008</v>
      </c>
      <c r="W475" s="120">
        <f t="shared" ref="W475" si="594">V475+1</f>
        <v>2009</v>
      </c>
      <c r="X475" s="120">
        <f t="shared" ref="X475" si="595">W475+1</f>
        <v>2010</v>
      </c>
      <c r="Y475" s="120">
        <f t="shared" ref="Y475" si="596">X475+1</f>
        <v>2011</v>
      </c>
      <c r="Z475" s="120">
        <f t="shared" ref="Z475" si="597">Y475+1</f>
        <v>2012</v>
      </c>
      <c r="AA475" s="120">
        <f t="shared" ref="AA475" si="598">Z475+1</f>
        <v>2013</v>
      </c>
      <c r="AB475" s="120">
        <f t="shared" ref="AB475" si="599">AA475+1</f>
        <v>2014</v>
      </c>
      <c r="AC475" s="120">
        <f t="shared" ref="AC475" si="600">AB475+1</f>
        <v>2015</v>
      </c>
      <c r="AD475" s="120">
        <f t="shared" ref="AD475" si="601">AC475+1</f>
        <v>2016</v>
      </c>
      <c r="AE475" s="120">
        <f t="shared" ref="AE475" si="602">AD475+1</f>
        <v>2017</v>
      </c>
      <c r="AF475" s="120">
        <f t="shared" ref="AF475" si="603">AE475+1</f>
        <v>2018</v>
      </c>
      <c r="AG475" s="120">
        <f t="shared" ref="AG475" si="604">AF475+1</f>
        <v>2019</v>
      </c>
      <c r="AH475" s="120">
        <f t="shared" ref="AH475" si="605">AG475+1</f>
        <v>2020</v>
      </c>
      <c r="AI475" s="120">
        <f t="shared" ref="AI475" si="606">AH475+1</f>
        <v>2021</v>
      </c>
      <c r="AJ475" s="120">
        <f>AI475+1</f>
        <v>2022</v>
      </c>
      <c r="AK475" s="120">
        <f>AJ475+1</f>
        <v>2023</v>
      </c>
      <c r="AL475" s="1"/>
      <c r="AM475" s="1"/>
    </row>
    <row r="476" spans="2:41" ht="12.75">
      <c r="B476" s="431" t="s">
        <v>507</v>
      </c>
      <c r="C476" s="545" t="s">
        <v>157</v>
      </c>
      <c r="D476" s="369"/>
      <c r="E476" s="369"/>
      <c r="F476" s="369"/>
      <c r="G476" s="369"/>
      <c r="H476" s="369"/>
      <c r="I476" s="369"/>
      <c r="J476" s="369"/>
      <c r="K476" s="369"/>
      <c r="L476" s="369"/>
      <c r="M476" s="369"/>
      <c r="N476" s="369"/>
      <c r="O476" s="369"/>
      <c r="P476" s="369"/>
      <c r="Q476" s="369"/>
      <c r="R476" s="369"/>
      <c r="S476" s="369"/>
      <c r="T476" s="369"/>
      <c r="U476" s="369"/>
      <c r="V476" s="369"/>
      <c r="W476" s="369"/>
      <c r="X476" s="369"/>
      <c r="Y476" s="369"/>
      <c r="Z476" s="370">
        <v>25</v>
      </c>
      <c r="AA476" s="370">
        <v>11</v>
      </c>
      <c r="AB476" s="370">
        <v>6</v>
      </c>
      <c r="AC476" s="370">
        <v>5</v>
      </c>
      <c r="AD476" s="370">
        <v>6</v>
      </c>
      <c r="AE476" s="370">
        <v>8</v>
      </c>
      <c r="AF476" s="370">
        <v>6</v>
      </c>
      <c r="AG476" s="370">
        <v>4</v>
      </c>
      <c r="AH476" s="370">
        <v>4</v>
      </c>
      <c r="AI476" s="370">
        <v>4</v>
      </c>
      <c r="AJ476" s="370">
        <v>3</v>
      </c>
      <c r="AK476" s="370">
        <v>3</v>
      </c>
      <c r="AL476" s="1"/>
      <c r="AM476" s="1"/>
      <c r="AO476" s="14"/>
    </row>
    <row r="477" spans="2:41" ht="12.75">
      <c r="B477" s="431" t="s">
        <v>508</v>
      </c>
      <c r="C477" s="545" t="s">
        <v>157</v>
      </c>
      <c r="D477" s="369"/>
      <c r="E477" s="369"/>
      <c r="F477" s="369"/>
      <c r="G477" s="369"/>
      <c r="H477" s="369"/>
      <c r="I477" s="369"/>
      <c r="J477" s="369"/>
      <c r="K477" s="369"/>
      <c r="L477" s="369"/>
      <c r="M477" s="369"/>
      <c r="N477" s="369"/>
      <c r="O477" s="369"/>
      <c r="P477" s="369"/>
      <c r="Q477" s="369"/>
      <c r="R477" s="369"/>
      <c r="S477" s="369"/>
      <c r="T477" s="369"/>
      <c r="U477" s="369"/>
      <c r="V477" s="369"/>
      <c r="W477" s="369"/>
      <c r="X477" s="369"/>
      <c r="Y477" s="369"/>
      <c r="Z477" s="370">
        <v>5</v>
      </c>
      <c r="AA477" s="370">
        <v>11</v>
      </c>
      <c r="AB477" s="370">
        <v>7</v>
      </c>
      <c r="AC477" s="370">
        <v>10</v>
      </c>
      <c r="AD477" s="370">
        <v>6</v>
      </c>
      <c r="AE477" s="370">
        <v>10</v>
      </c>
      <c r="AF477" s="370">
        <v>19</v>
      </c>
      <c r="AG477" s="370">
        <v>12</v>
      </c>
      <c r="AH477" s="370">
        <v>7</v>
      </c>
      <c r="AI477" s="370">
        <v>12</v>
      </c>
      <c r="AJ477" s="370">
        <v>9</v>
      </c>
      <c r="AK477" s="370">
        <v>9</v>
      </c>
      <c r="AL477" s="1"/>
      <c r="AM477" s="1"/>
      <c r="AO477" s="14"/>
    </row>
    <row r="478" spans="2:41" ht="12.75">
      <c r="B478" s="431" t="s">
        <v>509</v>
      </c>
      <c r="C478" s="545" t="s">
        <v>157</v>
      </c>
      <c r="D478" s="369"/>
      <c r="E478" s="369"/>
      <c r="F478" s="369"/>
      <c r="G478" s="369"/>
      <c r="H478" s="369"/>
      <c r="I478" s="369"/>
      <c r="J478" s="369"/>
      <c r="K478" s="369"/>
      <c r="L478" s="369"/>
      <c r="M478" s="369"/>
      <c r="N478" s="369"/>
      <c r="O478" s="369"/>
      <c r="P478" s="369"/>
      <c r="Q478" s="369"/>
      <c r="R478" s="369"/>
      <c r="S478" s="369"/>
      <c r="T478" s="369"/>
      <c r="U478" s="369"/>
      <c r="V478" s="369"/>
      <c r="W478" s="369"/>
      <c r="X478" s="369"/>
      <c r="Y478" s="369"/>
      <c r="Z478" s="370">
        <v>1824</v>
      </c>
      <c r="AA478" s="370">
        <v>1426</v>
      </c>
      <c r="AB478" s="370">
        <v>842</v>
      </c>
      <c r="AC478" s="370">
        <v>693</v>
      </c>
      <c r="AD478" s="370">
        <v>775</v>
      </c>
      <c r="AE478" s="370">
        <v>1120</v>
      </c>
      <c r="AF478" s="370">
        <v>900</v>
      </c>
      <c r="AG478" s="370">
        <v>584</v>
      </c>
      <c r="AH478" s="370">
        <v>649</v>
      </c>
      <c r="AI478" s="370">
        <v>584</v>
      </c>
      <c r="AJ478" s="370">
        <v>517</v>
      </c>
      <c r="AK478" s="370">
        <v>412</v>
      </c>
      <c r="AL478" s="1"/>
      <c r="AM478" s="1"/>
      <c r="AO478" s="14"/>
    </row>
    <row r="479" spans="2:41" ht="12.75">
      <c r="B479" s="194"/>
      <c r="C479" s="194"/>
      <c r="D479" s="99"/>
      <c r="E479" s="99"/>
      <c r="F479" s="99"/>
      <c r="G479" s="99"/>
      <c r="H479" s="99"/>
      <c r="I479" s="99"/>
      <c r="J479" s="99"/>
      <c r="K479" s="99"/>
      <c r="L479" s="99"/>
      <c r="M479" s="99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Y479" s="99"/>
      <c r="Z479" s="99"/>
      <c r="AA479" s="99"/>
      <c r="AB479" s="99"/>
      <c r="AC479" s="99"/>
      <c r="AD479" s="99"/>
      <c r="AE479" s="99"/>
      <c r="AF479" s="99"/>
      <c r="AG479" s="203"/>
      <c r="AH479" s="203"/>
      <c r="AI479" s="203"/>
      <c r="AJ479" s="203"/>
      <c r="AK479" s="203"/>
      <c r="AL479" s="1"/>
      <c r="AO479" s="14"/>
    </row>
    <row r="480" spans="2:41" ht="12.75">
      <c r="B480" s="194"/>
      <c r="C480" s="194"/>
      <c r="D480" s="99"/>
      <c r="E480" s="99"/>
      <c r="F480" s="99"/>
      <c r="G480" s="99"/>
      <c r="H480" s="99"/>
      <c r="I480" s="99"/>
      <c r="J480" s="99"/>
      <c r="K480" s="99"/>
      <c r="L480" s="99"/>
      <c r="M480" s="99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Y480" s="99"/>
      <c r="Z480" s="99"/>
      <c r="AA480" s="99"/>
      <c r="AB480" s="99"/>
      <c r="AC480" s="99"/>
      <c r="AD480" s="99"/>
      <c r="AE480" s="99"/>
      <c r="AF480" s="99"/>
      <c r="AG480" s="203"/>
      <c r="AH480" s="203"/>
      <c r="AI480" s="203"/>
      <c r="AJ480" s="203"/>
      <c r="AK480" s="203"/>
      <c r="AL480" s="1"/>
      <c r="AO480" s="14"/>
    </row>
    <row r="481" spans="2:41" ht="12.75">
      <c r="B481" s="1" t="s">
        <v>465</v>
      </c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"/>
      <c r="N481" s="103"/>
      <c r="O481" s="103"/>
      <c r="P481" s="102"/>
      <c r="Q481" s="102"/>
      <c r="R481" s="102"/>
      <c r="S481" s="102"/>
      <c r="T481" s="102"/>
      <c r="U481" s="102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2:41" ht="12.75">
      <c r="B482" s="119" t="s">
        <v>113</v>
      </c>
      <c r="C482" s="119" t="s">
        <v>114</v>
      </c>
      <c r="D482" s="120">
        <v>1990</v>
      </c>
      <c r="E482" s="120">
        <f t="shared" ref="E482" si="607">D482+1</f>
        <v>1991</v>
      </c>
      <c r="F482" s="120">
        <f t="shared" ref="F482" si="608">E482+1</f>
        <v>1992</v>
      </c>
      <c r="G482" s="120">
        <f t="shared" ref="G482" si="609">F482+1</f>
        <v>1993</v>
      </c>
      <c r="H482" s="120">
        <f t="shared" ref="H482" si="610">G482+1</f>
        <v>1994</v>
      </c>
      <c r="I482" s="120">
        <v>1995</v>
      </c>
      <c r="J482" s="120">
        <v>1996</v>
      </c>
      <c r="K482" s="120">
        <v>1997</v>
      </c>
      <c r="L482" s="120">
        <v>1998</v>
      </c>
      <c r="M482" s="120">
        <v>1999</v>
      </c>
      <c r="N482" s="120">
        <v>2000</v>
      </c>
      <c r="O482" s="120">
        <v>2001</v>
      </c>
      <c r="P482" s="120">
        <v>2002</v>
      </c>
      <c r="Q482" s="120">
        <v>2003</v>
      </c>
      <c r="R482" s="120">
        <v>2004</v>
      </c>
      <c r="S482" s="120">
        <v>2005</v>
      </c>
      <c r="T482" s="120">
        <v>2006</v>
      </c>
      <c r="U482" s="120">
        <v>2007</v>
      </c>
      <c r="V482" s="120">
        <f t="shared" ref="V482:AI482" si="611">U482+1</f>
        <v>2008</v>
      </c>
      <c r="W482" s="120">
        <f t="shared" si="611"/>
        <v>2009</v>
      </c>
      <c r="X482" s="120">
        <f t="shared" si="611"/>
        <v>2010</v>
      </c>
      <c r="Y482" s="120">
        <f t="shared" si="611"/>
        <v>2011</v>
      </c>
      <c r="Z482" s="120">
        <f t="shared" si="611"/>
        <v>2012</v>
      </c>
      <c r="AA482" s="120">
        <f t="shared" si="611"/>
        <v>2013</v>
      </c>
      <c r="AB482" s="120">
        <f t="shared" si="611"/>
        <v>2014</v>
      </c>
      <c r="AC482" s="120">
        <f t="shared" si="611"/>
        <v>2015</v>
      </c>
      <c r="AD482" s="120">
        <f t="shared" si="611"/>
        <v>2016</v>
      </c>
      <c r="AE482" s="120">
        <f t="shared" si="611"/>
        <v>2017</v>
      </c>
      <c r="AF482" s="120">
        <f t="shared" si="611"/>
        <v>2018</v>
      </c>
      <c r="AG482" s="120">
        <f t="shared" si="611"/>
        <v>2019</v>
      </c>
      <c r="AH482" s="120">
        <f t="shared" si="611"/>
        <v>2020</v>
      </c>
      <c r="AI482" s="120">
        <f t="shared" si="611"/>
        <v>2021</v>
      </c>
      <c r="AJ482" s="120">
        <f>AI482+1</f>
        <v>2022</v>
      </c>
      <c r="AK482" s="120">
        <f>AJ482+1</f>
        <v>2023</v>
      </c>
      <c r="AL482" s="102"/>
    </row>
    <row r="483" spans="2:41" s="130" customFormat="1" ht="12.75">
      <c r="B483" s="368" t="s">
        <v>510</v>
      </c>
      <c r="C483" s="379" t="s">
        <v>157</v>
      </c>
      <c r="D483" s="378" t="s">
        <v>532</v>
      </c>
      <c r="E483" s="378" t="s">
        <v>532</v>
      </c>
      <c r="F483" s="378" t="s">
        <v>532</v>
      </c>
      <c r="G483" s="378" t="s">
        <v>532</v>
      </c>
      <c r="H483" s="378" t="s">
        <v>532</v>
      </c>
      <c r="I483" s="378" t="s">
        <v>532</v>
      </c>
      <c r="J483" s="378">
        <v>15.981768520541907</v>
      </c>
      <c r="K483" s="378">
        <v>27.461181980660086</v>
      </c>
      <c r="L483" s="378">
        <v>74.647231184516258</v>
      </c>
      <c r="M483" s="378">
        <v>131.99893809392853</v>
      </c>
      <c r="N483" s="388">
        <v>56.289493175882733</v>
      </c>
      <c r="O483" s="388">
        <v>47.592088356289416</v>
      </c>
      <c r="P483" s="388">
        <v>41.226142130843265</v>
      </c>
      <c r="Q483" s="388">
        <v>36.364034502554262</v>
      </c>
      <c r="R483" s="388">
        <v>27.689718852445935</v>
      </c>
      <c r="S483" s="388">
        <v>19.015403202337609</v>
      </c>
      <c r="T483" s="388">
        <v>3.0680000000000001</v>
      </c>
      <c r="U483" s="388">
        <v>14.914999999999999</v>
      </c>
      <c r="V483" s="388">
        <v>4.5609999999999999</v>
      </c>
      <c r="W483" s="388">
        <v>11.47</v>
      </c>
      <c r="X483" s="388">
        <v>10.84</v>
      </c>
      <c r="Y483" s="388">
        <v>4.7300000000000004</v>
      </c>
      <c r="Z483" s="388">
        <v>4.79</v>
      </c>
      <c r="AA483" s="388">
        <v>4.03</v>
      </c>
      <c r="AB483" s="388">
        <v>9.58</v>
      </c>
      <c r="AC483" s="388">
        <v>13.18</v>
      </c>
      <c r="AD483" s="388">
        <v>7.11</v>
      </c>
      <c r="AE483" s="388">
        <v>6.05</v>
      </c>
      <c r="AF483" s="388">
        <v>6.62</v>
      </c>
      <c r="AG483" s="388">
        <v>0.76</v>
      </c>
      <c r="AH483" s="388">
        <v>0.12</v>
      </c>
      <c r="AI483" s="388">
        <v>1.79</v>
      </c>
      <c r="AJ483" s="378" t="s">
        <v>532</v>
      </c>
      <c r="AK483" s="509">
        <v>0.4</v>
      </c>
      <c r="AL483" s="377"/>
    </row>
    <row r="484" spans="2:41" ht="12.75">
      <c r="B484" s="117" t="s">
        <v>511</v>
      </c>
      <c r="C484" s="132" t="s">
        <v>157</v>
      </c>
      <c r="D484" s="87" t="s">
        <v>532</v>
      </c>
      <c r="E484" s="87" t="s">
        <v>532</v>
      </c>
      <c r="F484" s="87" t="s">
        <v>532</v>
      </c>
      <c r="G484" s="87" t="s">
        <v>532</v>
      </c>
      <c r="H484" s="87" t="s">
        <v>532</v>
      </c>
      <c r="I484" s="87" t="s">
        <v>532</v>
      </c>
      <c r="J484" s="87">
        <v>15.981768520541907</v>
      </c>
      <c r="K484" s="87">
        <v>43.442950501201992</v>
      </c>
      <c r="L484" s="87">
        <v>118.09018168571825</v>
      </c>
      <c r="M484" s="87">
        <v>250.08911977964678</v>
      </c>
      <c r="N484" s="144">
        <v>306.37861295552949</v>
      </c>
      <c r="O484" s="144">
        <v>353.97070131181891</v>
      </c>
      <c r="P484" s="144">
        <v>395.19684344266216</v>
      </c>
      <c r="Q484" s="144">
        <v>431.56087794521642</v>
      </c>
      <c r="R484" s="144">
        <v>459.25059679766235</v>
      </c>
      <c r="S484" s="144">
        <v>478.26599999999996</v>
      </c>
      <c r="T484" s="144">
        <v>481.33399999999995</v>
      </c>
      <c r="U484" s="144">
        <v>496.24899999999997</v>
      </c>
      <c r="V484" s="144">
        <v>500.80999999999995</v>
      </c>
      <c r="W484" s="144">
        <v>512.28</v>
      </c>
      <c r="X484" s="144">
        <v>523.12</v>
      </c>
      <c r="Y484" s="144">
        <v>527.85</v>
      </c>
      <c r="Z484" s="144">
        <v>532.64</v>
      </c>
      <c r="AA484" s="144">
        <v>536.66999999999996</v>
      </c>
      <c r="AB484" s="144">
        <v>546.25</v>
      </c>
      <c r="AC484" s="144">
        <v>559.42999999999995</v>
      </c>
      <c r="AD484" s="144">
        <v>566.54</v>
      </c>
      <c r="AE484" s="144">
        <v>572.58999999999992</v>
      </c>
      <c r="AF484" s="144">
        <v>579.20999999999992</v>
      </c>
      <c r="AG484" s="144">
        <v>579.96999999999991</v>
      </c>
      <c r="AH484" s="144">
        <v>580.08999999999992</v>
      </c>
      <c r="AI484" s="144">
        <v>581.87999999999988</v>
      </c>
      <c r="AJ484" s="144">
        <v>581.87999999999988</v>
      </c>
      <c r="AK484" s="144">
        <v>582.27999999999986</v>
      </c>
      <c r="AL484" s="184"/>
    </row>
    <row r="485" spans="2:41" ht="12.75">
      <c r="B485" s="213" t="s">
        <v>512</v>
      </c>
      <c r="C485" s="531" t="s">
        <v>157</v>
      </c>
      <c r="D485" s="111" t="s">
        <v>532</v>
      </c>
      <c r="E485" s="111" t="s">
        <v>532</v>
      </c>
      <c r="F485" s="111" t="s">
        <v>532</v>
      </c>
      <c r="G485" s="111" t="s">
        <v>532</v>
      </c>
      <c r="H485" s="111" t="s">
        <v>532</v>
      </c>
      <c r="I485" s="111" t="s">
        <v>532</v>
      </c>
      <c r="J485" s="111">
        <v>13.089905768441849</v>
      </c>
      <c r="K485" s="111">
        <v>22.492146845628643</v>
      </c>
      <c r="L485" s="111">
        <v>61.13999341339975</v>
      </c>
      <c r="M485" s="111">
        <v>83.820545460020185</v>
      </c>
      <c r="N485" s="532">
        <v>44.739712750626452</v>
      </c>
      <c r="O485" s="532">
        <v>37.826888147841899</v>
      </c>
      <c r="P485" s="532">
        <v>32.767140947374571</v>
      </c>
      <c r="Q485" s="532">
        <v>28.902666666666669</v>
      </c>
      <c r="R485" s="532">
        <v>35</v>
      </c>
      <c r="S485" s="532">
        <v>31.951333333333334</v>
      </c>
      <c r="T485" s="532">
        <v>28.902666666666669</v>
      </c>
      <c r="U485" s="532">
        <v>21.64</v>
      </c>
      <c r="V485" s="532">
        <v>25.167999999999999</v>
      </c>
      <c r="W485" s="532">
        <v>30.75</v>
      </c>
      <c r="X485" s="532">
        <v>24.25</v>
      </c>
      <c r="Y485" s="532">
        <v>21.37</v>
      </c>
      <c r="Z485" s="532">
        <v>52.63</v>
      </c>
      <c r="AA485" s="532">
        <v>43.53</v>
      </c>
      <c r="AB485" s="532">
        <v>45.78</v>
      </c>
      <c r="AC485" s="532">
        <v>52.57</v>
      </c>
      <c r="AD485" s="532">
        <v>15.34</v>
      </c>
      <c r="AE485" s="532">
        <v>46.55</v>
      </c>
      <c r="AF485" s="532">
        <v>9.42</v>
      </c>
      <c r="AG485" s="532">
        <v>36.21</v>
      </c>
      <c r="AH485" s="532">
        <v>16.45</v>
      </c>
      <c r="AI485" s="532">
        <v>11.39</v>
      </c>
      <c r="AJ485" s="532">
        <v>10.27</v>
      </c>
      <c r="AK485" s="532">
        <v>1.0900000000000001</v>
      </c>
      <c r="AL485" s="102"/>
    </row>
    <row r="486" spans="2:41" ht="12.75">
      <c r="B486" s="117" t="s">
        <v>513</v>
      </c>
      <c r="C486" s="132" t="s">
        <v>157</v>
      </c>
      <c r="D486" s="87" t="s">
        <v>532</v>
      </c>
      <c r="E486" s="87" t="s">
        <v>532</v>
      </c>
      <c r="F486" s="87" t="s">
        <v>532</v>
      </c>
      <c r="G486" s="87" t="s">
        <v>532</v>
      </c>
      <c r="H486" s="87" t="s">
        <v>532</v>
      </c>
      <c r="I486" s="87" t="s">
        <v>532</v>
      </c>
      <c r="J486" s="87">
        <v>13.089905768441849</v>
      </c>
      <c r="K486" s="87">
        <v>35.582052614070491</v>
      </c>
      <c r="L486" s="87">
        <v>96.722046027470242</v>
      </c>
      <c r="M486" s="87">
        <v>180.54259148749043</v>
      </c>
      <c r="N486" s="144">
        <v>225.28230423811686</v>
      </c>
      <c r="O486" s="144">
        <v>263.10919238595875</v>
      </c>
      <c r="P486" s="144">
        <v>295.87633333333332</v>
      </c>
      <c r="Q486" s="144">
        <v>324.779</v>
      </c>
      <c r="R486" s="144">
        <v>359.779</v>
      </c>
      <c r="S486" s="144">
        <v>391.73033333333331</v>
      </c>
      <c r="T486" s="144">
        <v>420.63299999999998</v>
      </c>
      <c r="U486" s="144">
        <v>442.27299999999997</v>
      </c>
      <c r="V486" s="144">
        <v>467.44099999999997</v>
      </c>
      <c r="W486" s="144">
        <v>498.19099999999997</v>
      </c>
      <c r="X486" s="144">
        <v>522.44100000000003</v>
      </c>
      <c r="Y486" s="144">
        <v>543.81100000000004</v>
      </c>
      <c r="Z486" s="144">
        <v>596.44100000000003</v>
      </c>
      <c r="AA486" s="144">
        <v>639.971</v>
      </c>
      <c r="AB486" s="144">
        <v>685.75099999999998</v>
      </c>
      <c r="AC486" s="144">
        <v>738.32100000000003</v>
      </c>
      <c r="AD486" s="144">
        <v>753.66100000000006</v>
      </c>
      <c r="AE486" s="144">
        <v>800.21100000000001</v>
      </c>
      <c r="AF486" s="144">
        <v>809.63099999999997</v>
      </c>
      <c r="AG486" s="144">
        <v>845.84100000000001</v>
      </c>
      <c r="AH486" s="144">
        <v>862.29100000000005</v>
      </c>
      <c r="AI486" s="144">
        <v>873.68100000000004</v>
      </c>
      <c r="AJ486" s="144">
        <v>883.95100000000002</v>
      </c>
      <c r="AK486" s="144">
        <v>885.04100000000005</v>
      </c>
      <c r="AL486" s="102"/>
    </row>
    <row r="487" spans="2:41" ht="12.75">
      <c r="B487" s="194"/>
      <c r="C487" s="194"/>
      <c r="D487" s="99"/>
      <c r="E487" s="99"/>
      <c r="F487" s="99"/>
      <c r="G487" s="99"/>
      <c r="H487" s="99"/>
      <c r="I487" s="99"/>
      <c r="J487" s="99"/>
      <c r="K487" s="99"/>
      <c r="L487" s="99"/>
      <c r="M487" s="99"/>
      <c r="N487" s="99"/>
      <c r="O487" s="99"/>
      <c r="P487" s="99"/>
      <c r="Q487" s="99"/>
      <c r="R487" s="99"/>
      <c r="S487" s="99"/>
      <c r="T487" s="99"/>
      <c r="U487" s="99"/>
      <c r="V487" s="99"/>
      <c r="W487" s="99"/>
      <c r="X487" s="99"/>
      <c r="Y487" s="99"/>
      <c r="Z487" s="99"/>
      <c r="AA487" s="99"/>
      <c r="AB487" s="99"/>
      <c r="AC487" s="99"/>
      <c r="AD487" s="99"/>
      <c r="AE487" s="99"/>
      <c r="AF487" s="99"/>
      <c r="AG487" s="203"/>
      <c r="AH487" s="203"/>
      <c r="AI487" s="203"/>
      <c r="AJ487" s="203"/>
      <c r="AK487" s="203"/>
      <c r="AL487" s="1"/>
      <c r="AO487" s="14"/>
    </row>
    <row r="488" spans="2:41" s="130" customFormat="1" ht="12.75">
      <c r="C488" s="412"/>
      <c r="D488" s="371"/>
      <c r="E488" s="371"/>
      <c r="F488" s="371"/>
      <c r="G488" s="371"/>
      <c r="H488" s="371"/>
      <c r="I488" s="371"/>
      <c r="J488" s="371"/>
      <c r="K488" s="371"/>
      <c r="L488" s="371"/>
      <c r="M488" s="371"/>
      <c r="N488" s="371"/>
      <c r="O488" s="371"/>
      <c r="P488" s="371"/>
      <c r="Q488" s="371"/>
      <c r="R488" s="371"/>
      <c r="S488" s="371"/>
      <c r="T488" s="371"/>
      <c r="U488" s="371"/>
      <c r="V488" s="371"/>
      <c r="W488" s="371"/>
      <c r="X488" s="371"/>
      <c r="Y488" s="371"/>
      <c r="Z488" s="372"/>
      <c r="AA488" s="372"/>
      <c r="AB488" s="372"/>
      <c r="AC488" s="372"/>
      <c r="AD488" s="372"/>
      <c r="AE488" s="372"/>
      <c r="AF488" s="372"/>
      <c r="AG488" s="372"/>
      <c r="AH488" s="372"/>
      <c r="AI488" s="372"/>
      <c r="AJ488" s="372"/>
      <c r="AK488" s="372"/>
      <c r="AL488" s="131"/>
      <c r="AO488" s="155"/>
    </row>
    <row r="489" spans="2:41" ht="13.5">
      <c r="B489" s="367" t="s">
        <v>514</v>
      </c>
      <c r="C489" s="194"/>
      <c r="D489" s="99"/>
      <c r="E489" s="99"/>
      <c r="F489" s="99"/>
      <c r="G489" s="99"/>
      <c r="H489" s="99"/>
      <c r="I489" s="99"/>
      <c r="J489" s="99"/>
      <c r="K489" s="99"/>
      <c r="L489" s="99"/>
      <c r="M489" s="99"/>
      <c r="N489" s="99"/>
      <c r="O489" s="99"/>
      <c r="P489" s="99"/>
      <c r="Q489" s="99"/>
      <c r="R489" s="99"/>
      <c r="S489" s="99"/>
      <c r="T489" s="99"/>
      <c r="U489" s="99"/>
      <c r="V489" s="99"/>
      <c r="W489" s="99"/>
      <c r="X489" s="99"/>
      <c r="Y489" s="99"/>
      <c r="Z489" s="99"/>
      <c r="AA489" s="99"/>
      <c r="AB489" s="99"/>
      <c r="AC489" s="99"/>
      <c r="AD489" s="99"/>
      <c r="AE489" s="99"/>
      <c r="AF489" s="99"/>
      <c r="AG489" s="203"/>
      <c r="AH489" s="203"/>
      <c r="AI489" s="203"/>
      <c r="AJ489" s="203"/>
      <c r="AK489" s="203"/>
      <c r="AL489" s="1"/>
      <c r="AO489" s="14"/>
    </row>
    <row r="490" spans="2:41" ht="12.75">
      <c r="B490" s="119" t="s">
        <v>113</v>
      </c>
      <c r="C490" s="119" t="s">
        <v>114</v>
      </c>
      <c r="D490" s="120">
        <v>1990</v>
      </c>
      <c r="E490" s="120">
        <f t="shared" ref="E490" si="612">D490+1</f>
        <v>1991</v>
      </c>
      <c r="F490" s="120">
        <f t="shared" ref="F490" si="613">E490+1</f>
        <v>1992</v>
      </c>
      <c r="G490" s="120">
        <f t="shared" ref="G490" si="614">F490+1</f>
        <v>1993</v>
      </c>
      <c r="H490" s="120">
        <f t="shared" ref="H490" si="615">G490+1</f>
        <v>1994</v>
      </c>
      <c r="I490" s="120">
        <v>1995</v>
      </c>
      <c r="J490" s="120">
        <v>1996</v>
      </c>
      <c r="K490" s="120">
        <v>1997</v>
      </c>
      <c r="L490" s="120">
        <v>1998</v>
      </c>
      <c r="M490" s="120">
        <v>1999</v>
      </c>
      <c r="N490" s="120">
        <v>2000</v>
      </c>
      <c r="O490" s="120">
        <v>2001</v>
      </c>
      <c r="P490" s="120">
        <v>2002</v>
      </c>
      <c r="Q490" s="120">
        <v>2003</v>
      </c>
      <c r="R490" s="120">
        <v>2004</v>
      </c>
      <c r="S490" s="120">
        <v>2005</v>
      </c>
      <c r="T490" s="120">
        <v>2006</v>
      </c>
      <c r="U490" s="120">
        <v>2007</v>
      </c>
      <c r="V490" s="120">
        <f t="shared" ref="V490" si="616">U490+1</f>
        <v>2008</v>
      </c>
      <c r="W490" s="120">
        <f t="shared" ref="W490" si="617">V490+1</f>
        <v>2009</v>
      </c>
      <c r="X490" s="120">
        <f t="shared" ref="X490" si="618">W490+1</f>
        <v>2010</v>
      </c>
      <c r="Y490" s="120">
        <f t="shared" ref="Y490" si="619">X490+1</f>
        <v>2011</v>
      </c>
      <c r="Z490" s="120">
        <f t="shared" ref="Z490" si="620">Y490+1</f>
        <v>2012</v>
      </c>
      <c r="AA490" s="120">
        <f t="shared" ref="AA490" si="621">Z490+1</f>
        <v>2013</v>
      </c>
      <c r="AB490" s="120">
        <f t="shared" ref="AB490" si="622">AA490+1</f>
        <v>2014</v>
      </c>
      <c r="AC490" s="120">
        <f t="shared" ref="AC490" si="623">AB490+1</f>
        <v>2015</v>
      </c>
      <c r="AD490" s="120">
        <f t="shared" ref="AD490" si="624">AC490+1</f>
        <v>2016</v>
      </c>
      <c r="AE490" s="120">
        <f t="shared" ref="AE490" si="625">AD490+1</f>
        <v>2017</v>
      </c>
      <c r="AF490" s="120">
        <f t="shared" ref="AF490" si="626">AE490+1</f>
        <v>2018</v>
      </c>
      <c r="AG490" s="120">
        <f t="shared" ref="AG490" si="627">AF490+1</f>
        <v>2019</v>
      </c>
      <c r="AH490" s="120">
        <f t="shared" ref="AH490" si="628">AG490+1</f>
        <v>2020</v>
      </c>
      <c r="AI490" s="120">
        <f t="shared" ref="AI490" si="629">AH490+1</f>
        <v>2021</v>
      </c>
      <c r="AJ490" s="120">
        <f>AI490+1</f>
        <v>2022</v>
      </c>
      <c r="AK490" s="120">
        <f>AJ490+1</f>
        <v>2023</v>
      </c>
      <c r="AL490" s="102"/>
    </row>
    <row r="491" spans="2:41" s="130" customFormat="1" ht="12.75">
      <c r="B491" s="375" t="s">
        <v>515</v>
      </c>
      <c r="C491" s="545" t="s">
        <v>157</v>
      </c>
      <c r="D491" s="369"/>
      <c r="E491" s="369"/>
      <c r="F491" s="369"/>
      <c r="G491" s="369"/>
      <c r="H491" s="369"/>
      <c r="I491" s="369"/>
      <c r="J491" s="369"/>
      <c r="K491" s="369"/>
      <c r="L491" s="369"/>
      <c r="M491" s="369"/>
      <c r="N491" s="369"/>
      <c r="O491" s="369"/>
      <c r="P491" s="369"/>
      <c r="Q491" s="369"/>
      <c r="R491" s="369"/>
      <c r="S491" s="369"/>
      <c r="T491" s="376">
        <v>3.0680000000000001</v>
      </c>
      <c r="U491" s="376">
        <v>14.914999999999999</v>
      </c>
      <c r="V491" s="376">
        <v>4.5609999999999999</v>
      </c>
      <c r="W491" s="376">
        <v>11.47</v>
      </c>
      <c r="X491" s="376">
        <v>10.84</v>
      </c>
      <c r="Y491" s="376">
        <v>4.7300000000000004</v>
      </c>
      <c r="Z491" s="376">
        <v>4.79</v>
      </c>
      <c r="AA491" s="376">
        <v>4.03</v>
      </c>
      <c r="AB491" s="376">
        <v>9.58</v>
      </c>
      <c r="AC491" s="376">
        <v>13.18</v>
      </c>
      <c r="AD491" s="376">
        <v>7.11</v>
      </c>
      <c r="AE491" s="376">
        <v>6.05</v>
      </c>
      <c r="AF491" s="376">
        <v>6.62</v>
      </c>
      <c r="AG491" s="376">
        <v>0.76</v>
      </c>
      <c r="AH491" s="376">
        <v>0.12</v>
      </c>
      <c r="AI491" s="376">
        <v>1.79</v>
      </c>
      <c r="AJ491" s="511" t="s">
        <v>444</v>
      </c>
      <c r="AK491" s="376">
        <v>0.4</v>
      </c>
      <c r="AL491" s="131"/>
      <c r="AO491" s="155"/>
    </row>
    <row r="492" spans="2:41" s="130" customFormat="1" ht="12.75">
      <c r="B492" s="375" t="s">
        <v>516</v>
      </c>
      <c r="C492" s="545" t="s">
        <v>157</v>
      </c>
      <c r="D492" s="369"/>
      <c r="E492" s="369"/>
      <c r="F492" s="369"/>
      <c r="G492" s="369"/>
      <c r="H492" s="369"/>
      <c r="I492" s="369"/>
      <c r="J492" s="369"/>
      <c r="K492" s="369"/>
      <c r="L492" s="369"/>
      <c r="M492" s="369"/>
      <c r="N492" s="369"/>
      <c r="O492" s="369"/>
      <c r="P492" s="369"/>
      <c r="Q492" s="369"/>
      <c r="R492" s="369"/>
      <c r="S492" s="369"/>
      <c r="T492" s="369"/>
      <c r="U492" s="369"/>
      <c r="V492" s="376">
        <v>22.68</v>
      </c>
      <c r="W492" s="376">
        <v>33.659999999999997</v>
      </c>
      <c r="X492" s="376">
        <v>42.58</v>
      </c>
      <c r="Y492" s="376">
        <v>46.51</v>
      </c>
      <c r="Z492" s="376">
        <v>50.42</v>
      </c>
      <c r="AA492" s="376">
        <v>54.38</v>
      </c>
      <c r="AB492" s="376">
        <v>63.88</v>
      </c>
      <c r="AC492" s="376">
        <v>75.010000000000005</v>
      </c>
      <c r="AD492" s="376">
        <v>82.35</v>
      </c>
      <c r="AE492" s="376">
        <v>87.63</v>
      </c>
      <c r="AF492" s="376">
        <v>93.659000000000006</v>
      </c>
      <c r="AG492" s="376">
        <v>93.543999999999997</v>
      </c>
      <c r="AH492" s="376">
        <v>91.513999999999996</v>
      </c>
      <c r="AI492" s="376">
        <v>92.834999999999994</v>
      </c>
      <c r="AJ492" s="510">
        <v>91.835999999999999</v>
      </c>
      <c r="AK492" s="376">
        <v>91.19</v>
      </c>
      <c r="AL492" s="131"/>
      <c r="AO492" s="155"/>
    </row>
    <row r="493" spans="2:41" s="130" customFormat="1" ht="12.75">
      <c r="B493" s="375" t="s">
        <v>517</v>
      </c>
      <c r="C493" s="545" t="s">
        <v>157</v>
      </c>
      <c r="D493" s="369"/>
      <c r="E493" s="369"/>
      <c r="F493" s="369"/>
      <c r="G493" s="369"/>
      <c r="H493" s="369"/>
      <c r="I493" s="369"/>
      <c r="J493" s="369"/>
      <c r="K493" s="369"/>
      <c r="L493" s="369"/>
      <c r="M493" s="369"/>
      <c r="N493" s="369"/>
      <c r="O493" s="369"/>
      <c r="P493" s="369"/>
      <c r="Q493" s="369"/>
      <c r="R493" s="369"/>
      <c r="S493" s="369"/>
      <c r="T493" s="376">
        <v>28.902666666666669</v>
      </c>
      <c r="U493" s="376">
        <v>21.64</v>
      </c>
      <c r="V493" s="376">
        <v>25.167999999999999</v>
      </c>
      <c r="W493" s="376">
        <v>30.75</v>
      </c>
      <c r="X493" s="376">
        <v>24.25</v>
      </c>
      <c r="Y493" s="376">
        <v>21.37</v>
      </c>
      <c r="Z493" s="376">
        <v>52.63</v>
      </c>
      <c r="AA493" s="376">
        <v>43.53</v>
      </c>
      <c r="AB493" s="376">
        <v>45.78</v>
      </c>
      <c r="AC493" s="376">
        <v>52.57</v>
      </c>
      <c r="AD493" s="376">
        <v>15.34</v>
      </c>
      <c r="AE493" s="376">
        <v>46.55</v>
      </c>
      <c r="AF493" s="376">
        <v>9.42</v>
      </c>
      <c r="AG493" s="376">
        <v>36.21</v>
      </c>
      <c r="AH493" s="376">
        <v>16.45</v>
      </c>
      <c r="AI493" s="376">
        <v>11.39</v>
      </c>
      <c r="AJ493" s="376">
        <v>10.27</v>
      </c>
      <c r="AK493" s="376">
        <v>1.0900000000000001</v>
      </c>
      <c r="AL493" s="131"/>
      <c r="AO493" s="155"/>
    </row>
    <row r="494" spans="2:41" s="130" customFormat="1" ht="12.75">
      <c r="B494" s="375" t="s">
        <v>518</v>
      </c>
      <c r="C494" s="545" t="s">
        <v>157</v>
      </c>
      <c r="D494" s="369"/>
      <c r="E494" s="369"/>
      <c r="F494" s="369"/>
      <c r="G494" s="369"/>
      <c r="H494" s="369"/>
      <c r="I494" s="369"/>
      <c r="J494" s="369"/>
      <c r="K494" s="369"/>
      <c r="L494" s="369"/>
      <c r="M494" s="369"/>
      <c r="N494" s="369"/>
      <c r="O494" s="369"/>
      <c r="P494" s="369"/>
      <c r="Q494" s="369"/>
      <c r="R494" s="369"/>
      <c r="S494" s="369"/>
      <c r="T494" s="369"/>
      <c r="U494" s="369"/>
      <c r="V494" s="376">
        <v>72.67</v>
      </c>
      <c r="W494" s="376">
        <v>99.27</v>
      </c>
      <c r="X494" s="376">
        <v>123.48</v>
      </c>
      <c r="Y494" s="376">
        <v>144.85</v>
      </c>
      <c r="Z494" s="376">
        <v>197.48</v>
      </c>
      <c r="AA494" s="376">
        <v>243.86</v>
      </c>
      <c r="AB494" s="376">
        <v>274.07</v>
      </c>
      <c r="AC494" s="376">
        <v>339.41</v>
      </c>
      <c r="AD494" s="376">
        <v>354.68</v>
      </c>
      <c r="AE494" s="376">
        <v>408.27</v>
      </c>
      <c r="AF494" s="376">
        <v>417.93</v>
      </c>
      <c r="AG494" s="376">
        <v>453.625</v>
      </c>
      <c r="AH494" s="376">
        <v>469.93400000000003</v>
      </c>
      <c r="AI494" s="376">
        <v>481.40800000000002</v>
      </c>
      <c r="AJ494" s="376">
        <v>491.61200000000002</v>
      </c>
      <c r="AK494" s="376">
        <v>492.98</v>
      </c>
      <c r="AL494" s="131"/>
      <c r="AO494" s="155"/>
    </row>
    <row r="495" spans="2:41" s="130" customFormat="1" ht="12.75">
      <c r="B495" s="411"/>
      <c r="C495" s="412"/>
      <c r="D495" s="371"/>
      <c r="E495" s="371"/>
      <c r="F495" s="371"/>
      <c r="G495" s="371"/>
      <c r="H495" s="371"/>
      <c r="I495" s="371"/>
      <c r="J495" s="371"/>
      <c r="K495" s="371"/>
      <c r="L495" s="371"/>
      <c r="M495" s="371"/>
      <c r="N495" s="371"/>
      <c r="O495" s="371"/>
      <c r="P495" s="371"/>
      <c r="Q495" s="371"/>
      <c r="R495" s="371"/>
      <c r="S495" s="371"/>
      <c r="T495" s="371"/>
      <c r="U495" s="371"/>
      <c r="V495" s="371"/>
      <c r="W495" s="371"/>
      <c r="X495" s="371"/>
      <c r="Y495" s="371"/>
      <c r="Z495" s="372"/>
      <c r="AA495" s="372"/>
      <c r="AB495" s="372"/>
      <c r="AC495" s="372"/>
      <c r="AD495" s="372"/>
      <c r="AE495" s="372"/>
      <c r="AF495" s="372"/>
      <c r="AG495" s="372"/>
      <c r="AH495" s="372"/>
      <c r="AI495" s="372"/>
      <c r="AJ495" s="372"/>
      <c r="AK495" s="372"/>
      <c r="AL495" s="131"/>
      <c r="AO495" s="155"/>
    </row>
    <row r="496" spans="2:41" ht="12.75">
      <c r="B496" s="76"/>
      <c r="C496" s="62"/>
      <c r="D496" s="99"/>
      <c r="E496" s="99"/>
      <c r="F496" s="99"/>
      <c r="G496" s="99"/>
      <c r="H496" s="99"/>
      <c r="I496" s="99"/>
      <c r="J496" s="99"/>
      <c r="K496" s="99"/>
      <c r="L496" s="99"/>
      <c r="M496" s="99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X496" s="99"/>
      <c r="Y496" s="99"/>
      <c r="Z496" s="99"/>
      <c r="AA496" s="99"/>
      <c r="AB496" s="99"/>
      <c r="AC496" s="99"/>
      <c r="AD496" s="99"/>
      <c r="AE496" s="99"/>
      <c r="AF496" s="99"/>
      <c r="AG496" s="99"/>
      <c r="AH496" s="99"/>
      <c r="AI496" s="99"/>
      <c r="AJ496" s="99"/>
      <c r="AK496" s="99"/>
      <c r="AL496" s="1"/>
    </row>
    <row r="497" spans="2:41" ht="12.75">
      <c r="B497" s="1" t="s">
        <v>466</v>
      </c>
      <c r="C497" s="6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2:41" ht="12.75">
      <c r="B498" s="266" t="s">
        <v>113</v>
      </c>
      <c r="C498" s="119" t="s">
        <v>114</v>
      </c>
      <c r="D498" s="120">
        <v>1990</v>
      </c>
      <c r="E498" s="120">
        <f t="shared" ref="E498" si="630">D498+1</f>
        <v>1991</v>
      </c>
      <c r="F498" s="120">
        <f t="shared" ref="F498" si="631">E498+1</f>
        <v>1992</v>
      </c>
      <c r="G498" s="120">
        <f t="shared" ref="G498" si="632">F498+1</f>
        <v>1993</v>
      </c>
      <c r="H498" s="120">
        <f t="shared" ref="H498" si="633">G498+1</f>
        <v>1994</v>
      </c>
      <c r="I498" s="120">
        <f t="shared" ref="I498" si="634">H498+1</f>
        <v>1995</v>
      </c>
      <c r="J498" s="120">
        <f t="shared" ref="J498" si="635">I498+1</f>
        <v>1996</v>
      </c>
      <c r="K498" s="120">
        <f t="shared" ref="K498" si="636">J498+1</f>
        <v>1997</v>
      </c>
      <c r="L498" s="120">
        <f t="shared" ref="L498" si="637">K498+1</f>
        <v>1998</v>
      </c>
      <c r="M498" s="120">
        <f t="shared" ref="M498" si="638">L498+1</f>
        <v>1999</v>
      </c>
      <c r="N498" s="120">
        <f t="shared" ref="N498" si="639">M498+1</f>
        <v>2000</v>
      </c>
      <c r="O498" s="120">
        <f t="shared" ref="O498" si="640">N498+1</f>
        <v>2001</v>
      </c>
      <c r="P498" s="120">
        <f t="shared" ref="P498" si="641">O498+1</f>
        <v>2002</v>
      </c>
      <c r="Q498" s="120">
        <f t="shared" ref="Q498" si="642">P498+1</f>
        <v>2003</v>
      </c>
      <c r="R498" s="120">
        <f t="shared" ref="R498" si="643">Q498+1</f>
        <v>2004</v>
      </c>
      <c r="S498" s="120">
        <f t="shared" ref="S498" si="644">R498+1</f>
        <v>2005</v>
      </c>
      <c r="T498" s="120">
        <f t="shared" ref="T498" si="645">S498+1</f>
        <v>2006</v>
      </c>
      <c r="U498" s="120">
        <f t="shared" ref="U498" si="646">T498+1</f>
        <v>2007</v>
      </c>
      <c r="V498" s="120">
        <f t="shared" ref="V498" si="647">U498+1</f>
        <v>2008</v>
      </c>
      <c r="W498" s="120">
        <f t="shared" ref="W498" si="648">V498+1</f>
        <v>2009</v>
      </c>
      <c r="X498" s="120">
        <f t="shared" ref="X498" si="649">W498+1</f>
        <v>2010</v>
      </c>
      <c r="Y498" s="120">
        <f t="shared" ref="Y498" si="650">X498+1</f>
        <v>2011</v>
      </c>
      <c r="Z498" s="120">
        <f t="shared" ref="Z498" si="651">Y498+1</f>
        <v>2012</v>
      </c>
      <c r="AA498" s="120">
        <f t="shared" ref="AA498" si="652">Z498+1</f>
        <v>2013</v>
      </c>
      <c r="AB498" s="120">
        <f t="shared" ref="AB498:AI498" si="653">AA498+1</f>
        <v>2014</v>
      </c>
      <c r="AC498" s="120">
        <f t="shared" si="653"/>
        <v>2015</v>
      </c>
      <c r="AD498" s="120">
        <f t="shared" si="653"/>
        <v>2016</v>
      </c>
      <c r="AE498" s="120">
        <f t="shared" si="653"/>
        <v>2017</v>
      </c>
      <c r="AF498" s="120">
        <f t="shared" si="653"/>
        <v>2018</v>
      </c>
      <c r="AG498" s="120">
        <f t="shared" si="653"/>
        <v>2019</v>
      </c>
      <c r="AH498" s="120">
        <f t="shared" si="653"/>
        <v>2020</v>
      </c>
      <c r="AI498" s="120">
        <f t="shared" si="653"/>
        <v>2021</v>
      </c>
      <c r="AJ498" s="120">
        <f>AI498+1</f>
        <v>2022</v>
      </c>
      <c r="AK498" s="120">
        <f>AJ498+1</f>
        <v>2023</v>
      </c>
      <c r="AL498" s="1"/>
    </row>
    <row r="499" spans="2:41" ht="12.75">
      <c r="B499" s="141" t="s">
        <v>316</v>
      </c>
      <c r="C499" s="142" t="s">
        <v>157</v>
      </c>
      <c r="D499" s="260" t="s">
        <v>532</v>
      </c>
      <c r="E499" s="260" t="s">
        <v>532</v>
      </c>
      <c r="F499" s="260" t="s">
        <v>532</v>
      </c>
      <c r="G499" s="260" t="s">
        <v>532</v>
      </c>
      <c r="H499" s="260" t="s">
        <v>532</v>
      </c>
      <c r="I499" s="260" t="s">
        <v>532</v>
      </c>
      <c r="J499" s="260" t="s">
        <v>532</v>
      </c>
      <c r="K499" s="278">
        <v>1.2</v>
      </c>
      <c r="L499" s="278">
        <v>0.9</v>
      </c>
      <c r="M499" s="278">
        <v>1.3</v>
      </c>
      <c r="N499" s="278">
        <v>1.4</v>
      </c>
      <c r="O499" s="278">
        <v>1</v>
      </c>
      <c r="P499" s="278">
        <v>0.9</v>
      </c>
      <c r="Q499" s="278">
        <v>0.6</v>
      </c>
      <c r="R499" s="278">
        <v>0.8</v>
      </c>
      <c r="S499" s="278">
        <v>0.9</v>
      </c>
      <c r="T499" s="278">
        <v>0.9</v>
      </c>
      <c r="U499" s="278">
        <v>0.6</v>
      </c>
      <c r="V499" s="278">
        <v>0.88</v>
      </c>
      <c r="W499" s="278">
        <v>0.91</v>
      </c>
      <c r="X499" s="278">
        <v>1.07</v>
      </c>
      <c r="Y499" s="278">
        <v>0.79</v>
      </c>
      <c r="Z499" s="278">
        <v>0.77</v>
      </c>
      <c r="AA499" s="278">
        <v>0.6</v>
      </c>
      <c r="AB499" s="278">
        <v>0.9</v>
      </c>
      <c r="AC499" s="278">
        <v>0.59</v>
      </c>
      <c r="AD499" s="278">
        <v>0.91</v>
      </c>
      <c r="AE499" s="278">
        <v>0.6</v>
      </c>
      <c r="AF499" s="278">
        <v>0.75</v>
      </c>
      <c r="AG499" s="278">
        <v>0.74</v>
      </c>
      <c r="AH499" s="278">
        <v>0.75</v>
      </c>
      <c r="AI499" s="278">
        <v>0.6</v>
      </c>
      <c r="AJ499" s="278">
        <v>0.75</v>
      </c>
      <c r="AK499" s="278">
        <v>0.75</v>
      </c>
      <c r="AL499" s="184"/>
    </row>
    <row r="500" spans="2:41" ht="12.75">
      <c r="B500" s="141" t="s">
        <v>317</v>
      </c>
      <c r="C500" s="142" t="s">
        <v>157</v>
      </c>
      <c r="D500" s="260" t="s">
        <v>532</v>
      </c>
      <c r="E500" s="260" t="s">
        <v>532</v>
      </c>
      <c r="F500" s="260" t="s">
        <v>532</v>
      </c>
      <c r="G500" s="260" t="s">
        <v>532</v>
      </c>
      <c r="H500" s="260" t="s">
        <v>532</v>
      </c>
      <c r="I500" s="260" t="s">
        <v>532</v>
      </c>
      <c r="J500" s="260" t="s">
        <v>532</v>
      </c>
      <c r="K500" s="278">
        <v>0.9</v>
      </c>
      <c r="L500" s="278">
        <v>2.2000000000000002</v>
      </c>
      <c r="M500" s="278">
        <v>29.9</v>
      </c>
      <c r="N500" s="278">
        <v>42</v>
      </c>
      <c r="O500" s="278">
        <v>45</v>
      </c>
      <c r="P500" s="278">
        <v>46.5</v>
      </c>
      <c r="Q500" s="278">
        <v>47.3</v>
      </c>
      <c r="R500" s="278">
        <v>56.5</v>
      </c>
      <c r="S500" s="278">
        <v>70.7</v>
      </c>
      <c r="T500" s="278">
        <v>68.599999999999994</v>
      </c>
      <c r="U500" s="278">
        <v>59.61</v>
      </c>
      <c r="V500" s="278">
        <v>61.91</v>
      </c>
      <c r="W500" s="278">
        <v>57.05</v>
      </c>
      <c r="X500" s="278">
        <v>57.05</v>
      </c>
      <c r="Y500" s="278">
        <v>54</v>
      </c>
      <c r="Z500" s="278">
        <v>48.3</v>
      </c>
      <c r="AA500" s="278">
        <v>46.04</v>
      </c>
      <c r="AB500" s="278">
        <v>42.36</v>
      </c>
      <c r="AC500" s="278">
        <v>41.34</v>
      </c>
      <c r="AD500" s="278">
        <v>39.159999999999997</v>
      </c>
      <c r="AE500" s="278">
        <v>34.17</v>
      </c>
      <c r="AF500" s="278">
        <v>35.03</v>
      </c>
      <c r="AG500" s="278">
        <v>32.729999999999997</v>
      </c>
      <c r="AH500" s="278">
        <v>34.549999999999997</v>
      </c>
      <c r="AI500" s="278">
        <v>30.47</v>
      </c>
      <c r="AJ500" s="278">
        <v>28.16</v>
      </c>
      <c r="AK500" s="278">
        <v>30.84</v>
      </c>
      <c r="AL500" s="1"/>
    </row>
    <row r="501" spans="2:41" ht="12.75">
      <c r="B501" s="141" t="s">
        <v>318</v>
      </c>
      <c r="C501" s="132" t="s">
        <v>157</v>
      </c>
      <c r="D501" s="260" t="s">
        <v>532</v>
      </c>
      <c r="E501" s="260" t="s">
        <v>532</v>
      </c>
      <c r="F501" s="260" t="s">
        <v>532</v>
      </c>
      <c r="G501" s="260" t="s">
        <v>532</v>
      </c>
      <c r="H501" s="260" t="s">
        <v>532</v>
      </c>
      <c r="I501" s="260" t="s">
        <v>532</v>
      </c>
      <c r="J501" s="260" t="s">
        <v>532</v>
      </c>
      <c r="K501" s="260" t="s">
        <v>532</v>
      </c>
      <c r="L501" s="260" t="s">
        <v>532</v>
      </c>
      <c r="M501" s="278">
        <v>0.1</v>
      </c>
      <c r="N501" s="278">
        <v>0.1</v>
      </c>
      <c r="O501" s="278">
        <v>0.1</v>
      </c>
      <c r="P501" s="278">
        <v>0.3</v>
      </c>
      <c r="Q501" s="278">
        <v>0.2</v>
      </c>
      <c r="R501" s="278">
        <v>1.3</v>
      </c>
      <c r="S501" s="278">
        <v>1.9</v>
      </c>
      <c r="T501" s="278">
        <v>0.3</v>
      </c>
      <c r="U501" s="278">
        <v>1.3</v>
      </c>
      <c r="V501" s="278">
        <v>0.48000000000000004</v>
      </c>
      <c r="W501" s="278">
        <v>0.42</v>
      </c>
      <c r="X501" s="278">
        <v>2.52</v>
      </c>
      <c r="Y501" s="278">
        <v>2.41</v>
      </c>
      <c r="Z501" s="278">
        <v>0.76</v>
      </c>
      <c r="AA501" s="278">
        <v>0.72</v>
      </c>
      <c r="AB501" s="278">
        <v>0.23</v>
      </c>
      <c r="AC501" s="278">
        <v>3.56</v>
      </c>
      <c r="AD501" s="278">
        <v>0.42</v>
      </c>
      <c r="AE501" s="278">
        <v>0.13</v>
      </c>
      <c r="AF501" s="278">
        <v>0.03</v>
      </c>
      <c r="AG501" s="278">
        <v>7.0000000000000007E-2</v>
      </c>
      <c r="AH501" s="278">
        <v>0.04</v>
      </c>
      <c r="AI501" s="278">
        <v>0.34</v>
      </c>
      <c r="AJ501" s="278">
        <v>0.96000000000000008</v>
      </c>
      <c r="AK501" s="278">
        <v>0.06</v>
      </c>
      <c r="AL501" s="1"/>
    </row>
    <row r="502" spans="2:41" ht="12.75">
      <c r="B502" s="632" t="s">
        <v>338</v>
      </c>
      <c r="C502" s="132" t="s">
        <v>157</v>
      </c>
      <c r="D502" s="260" t="s">
        <v>532</v>
      </c>
      <c r="E502" s="260" t="s">
        <v>532</v>
      </c>
      <c r="F502" s="260" t="s">
        <v>532</v>
      </c>
      <c r="G502" s="260" t="s">
        <v>532</v>
      </c>
      <c r="H502" s="260" t="s">
        <v>532</v>
      </c>
      <c r="I502" s="260" t="s">
        <v>532</v>
      </c>
      <c r="J502" s="260" t="s">
        <v>532</v>
      </c>
      <c r="K502" s="278">
        <v>1.05</v>
      </c>
      <c r="L502" s="278">
        <v>2.6</v>
      </c>
      <c r="M502" s="278">
        <v>17.049999999999997</v>
      </c>
      <c r="N502" s="278">
        <v>37.199999999999996</v>
      </c>
      <c r="O502" s="278">
        <v>44.6</v>
      </c>
      <c r="P502" s="278">
        <v>46.600000000000009</v>
      </c>
      <c r="Q502" s="278">
        <v>47.55</v>
      </c>
      <c r="R502" s="278">
        <v>51.4</v>
      </c>
      <c r="S502" s="278">
        <v>62.750000000000007</v>
      </c>
      <c r="T502" s="278">
        <v>70.349999999999994</v>
      </c>
      <c r="U502" s="278">
        <v>63.654999999999994</v>
      </c>
      <c r="V502" s="278">
        <v>61.19</v>
      </c>
      <c r="W502" s="278">
        <v>59.954999999999998</v>
      </c>
      <c r="X502" s="278">
        <v>55.519999999999989</v>
      </c>
      <c r="Y502" s="278">
        <v>54.145000000000003</v>
      </c>
      <c r="Z502" s="278">
        <v>51.260000000000005</v>
      </c>
      <c r="AA502" s="278">
        <v>47.224999999999994</v>
      </c>
      <c r="AB502" s="278">
        <v>44.910000000000004</v>
      </c>
      <c r="AC502" s="278">
        <v>39.344999999999999</v>
      </c>
      <c r="AD502" s="278">
        <v>40.72</v>
      </c>
      <c r="AE502" s="278">
        <v>37.380000000000003</v>
      </c>
      <c r="AF502" s="278">
        <v>35.345000000000006</v>
      </c>
      <c r="AG502" s="278">
        <v>34.655000000000001</v>
      </c>
      <c r="AH502" s="278">
        <v>34.475000000000001</v>
      </c>
      <c r="AI502" s="278">
        <v>32.935000000000002</v>
      </c>
      <c r="AJ502" s="278">
        <v>29.150000000000002</v>
      </c>
      <c r="AK502" s="278">
        <v>30.32</v>
      </c>
      <c r="AL502" s="1"/>
    </row>
    <row r="503" spans="2:41" ht="14.25">
      <c r="B503" s="574"/>
      <c r="C503" s="142" t="s">
        <v>201</v>
      </c>
      <c r="D503" s="260" t="s">
        <v>532</v>
      </c>
      <c r="E503" s="260" t="s">
        <v>532</v>
      </c>
      <c r="F503" s="260" t="s">
        <v>532</v>
      </c>
      <c r="G503" s="260" t="s">
        <v>532</v>
      </c>
      <c r="H503" s="260" t="s">
        <v>532</v>
      </c>
      <c r="I503" s="260" t="s">
        <v>532</v>
      </c>
      <c r="J503" s="260" t="s">
        <v>532</v>
      </c>
      <c r="K503" s="267">
        <v>1.365</v>
      </c>
      <c r="L503" s="267">
        <v>3.38</v>
      </c>
      <c r="M503" s="267">
        <v>22.164999999999996</v>
      </c>
      <c r="N503" s="267">
        <v>48.359999999999992</v>
      </c>
      <c r="O503" s="267">
        <v>57.98</v>
      </c>
      <c r="P503" s="267">
        <v>60.580000000000013</v>
      </c>
      <c r="Q503" s="267">
        <v>61.814999999999991</v>
      </c>
      <c r="R503" s="267">
        <v>66.819999999999993</v>
      </c>
      <c r="S503" s="267">
        <v>81.575000000000017</v>
      </c>
      <c r="T503" s="267">
        <v>91.454999999999984</v>
      </c>
      <c r="U503" s="267">
        <v>82.751499999999979</v>
      </c>
      <c r="V503" s="267">
        <v>79.546999999999997</v>
      </c>
      <c r="W503" s="267">
        <v>77.941500000000005</v>
      </c>
      <c r="X503" s="267">
        <v>72.175999999999988</v>
      </c>
      <c r="Y503" s="267">
        <v>70.388499999999993</v>
      </c>
      <c r="Z503" s="267">
        <v>66.638000000000005</v>
      </c>
      <c r="AA503" s="267">
        <v>61.392499999999991</v>
      </c>
      <c r="AB503" s="267">
        <v>58.38300000000001</v>
      </c>
      <c r="AC503" s="267">
        <v>51.148499999999999</v>
      </c>
      <c r="AD503" s="267">
        <v>52.936</v>
      </c>
      <c r="AE503" s="267">
        <v>48.594000000000001</v>
      </c>
      <c r="AF503" s="267">
        <v>45.94850000000001</v>
      </c>
      <c r="AG503" s="267">
        <v>45.051499999999997</v>
      </c>
      <c r="AH503" s="267">
        <v>44.817500000000003</v>
      </c>
      <c r="AI503" s="267">
        <v>42.8155</v>
      </c>
      <c r="AJ503" s="267">
        <v>37.895000000000003</v>
      </c>
      <c r="AK503" s="267">
        <v>39.415999999999997</v>
      </c>
      <c r="AL503" s="113"/>
    </row>
    <row r="504" spans="2:41" ht="12.75">
      <c r="B504" s="194"/>
      <c r="C504" s="194"/>
      <c r="D504" s="99"/>
      <c r="E504" s="99"/>
      <c r="F504" s="99"/>
      <c r="G504" s="99"/>
      <c r="H504" s="99"/>
      <c r="I504" s="99"/>
      <c r="J504" s="99"/>
      <c r="K504" s="99"/>
      <c r="L504" s="99"/>
      <c r="M504" s="99"/>
      <c r="N504" s="99"/>
      <c r="O504" s="99"/>
      <c r="P504" s="99"/>
      <c r="Q504" s="99"/>
      <c r="R504" s="99"/>
      <c r="S504" s="99"/>
      <c r="T504" s="99"/>
      <c r="U504" s="99"/>
      <c r="V504" s="99"/>
      <c r="W504" s="99"/>
      <c r="X504" s="99"/>
      <c r="Y504" s="99"/>
      <c r="Z504" s="99"/>
      <c r="AA504" s="99"/>
      <c r="AB504" s="99"/>
      <c r="AC504" s="99"/>
      <c r="AD504" s="99"/>
      <c r="AE504" s="99"/>
      <c r="AF504" s="99"/>
      <c r="AG504" s="203"/>
      <c r="AH504" s="203"/>
      <c r="AI504" s="203"/>
      <c r="AJ504" s="203"/>
      <c r="AK504" s="203"/>
      <c r="AL504" s="1"/>
      <c r="AO504" s="14"/>
    </row>
    <row r="505" spans="2:41" ht="12.75">
      <c r="B505" s="15"/>
      <c r="C505" s="62"/>
      <c r="D505" s="1"/>
      <c r="E505" s="1"/>
      <c r="F505" s="1"/>
      <c r="G505" s="1"/>
      <c r="H505" s="1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spans="2:41" ht="12.75">
      <c r="B506" s="1" t="s">
        <v>467</v>
      </c>
      <c r="C506" s="71"/>
      <c r="D506" s="72"/>
      <c r="E506" s="72"/>
      <c r="F506" s="72"/>
      <c r="G506" s="72"/>
      <c r="H506" s="72"/>
      <c r="I506" s="104"/>
      <c r="J506" s="104"/>
      <c r="K506" s="104"/>
      <c r="L506" s="104"/>
      <c r="M506" s="104"/>
      <c r="N506" s="104"/>
      <c r="O506" s="104"/>
      <c r="P506" s="104"/>
      <c r="Q506" s="104"/>
      <c r="R506" s="104"/>
      <c r="S506" s="104"/>
      <c r="T506" s="104"/>
      <c r="U506" s="104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spans="2:41" ht="12.75">
      <c r="B507" s="266" t="s">
        <v>113</v>
      </c>
      <c r="C507" s="119" t="s">
        <v>114</v>
      </c>
      <c r="D507" s="120">
        <v>1990</v>
      </c>
      <c r="E507" s="120">
        <f t="shared" ref="E507" si="654">D507+1</f>
        <v>1991</v>
      </c>
      <c r="F507" s="120">
        <f t="shared" ref="F507" si="655">E507+1</f>
        <v>1992</v>
      </c>
      <c r="G507" s="120">
        <f t="shared" ref="G507" si="656">F507+1</f>
        <v>1993</v>
      </c>
      <c r="H507" s="120">
        <f t="shared" ref="H507" si="657">G507+1</f>
        <v>1994</v>
      </c>
      <c r="I507" s="120">
        <f t="shared" ref="I507" si="658">H507+1</f>
        <v>1995</v>
      </c>
      <c r="J507" s="120">
        <f t="shared" ref="J507" si="659">I507+1</f>
        <v>1996</v>
      </c>
      <c r="K507" s="120">
        <f t="shared" ref="K507" si="660">J507+1</f>
        <v>1997</v>
      </c>
      <c r="L507" s="120">
        <f t="shared" ref="L507" si="661">K507+1</f>
        <v>1998</v>
      </c>
      <c r="M507" s="120">
        <f t="shared" ref="M507" si="662">L507+1</f>
        <v>1999</v>
      </c>
      <c r="N507" s="120">
        <f t="shared" ref="N507" si="663">M507+1</f>
        <v>2000</v>
      </c>
      <c r="O507" s="120">
        <f t="shared" ref="O507" si="664">N507+1</f>
        <v>2001</v>
      </c>
      <c r="P507" s="120">
        <f t="shared" ref="P507" si="665">O507+1</f>
        <v>2002</v>
      </c>
      <c r="Q507" s="120">
        <f t="shared" ref="Q507" si="666">P507+1</f>
        <v>2003</v>
      </c>
      <c r="R507" s="120">
        <f t="shared" ref="R507" si="667">Q507+1</f>
        <v>2004</v>
      </c>
      <c r="S507" s="120">
        <f t="shared" ref="S507" si="668">R507+1</f>
        <v>2005</v>
      </c>
      <c r="T507" s="120">
        <f t="shared" ref="T507" si="669">S507+1</f>
        <v>2006</v>
      </c>
      <c r="U507" s="120">
        <f t="shared" ref="U507" si="670">T507+1</f>
        <v>2007</v>
      </c>
      <c r="V507" s="120">
        <f t="shared" ref="V507" si="671">U507+1</f>
        <v>2008</v>
      </c>
      <c r="W507" s="120">
        <f t="shared" ref="W507" si="672">V507+1</f>
        <v>2009</v>
      </c>
      <c r="X507" s="120">
        <f t="shared" ref="X507" si="673">W507+1</f>
        <v>2010</v>
      </c>
      <c r="Y507" s="120">
        <f t="shared" ref="Y507" si="674">X507+1</f>
        <v>2011</v>
      </c>
      <c r="Z507" s="120">
        <f t="shared" ref="Z507" si="675">Y507+1</f>
        <v>2012</v>
      </c>
      <c r="AA507" s="120">
        <f t="shared" ref="AA507" si="676">Z507+1</f>
        <v>2013</v>
      </c>
      <c r="AB507" s="120">
        <f t="shared" ref="AB507:AI507" si="677">AA507+1</f>
        <v>2014</v>
      </c>
      <c r="AC507" s="120">
        <f t="shared" si="677"/>
        <v>2015</v>
      </c>
      <c r="AD507" s="120">
        <f t="shared" si="677"/>
        <v>2016</v>
      </c>
      <c r="AE507" s="120">
        <f t="shared" si="677"/>
        <v>2017</v>
      </c>
      <c r="AF507" s="120">
        <f t="shared" si="677"/>
        <v>2018</v>
      </c>
      <c r="AG507" s="120">
        <f t="shared" si="677"/>
        <v>2019</v>
      </c>
      <c r="AH507" s="120">
        <f t="shared" si="677"/>
        <v>2020</v>
      </c>
      <c r="AI507" s="120">
        <f t="shared" si="677"/>
        <v>2021</v>
      </c>
      <c r="AJ507" s="120">
        <f>AI507+1</f>
        <v>2022</v>
      </c>
      <c r="AK507" s="120">
        <f>AJ507+1</f>
        <v>2023</v>
      </c>
      <c r="AL507" s="1"/>
    </row>
    <row r="508" spans="2:41" ht="12.75">
      <c r="B508" s="141" t="s">
        <v>316</v>
      </c>
      <c r="C508" s="142" t="s">
        <v>157</v>
      </c>
      <c r="D508" s="278" t="s">
        <v>532</v>
      </c>
      <c r="E508" s="278" t="s">
        <v>532</v>
      </c>
      <c r="F508" s="278" t="s">
        <v>532</v>
      </c>
      <c r="G508" s="278" t="s">
        <v>532</v>
      </c>
      <c r="H508" s="278" t="s">
        <v>532</v>
      </c>
      <c r="I508" s="278" t="s">
        <v>532</v>
      </c>
      <c r="J508" s="278" t="s">
        <v>532</v>
      </c>
      <c r="K508" s="278" t="s">
        <v>532</v>
      </c>
      <c r="L508" s="278" t="s">
        <v>532</v>
      </c>
      <c r="M508" s="278" t="s">
        <v>532</v>
      </c>
      <c r="N508" s="278" t="s">
        <v>532</v>
      </c>
      <c r="O508" s="278">
        <v>5.0999999999999996</v>
      </c>
      <c r="P508" s="278">
        <v>7.9</v>
      </c>
      <c r="Q508" s="278">
        <v>25.5</v>
      </c>
      <c r="R508" s="278">
        <v>48.3</v>
      </c>
      <c r="S508" s="278">
        <v>41</v>
      </c>
      <c r="T508" s="278">
        <v>39.4</v>
      </c>
      <c r="U508" s="278">
        <v>36.200000000000003</v>
      </c>
      <c r="V508" s="278">
        <v>45.87</v>
      </c>
      <c r="W508" s="278">
        <v>27.8</v>
      </c>
      <c r="X508" s="278">
        <v>35.96</v>
      </c>
      <c r="Y508" s="278">
        <v>30.92</v>
      </c>
      <c r="Z508" s="278">
        <v>25.77</v>
      </c>
      <c r="AA508" s="278">
        <v>25.11</v>
      </c>
      <c r="AB508" s="278">
        <v>21.02</v>
      </c>
      <c r="AC508" s="278">
        <v>22.96</v>
      </c>
      <c r="AD508" s="278">
        <v>21.41</v>
      </c>
      <c r="AE508" s="278">
        <v>17.84</v>
      </c>
      <c r="AF508" s="278">
        <v>18.43</v>
      </c>
      <c r="AG508" s="278">
        <v>19.63</v>
      </c>
      <c r="AH508" s="278">
        <v>20.059999999999999</v>
      </c>
      <c r="AI508" s="278">
        <v>19.760000000000002</v>
      </c>
      <c r="AJ508" s="278">
        <v>19.190000000000001</v>
      </c>
      <c r="AK508" s="278">
        <v>19.559999999999999</v>
      </c>
      <c r="AL508" s="184"/>
    </row>
    <row r="509" spans="2:41" ht="12.75">
      <c r="B509" s="141" t="s">
        <v>317</v>
      </c>
      <c r="C509" s="142" t="s">
        <v>157</v>
      </c>
      <c r="D509" s="278" t="s">
        <v>532</v>
      </c>
      <c r="E509" s="278" t="s">
        <v>532</v>
      </c>
      <c r="F509" s="278" t="s">
        <v>532</v>
      </c>
      <c r="G509" s="278" t="s">
        <v>532</v>
      </c>
      <c r="H509" s="278" t="s">
        <v>532</v>
      </c>
      <c r="I509" s="278" t="s">
        <v>532</v>
      </c>
      <c r="J509" s="278" t="s">
        <v>532</v>
      </c>
      <c r="K509" s="278" t="s">
        <v>532</v>
      </c>
      <c r="L509" s="278" t="s">
        <v>532</v>
      </c>
      <c r="M509" s="278" t="s">
        <v>532</v>
      </c>
      <c r="N509" s="278">
        <v>3.6</v>
      </c>
      <c r="O509" s="278">
        <v>6.7</v>
      </c>
      <c r="P509" s="278">
        <v>5.2</v>
      </c>
      <c r="Q509" s="278">
        <v>3.6</v>
      </c>
      <c r="R509" s="278">
        <v>3.5</v>
      </c>
      <c r="S509" s="278">
        <v>2.1</v>
      </c>
      <c r="T509" s="278">
        <v>1.4</v>
      </c>
      <c r="U509" s="278">
        <v>0.71</v>
      </c>
      <c r="V509" s="278">
        <v>9</v>
      </c>
      <c r="W509" s="278">
        <v>1.58</v>
      </c>
      <c r="X509" s="278">
        <v>0.42</v>
      </c>
      <c r="Y509" s="278">
        <v>0.77</v>
      </c>
      <c r="Z509" s="278">
        <v>0.73</v>
      </c>
      <c r="AA509" s="278">
        <v>0.73</v>
      </c>
      <c r="AB509" s="278">
        <v>0.38</v>
      </c>
      <c r="AC509" s="278">
        <v>18.75</v>
      </c>
      <c r="AD509" s="278">
        <v>20.16</v>
      </c>
      <c r="AE509" s="278">
        <v>27.48</v>
      </c>
      <c r="AF509" s="278">
        <v>26.17</v>
      </c>
      <c r="AG509" s="278">
        <v>37.86</v>
      </c>
      <c r="AH509" s="278">
        <v>39.85</v>
      </c>
      <c r="AI509" s="278">
        <v>30.51</v>
      </c>
      <c r="AJ509" s="278">
        <v>33.39</v>
      </c>
      <c r="AK509" s="278">
        <v>33.39</v>
      </c>
      <c r="AL509" s="1"/>
    </row>
    <row r="510" spans="2:41" ht="12.75">
      <c r="B510" s="117" t="s">
        <v>318</v>
      </c>
      <c r="C510" s="132" t="s">
        <v>157</v>
      </c>
      <c r="D510" s="278" t="s">
        <v>532</v>
      </c>
      <c r="E510" s="278" t="s">
        <v>532</v>
      </c>
      <c r="F510" s="278" t="s">
        <v>532</v>
      </c>
      <c r="G510" s="278" t="s">
        <v>532</v>
      </c>
      <c r="H510" s="278" t="s">
        <v>532</v>
      </c>
      <c r="I510" s="278" t="s">
        <v>532</v>
      </c>
      <c r="J510" s="278" t="s">
        <v>532</v>
      </c>
      <c r="K510" s="278" t="s">
        <v>532</v>
      </c>
      <c r="L510" s="278" t="s">
        <v>532</v>
      </c>
      <c r="M510" s="278" t="s">
        <v>532</v>
      </c>
      <c r="N510" s="278" t="s">
        <v>532</v>
      </c>
      <c r="O510" s="278" t="s">
        <v>532</v>
      </c>
      <c r="P510" s="278">
        <v>0.2</v>
      </c>
      <c r="Q510" s="278">
        <v>1.3</v>
      </c>
      <c r="R510" s="278">
        <v>3.1</v>
      </c>
      <c r="S510" s="278">
        <v>1.2</v>
      </c>
      <c r="T510" s="278">
        <v>1.5</v>
      </c>
      <c r="U510" s="278">
        <v>1.347</v>
      </c>
      <c r="V510" s="278">
        <v>1.55</v>
      </c>
      <c r="W510" s="278">
        <v>0.86</v>
      </c>
      <c r="X510" s="278">
        <v>0.8</v>
      </c>
      <c r="Y510" s="278">
        <v>0.86</v>
      </c>
      <c r="Z510" s="278">
        <v>0.8</v>
      </c>
      <c r="AA510" s="278">
        <v>0.77</v>
      </c>
      <c r="AB510" s="278">
        <v>0.54</v>
      </c>
      <c r="AC510" s="278">
        <v>0.70000000000000007</v>
      </c>
      <c r="AD510" s="278">
        <v>0.22999999999999998</v>
      </c>
      <c r="AE510" s="278">
        <v>0.32999999999999996</v>
      </c>
      <c r="AF510" s="278">
        <v>0.32</v>
      </c>
      <c r="AG510" s="278">
        <v>0.09</v>
      </c>
      <c r="AH510" s="278">
        <v>0.02</v>
      </c>
      <c r="AI510" s="278">
        <v>0.05</v>
      </c>
      <c r="AJ510" s="278">
        <v>0.03</v>
      </c>
      <c r="AK510" s="278">
        <v>0.04</v>
      </c>
      <c r="AL510" s="1"/>
    </row>
    <row r="511" spans="2:41" ht="12.75">
      <c r="B511" s="632" t="s">
        <v>339</v>
      </c>
      <c r="C511" s="132" t="s">
        <v>157</v>
      </c>
      <c r="D511" s="278" t="s">
        <v>532</v>
      </c>
      <c r="E511" s="278" t="s">
        <v>532</v>
      </c>
      <c r="F511" s="278" t="s">
        <v>532</v>
      </c>
      <c r="G511" s="278" t="s">
        <v>532</v>
      </c>
      <c r="H511" s="278" t="s">
        <v>532</v>
      </c>
      <c r="I511" s="278" t="s">
        <v>532</v>
      </c>
      <c r="J511" s="278" t="s">
        <v>532</v>
      </c>
      <c r="K511" s="278" t="s">
        <v>532</v>
      </c>
      <c r="L511" s="278" t="s">
        <v>532</v>
      </c>
      <c r="M511" s="278" t="s">
        <v>532</v>
      </c>
      <c r="N511" s="278">
        <v>1.8</v>
      </c>
      <c r="O511" s="278">
        <v>8.1999999999999993</v>
      </c>
      <c r="P511" s="278">
        <v>12.65</v>
      </c>
      <c r="Q511" s="278">
        <v>22.000000000000004</v>
      </c>
      <c r="R511" s="278">
        <v>41.349999999999994</v>
      </c>
      <c r="S511" s="278">
        <v>48.04999999999999</v>
      </c>
      <c r="T511" s="278">
        <v>42.27</v>
      </c>
      <c r="U511" s="278">
        <v>39.307999999999993</v>
      </c>
      <c r="V511" s="278">
        <v>46.44</v>
      </c>
      <c r="W511" s="278">
        <v>42.774999999999999</v>
      </c>
      <c r="X511" s="278">
        <v>33.140000000000008</v>
      </c>
      <c r="Y511" s="278">
        <v>34.294999999999995</v>
      </c>
      <c r="Z511" s="278">
        <v>29.824999999999996</v>
      </c>
      <c r="AA511" s="278">
        <v>26.93</v>
      </c>
      <c r="AB511" s="278">
        <v>23.929999999999996</v>
      </c>
      <c r="AC511" s="278">
        <v>31.695000000000004</v>
      </c>
      <c r="AD511" s="278">
        <v>41.94</v>
      </c>
      <c r="AE511" s="278">
        <v>43.945000000000007</v>
      </c>
      <c r="AF511" s="278">
        <v>45.410000000000004</v>
      </c>
      <c r="AG511" s="278">
        <v>51.535000000000004</v>
      </c>
      <c r="AH511" s="278">
        <v>59.160000000000004</v>
      </c>
      <c r="AI511" s="278">
        <v>55.150000000000006</v>
      </c>
      <c r="AJ511" s="278">
        <v>51.865000000000002</v>
      </c>
      <c r="AK511" s="278">
        <v>52.945</v>
      </c>
      <c r="AL511" s="1"/>
    </row>
    <row r="512" spans="2:41" ht="14.25">
      <c r="B512" s="574"/>
      <c r="C512" s="142" t="s">
        <v>201</v>
      </c>
      <c r="D512" s="260" t="s">
        <v>532</v>
      </c>
      <c r="E512" s="260" t="s">
        <v>532</v>
      </c>
      <c r="F512" s="260" t="s">
        <v>532</v>
      </c>
      <c r="G512" s="260" t="s">
        <v>532</v>
      </c>
      <c r="H512" s="260" t="s">
        <v>532</v>
      </c>
      <c r="I512" s="260" t="s">
        <v>532</v>
      </c>
      <c r="J512" s="260" t="s">
        <v>532</v>
      </c>
      <c r="K512" s="260" t="s">
        <v>532</v>
      </c>
      <c r="L512" s="260" t="s">
        <v>532</v>
      </c>
      <c r="M512" s="260" t="s">
        <v>532</v>
      </c>
      <c r="N512" s="267">
        <v>6.03</v>
      </c>
      <c r="O512" s="267">
        <v>27.469999999999995</v>
      </c>
      <c r="P512" s="267">
        <v>42.377499999999998</v>
      </c>
      <c r="Q512" s="267">
        <v>73.700000000000017</v>
      </c>
      <c r="R512" s="267">
        <v>138.52249999999998</v>
      </c>
      <c r="S512" s="267">
        <v>160.96749999999997</v>
      </c>
      <c r="T512" s="267">
        <v>141.6045</v>
      </c>
      <c r="U512" s="267">
        <v>131.68179999999998</v>
      </c>
      <c r="V512" s="267">
        <v>155.57400000000001</v>
      </c>
      <c r="W512" s="267">
        <v>143.29624999999999</v>
      </c>
      <c r="X512" s="267">
        <v>111.01900000000003</v>
      </c>
      <c r="Y512" s="267">
        <v>114.88824999999999</v>
      </c>
      <c r="Z512" s="267">
        <v>99.913749999999979</v>
      </c>
      <c r="AA512" s="267">
        <v>90.215500000000006</v>
      </c>
      <c r="AB512" s="267">
        <v>80.16549999999998</v>
      </c>
      <c r="AC512" s="267">
        <v>106.17825000000002</v>
      </c>
      <c r="AD512" s="267">
        <v>140.499</v>
      </c>
      <c r="AE512" s="267">
        <v>147.21575000000004</v>
      </c>
      <c r="AF512" s="267">
        <v>152.12350000000001</v>
      </c>
      <c r="AG512" s="267">
        <v>172.64224999999999</v>
      </c>
      <c r="AH512" s="267">
        <v>198.18600000000001</v>
      </c>
      <c r="AI512" s="267">
        <v>184.75250000000003</v>
      </c>
      <c r="AJ512" s="267">
        <v>173.74775</v>
      </c>
      <c r="AK512" s="267">
        <v>177.36574999999999</v>
      </c>
      <c r="AL512" s="113"/>
    </row>
    <row r="513" spans="2:41" ht="12.75">
      <c r="B513" s="194"/>
      <c r="C513" s="194"/>
      <c r="D513" s="99"/>
      <c r="E513" s="99"/>
      <c r="F513" s="99"/>
      <c r="G513" s="99"/>
      <c r="H513" s="99"/>
      <c r="I513" s="99"/>
      <c r="J513" s="99"/>
      <c r="K513" s="99"/>
      <c r="L513" s="99"/>
      <c r="M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Y513" s="99"/>
      <c r="Z513" s="99"/>
      <c r="AA513" s="99"/>
      <c r="AB513" s="99"/>
      <c r="AC513" s="99"/>
      <c r="AD513" s="99"/>
      <c r="AE513" s="99"/>
      <c r="AF513" s="99"/>
      <c r="AG513" s="203"/>
      <c r="AH513" s="203"/>
      <c r="AI513" s="203"/>
      <c r="AJ513" s="203"/>
      <c r="AK513" s="203"/>
      <c r="AL513" s="1"/>
      <c r="AO513" s="14"/>
    </row>
    <row r="514" spans="2:41" ht="12.75">
      <c r="B514" s="15"/>
      <c r="C514" s="2"/>
      <c r="D514" s="1"/>
      <c r="E514" s="1"/>
      <c r="F514" s="1"/>
      <c r="G514" s="1"/>
      <c r="H514" s="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spans="2:41" ht="12.75">
      <c r="B515" s="1" t="s">
        <v>468</v>
      </c>
      <c r="C515" s="6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spans="2:41" ht="12.75">
      <c r="B516" s="119" t="s">
        <v>113</v>
      </c>
      <c r="C516" s="119" t="s">
        <v>114</v>
      </c>
      <c r="D516" s="120">
        <v>1990</v>
      </c>
      <c r="E516" s="120">
        <f t="shared" ref="E516:R516" si="678">D516+1</f>
        <v>1991</v>
      </c>
      <c r="F516" s="120">
        <f t="shared" si="678"/>
        <v>1992</v>
      </c>
      <c r="G516" s="120">
        <f t="shared" si="678"/>
        <v>1993</v>
      </c>
      <c r="H516" s="120">
        <f t="shared" si="678"/>
        <v>1994</v>
      </c>
      <c r="I516" s="120">
        <f t="shared" si="678"/>
        <v>1995</v>
      </c>
      <c r="J516" s="120">
        <f t="shared" si="678"/>
        <v>1996</v>
      </c>
      <c r="K516" s="120">
        <f t="shared" si="678"/>
        <v>1997</v>
      </c>
      <c r="L516" s="120">
        <f t="shared" si="678"/>
        <v>1998</v>
      </c>
      <c r="M516" s="120">
        <f t="shared" si="678"/>
        <v>1999</v>
      </c>
      <c r="N516" s="120">
        <f t="shared" si="678"/>
        <v>2000</v>
      </c>
      <c r="O516" s="120">
        <f t="shared" si="678"/>
        <v>2001</v>
      </c>
      <c r="P516" s="120">
        <f t="shared" si="678"/>
        <v>2002</v>
      </c>
      <c r="Q516" s="120">
        <f t="shared" si="678"/>
        <v>2003</v>
      </c>
      <c r="R516" s="120">
        <f t="shared" si="678"/>
        <v>2004</v>
      </c>
      <c r="S516" s="120">
        <f t="shared" ref="S516:AI516" si="679">R516+1</f>
        <v>2005</v>
      </c>
      <c r="T516" s="120">
        <f t="shared" si="679"/>
        <v>2006</v>
      </c>
      <c r="U516" s="120">
        <f t="shared" si="679"/>
        <v>2007</v>
      </c>
      <c r="V516" s="120">
        <f t="shared" si="679"/>
        <v>2008</v>
      </c>
      <c r="W516" s="120">
        <f t="shared" si="679"/>
        <v>2009</v>
      </c>
      <c r="X516" s="120">
        <f t="shared" si="679"/>
        <v>2010</v>
      </c>
      <c r="Y516" s="120">
        <f t="shared" si="679"/>
        <v>2011</v>
      </c>
      <c r="Z516" s="120">
        <f t="shared" si="679"/>
        <v>2012</v>
      </c>
      <c r="AA516" s="120">
        <f t="shared" si="679"/>
        <v>2013</v>
      </c>
      <c r="AB516" s="120">
        <f t="shared" si="679"/>
        <v>2014</v>
      </c>
      <c r="AC516" s="120">
        <f t="shared" si="679"/>
        <v>2015</v>
      </c>
      <c r="AD516" s="120">
        <f t="shared" si="679"/>
        <v>2016</v>
      </c>
      <c r="AE516" s="120">
        <f t="shared" si="679"/>
        <v>2017</v>
      </c>
      <c r="AF516" s="120">
        <f t="shared" si="679"/>
        <v>2018</v>
      </c>
      <c r="AG516" s="120">
        <f t="shared" si="679"/>
        <v>2019</v>
      </c>
      <c r="AH516" s="120">
        <f t="shared" si="679"/>
        <v>2020</v>
      </c>
      <c r="AI516" s="120">
        <f t="shared" si="679"/>
        <v>2021</v>
      </c>
      <c r="AJ516" s="120">
        <f>AI516+1</f>
        <v>2022</v>
      </c>
      <c r="AK516" s="120">
        <f>AJ516+1</f>
        <v>2023</v>
      </c>
      <c r="AL516" s="1"/>
    </row>
    <row r="517" spans="2:41" ht="12.75">
      <c r="B517" s="141" t="s">
        <v>319</v>
      </c>
      <c r="C517" s="132" t="s">
        <v>157</v>
      </c>
      <c r="D517" s="302" t="s">
        <v>532</v>
      </c>
      <c r="E517" s="302" t="s">
        <v>532</v>
      </c>
      <c r="F517" s="302">
        <v>105.4054054054054</v>
      </c>
      <c r="G517" s="302">
        <v>685.1351351351351</v>
      </c>
      <c r="H517" s="302">
        <v>800</v>
      </c>
      <c r="I517" s="302">
        <v>1300</v>
      </c>
      <c r="J517" s="302">
        <v>1905</v>
      </c>
      <c r="K517" s="302">
        <v>2166</v>
      </c>
      <c r="L517" s="302">
        <v>2034.8</v>
      </c>
      <c r="M517" s="302">
        <v>2069.6999999999998</v>
      </c>
      <c r="N517" s="302">
        <v>2044.1</v>
      </c>
      <c r="O517" s="302">
        <v>1826.7</v>
      </c>
      <c r="P517" s="302">
        <v>2002.5</v>
      </c>
      <c r="Q517" s="302">
        <v>1597.9</v>
      </c>
      <c r="R517" s="302">
        <v>1162.0999999999999</v>
      </c>
      <c r="S517" s="302">
        <v>604.4</v>
      </c>
      <c r="T517" s="302">
        <v>360.9</v>
      </c>
      <c r="U517" s="302">
        <v>307.39999999999998</v>
      </c>
      <c r="V517" s="302">
        <v>343.1</v>
      </c>
      <c r="W517" s="302">
        <v>230</v>
      </c>
      <c r="X517" s="302">
        <v>199.92</v>
      </c>
      <c r="Y517" s="302">
        <v>190</v>
      </c>
      <c r="Z517" s="302">
        <v>167.7</v>
      </c>
      <c r="AA517" s="302">
        <v>168</v>
      </c>
      <c r="AB517" s="302">
        <v>223</v>
      </c>
      <c r="AC517" s="302">
        <v>206</v>
      </c>
      <c r="AD517" s="302">
        <v>236</v>
      </c>
      <c r="AE517" s="302">
        <v>193</v>
      </c>
      <c r="AF517" s="302">
        <v>159</v>
      </c>
      <c r="AG517" s="302">
        <v>226</v>
      </c>
      <c r="AH517" s="302">
        <v>246</v>
      </c>
      <c r="AI517" s="302">
        <v>183</v>
      </c>
      <c r="AJ517" s="302">
        <v>98</v>
      </c>
      <c r="AK517" s="302">
        <v>57.76</v>
      </c>
      <c r="AL517" s="184"/>
    </row>
    <row r="518" spans="2:41" ht="12.75">
      <c r="B518" s="141" t="s">
        <v>320</v>
      </c>
      <c r="C518" s="132" t="s">
        <v>157</v>
      </c>
      <c r="D518" s="302" t="s">
        <v>532</v>
      </c>
      <c r="E518" s="302" t="s">
        <v>532</v>
      </c>
      <c r="F518" s="302" t="s">
        <v>532</v>
      </c>
      <c r="G518" s="302" t="s">
        <v>532</v>
      </c>
      <c r="H518" s="302" t="s">
        <v>532</v>
      </c>
      <c r="I518" s="302" t="s">
        <v>532</v>
      </c>
      <c r="J518" s="302" t="s">
        <v>532</v>
      </c>
      <c r="K518" s="302" t="s">
        <v>532</v>
      </c>
      <c r="L518" s="302">
        <v>98.299999999999727</v>
      </c>
      <c r="M518" s="302">
        <v>92.5</v>
      </c>
      <c r="N518" s="302">
        <v>80.200000000000273</v>
      </c>
      <c r="O518" s="302">
        <v>57.5</v>
      </c>
      <c r="P518" s="302">
        <v>57.5</v>
      </c>
      <c r="Q518" s="302">
        <v>50.399999999999864</v>
      </c>
      <c r="R518" s="302">
        <v>39.600000000000136</v>
      </c>
      <c r="S518" s="302">
        <v>24.899999999999977</v>
      </c>
      <c r="T518" s="302">
        <v>14</v>
      </c>
      <c r="U518" s="302">
        <v>13.200000000000045</v>
      </c>
      <c r="V518" s="302">
        <v>12.799999999999955</v>
      </c>
      <c r="W518" s="302">
        <v>10</v>
      </c>
      <c r="X518" s="302">
        <v>8.0800000000000125</v>
      </c>
      <c r="Y518" s="302">
        <v>7</v>
      </c>
      <c r="Z518" s="302">
        <v>8.3000000000000114</v>
      </c>
      <c r="AA518" s="302">
        <v>7</v>
      </c>
      <c r="AB518" s="302">
        <v>12</v>
      </c>
      <c r="AC518" s="302">
        <v>15</v>
      </c>
      <c r="AD518" s="302">
        <v>22</v>
      </c>
      <c r="AE518" s="302">
        <v>35</v>
      </c>
      <c r="AF518" s="302">
        <v>38.5</v>
      </c>
      <c r="AG518" s="302">
        <v>37</v>
      </c>
      <c r="AH518" s="302">
        <v>48</v>
      </c>
      <c r="AI518" s="302">
        <v>44.5</v>
      </c>
      <c r="AJ518" s="302">
        <v>21</v>
      </c>
      <c r="AK518" s="302">
        <v>1.539999999999992</v>
      </c>
      <c r="AL518" s="1"/>
    </row>
    <row r="519" spans="2:41" ht="12.75">
      <c r="B519" s="141" t="s">
        <v>321</v>
      </c>
      <c r="C519" s="132" t="s">
        <v>157</v>
      </c>
      <c r="D519" s="302" t="s">
        <v>532</v>
      </c>
      <c r="E519" s="302" t="s">
        <v>532</v>
      </c>
      <c r="F519" s="302">
        <v>52.702702702702702</v>
      </c>
      <c r="G519" s="302">
        <v>342.56756756756755</v>
      </c>
      <c r="H519" s="302">
        <v>400</v>
      </c>
      <c r="I519" s="302">
        <v>650</v>
      </c>
      <c r="J519" s="302">
        <v>952.5</v>
      </c>
      <c r="K519" s="302">
        <v>1083</v>
      </c>
      <c r="L519" s="302">
        <v>1017.4</v>
      </c>
      <c r="M519" s="302">
        <v>1034.8499999999999</v>
      </c>
      <c r="N519" s="302">
        <v>1022.05</v>
      </c>
      <c r="O519" s="302">
        <v>913.35</v>
      </c>
      <c r="P519" s="302">
        <v>1001.25</v>
      </c>
      <c r="Q519" s="302">
        <v>798.95</v>
      </c>
      <c r="R519" s="302">
        <v>581.04999999999995</v>
      </c>
      <c r="S519" s="302">
        <v>302.2</v>
      </c>
      <c r="T519" s="302">
        <v>180.45</v>
      </c>
      <c r="U519" s="302">
        <v>153.69999999999999</v>
      </c>
      <c r="V519" s="302">
        <v>171.55</v>
      </c>
      <c r="W519" s="302">
        <v>115</v>
      </c>
      <c r="X519" s="302">
        <v>99.96</v>
      </c>
      <c r="Y519" s="302">
        <v>95</v>
      </c>
      <c r="Z519" s="302">
        <v>83.85</v>
      </c>
      <c r="AA519" s="302">
        <v>84</v>
      </c>
      <c r="AB519" s="302">
        <v>111.5</v>
      </c>
      <c r="AC519" s="302">
        <v>103</v>
      </c>
      <c r="AD519" s="302">
        <v>118</v>
      </c>
      <c r="AE519" s="302">
        <v>96.5</v>
      </c>
      <c r="AF519" s="302">
        <v>79.5</v>
      </c>
      <c r="AG519" s="302">
        <v>113</v>
      </c>
      <c r="AH519" s="302">
        <v>123</v>
      </c>
      <c r="AI519" s="302">
        <v>91.5</v>
      </c>
      <c r="AJ519" s="302">
        <v>49</v>
      </c>
      <c r="AK519" s="302">
        <v>28.88</v>
      </c>
      <c r="AL519" s="1"/>
    </row>
    <row r="520" spans="2:41" ht="12.75">
      <c r="B520" s="141" t="s">
        <v>322</v>
      </c>
      <c r="C520" s="132" t="s">
        <v>157</v>
      </c>
      <c r="D520" s="302" t="s">
        <v>532</v>
      </c>
      <c r="E520" s="302" t="s">
        <v>532</v>
      </c>
      <c r="F520" s="302">
        <v>52.702702702702702</v>
      </c>
      <c r="G520" s="302">
        <v>342.56756756756755</v>
      </c>
      <c r="H520" s="302">
        <v>400</v>
      </c>
      <c r="I520" s="302">
        <v>650</v>
      </c>
      <c r="J520" s="302">
        <v>952.5</v>
      </c>
      <c r="K520" s="302">
        <v>1083</v>
      </c>
      <c r="L520" s="302">
        <v>1017.4</v>
      </c>
      <c r="M520" s="302">
        <v>1034.8499999999999</v>
      </c>
      <c r="N520" s="302">
        <v>1022.05</v>
      </c>
      <c r="O520" s="302">
        <v>913.35</v>
      </c>
      <c r="P520" s="302">
        <v>1001.25</v>
      </c>
      <c r="Q520" s="302">
        <v>798.95</v>
      </c>
      <c r="R520" s="302">
        <v>581.04999999999995</v>
      </c>
      <c r="S520" s="302">
        <v>302.2</v>
      </c>
      <c r="T520" s="302">
        <v>180.45</v>
      </c>
      <c r="U520" s="302">
        <v>153.69999999999999</v>
      </c>
      <c r="V520" s="302">
        <v>171.55</v>
      </c>
      <c r="W520" s="302">
        <v>115</v>
      </c>
      <c r="X520" s="302">
        <v>99.96</v>
      </c>
      <c r="Y520" s="302">
        <v>95</v>
      </c>
      <c r="Z520" s="302">
        <v>83.85</v>
      </c>
      <c r="AA520" s="302">
        <v>84</v>
      </c>
      <c r="AB520" s="302">
        <v>111.5</v>
      </c>
      <c r="AC520" s="302">
        <v>103</v>
      </c>
      <c r="AD520" s="302">
        <v>118</v>
      </c>
      <c r="AE520" s="302">
        <v>96.5</v>
      </c>
      <c r="AF520" s="302">
        <v>79.5</v>
      </c>
      <c r="AG520" s="302">
        <v>113</v>
      </c>
      <c r="AH520" s="302">
        <v>123</v>
      </c>
      <c r="AI520" s="302">
        <v>91.5</v>
      </c>
      <c r="AJ520" s="302">
        <v>49</v>
      </c>
      <c r="AK520" s="302">
        <v>28.88</v>
      </c>
      <c r="AL520" s="1"/>
    </row>
    <row r="521" spans="2:41" ht="12.75">
      <c r="B521" s="632" t="s">
        <v>338</v>
      </c>
      <c r="C521" s="132" t="s">
        <v>157</v>
      </c>
      <c r="D521" s="302" t="s">
        <v>532</v>
      </c>
      <c r="E521" s="302" t="s">
        <v>532</v>
      </c>
      <c r="F521" s="302">
        <v>52.702702702702702</v>
      </c>
      <c r="G521" s="302">
        <v>395.27027027027026</v>
      </c>
      <c r="H521" s="302">
        <v>742.56756756756749</v>
      </c>
      <c r="I521" s="302">
        <v>1050</v>
      </c>
      <c r="J521" s="302">
        <v>1602.5</v>
      </c>
      <c r="K521" s="302">
        <v>2035.5</v>
      </c>
      <c r="L521" s="302">
        <v>2198.6999999999998</v>
      </c>
      <c r="M521" s="302">
        <v>2144.75</v>
      </c>
      <c r="N521" s="302">
        <v>2137.1</v>
      </c>
      <c r="O521" s="302">
        <v>1992.9</v>
      </c>
      <c r="P521" s="302">
        <v>1972.1</v>
      </c>
      <c r="Q521" s="302">
        <v>1850.6</v>
      </c>
      <c r="R521" s="302">
        <v>1419.6000000000001</v>
      </c>
      <c r="S521" s="302">
        <v>908.15</v>
      </c>
      <c r="T521" s="302">
        <v>496.65</v>
      </c>
      <c r="U521" s="302">
        <v>347.35</v>
      </c>
      <c r="V521" s="302">
        <v>338.04999999999995</v>
      </c>
      <c r="W521" s="302">
        <v>296.55</v>
      </c>
      <c r="X521" s="302">
        <v>223.04</v>
      </c>
      <c r="Y521" s="302">
        <v>201.95999999999998</v>
      </c>
      <c r="Z521" s="302">
        <v>187.15</v>
      </c>
      <c r="AA521" s="302">
        <v>174.85</v>
      </c>
      <c r="AB521" s="302">
        <v>207.5</v>
      </c>
      <c r="AC521" s="302">
        <v>229.5</v>
      </c>
      <c r="AD521" s="302">
        <v>243</v>
      </c>
      <c r="AE521" s="302">
        <v>249.5</v>
      </c>
      <c r="AF521" s="302">
        <v>214.5</v>
      </c>
      <c r="AG521" s="302">
        <v>229.5</v>
      </c>
      <c r="AH521" s="302">
        <v>284</v>
      </c>
      <c r="AI521" s="302">
        <v>259</v>
      </c>
      <c r="AJ521" s="302">
        <v>161.5</v>
      </c>
      <c r="AK521" s="302">
        <v>79.419999999999987</v>
      </c>
      <c r="AL521" s="1"/>
    </row>
    <row r="522" spans="2:41" ht="14.25">
      <c r="B522" s="574"/>
      <c r="C522" s="145" t="s">
        <v>185</v>
      </c>
      <c r="D522" s="297" t="s">
        <v>532</v>
      </c>
      <c r="E522" s="297" t="s">
        <v>532</v>
      </c>
      <c r="F522" s="297">
        <v>68.513513513513516</v>
      </c>
      <c r="G522" s="297">
        <v>513.85135135135135</v>
      </c>
      <c r="H522" s="297">
        <v>965.3378378378377</v>
      </c>
      <c r="I522" s="297">
        <v>1365</v>
      </c>
      <c r="J522" s="297">
        <v>2083.25</v>
      </c>
      <c r="K522" s="297">
        <v>2646.15</v>
      </c>
      <c r="L522" s="297">
        <v>2858.3099999999995</v>
      </c>
      <c r="M522" s="297">
        <v>2788.1750000000002</v>
      </c>
      <c r="N522" s="297">
        <v>2778.23</v>
      </c>
      <c r="O522" s="297">
        <v>2590.77</v>
      </c>
      <c r="P522" s="297">
        <v>2563.73</v>
      </c>
      <c r="Q522" s="297">
        <v>2405.7800000000002</v>
      </c>
      <c r="R522" s="297">
        <v>1845.4800000000002</v>
      </c>
      <c r="S522" s="297">
        <v>1180.595</v>
      </c>
      <c r="T522" s="297">
        <v>645.64499999999998</v>
      </c>
      <c r="U522" s="297">
        <v>451.55500000000006</v>
      </c>
      <c r="V522" s="297">
        <v>439.46499999999992</v>
      </c>
      <c r="W522" s="297">
        <v>385.51499999999999</v>
      </c>
      <c r="X522" s="297">
        <v>289.952</v>
      </c>
      <c r="Y522" s="297">
        <v>262.548</v>
      </c>
      <c r="Z522" s="297">
        <v>243.29499999999999</v>
      </c>
      <c r="AA522" s="297">
        <v>227.30500000000001</v>
      </c>
      <c r="AB522" s="297">
        <v>269.75</v>
      </c>
      <c r="AC522" s="297">
        <v>298.35000000000002</v>
      </c>
      <c r="AD522" s="297">
        <v>315.89999999999998</v>
      </c>
      <c r="AE522" s="297">
        <v>324.35000000000002</v>
      </c>
      <c r="AF522" s="297">
        <v>278.85000000000002</v>
      </c>
      <c r="AG522" s="297">
        <v>298.35000000000002</v>
      </c>
      <c r="AH522" s="297">
        <v>369.2</v>
      </c>
      <c r="AI522" s="297">
        <v>336.7</v>
      </c>
      <c r="AJ522" s="297">
        <v>209.95</v>
      </c>
      <c r="AK522" s="297">
        <v>103.24599999999998</v>
      </c>
      <c r="AL522" s="113"/>
    </row>
    <row r="523" spans="2:41" ht="12.75">
      <c r="B523" s="194"/>
      <c r="C523" s="194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203"/>
      <c r="AH523" s="203"/>
      <c r="AI523" s="203"/>
      <c r="AJ523" s="203"/>
      <c r="AK523" s="203"/>
      <c r="AL523" s="1"/>
      <c r="AO523" s="14"/>
    </row>
    <row r="524" spans="2:41" ht="12.75">
      <c r="B524" s="15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spans="2:41" ht="12.75">
      <c r="B525" s="1" t="s">
        <v>469</v>
      </c>
      <c r="C525" s="6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spans="2:41" ht="12.75">
      <c r="B526" s="119" t="s">
        <v>113</v>
      </c>
      <c r="C526" s="119" t="s">
        <v>114</v>
      </c>
      <c r="D526" s="120">
        <v>1990</v>
      </c>
      <c r="E526" s="120">
        <f>D526+1</f>
        <v>1991</v>
      </c>
      <c r="F526" s="120">
        <f>E526+1</f>
        <v>1992</v>
      </c>
      <c r="G526" s="120">
        <f>F526+1</f>
        <v>1993</v>
      </c>
      <c r="H526" s="120">
        <f t="shared" ref="H526:R526" si="680">G526+1</f>
        <v>1994</v>
      </c>
      <c r="I526" s="120">
        <f t="shared" si="680"/>
        <v>1995</v>
      </c>
      <c r="J526" s="120">
        <f t="shared" si="680"/>
        <v>1996</v>
      </c>
      <c r="K526" s="120">
        <f t="shared" si="680"/>
        <v>1997</v>
      </c>
      <c r="L526" s="120">
        <f t="shared" si="680"/>
        <v>1998</v>
      </c>
      <c r="M526" s="120">
        <f t="shared" si="680"/>
        <v>1999</v>
      </c>
      <c r="N526" s="120">
        <f t="shared" si="680"/>
        <v>2000</v>
      </c>
      <c r="O526" s="120">
        <f t="shared" si="680"/>
        <v>2001</v>
      </c>
      <c r="P526" s="120">
        <f t="shared" si="680"/>
        <v>2002</v>
      </c>
      <c r="Q526" s="120">
        <f t="shared" si="680"/>
        <v>2003</v>
      </c>
      <c r="R526" s="120">
        <f t="shared" si="680"/>
        <v>2004</v>
      </c>
      <c r="S526" s="120">
        <f t="shared" ref="S526:AI526" si="681">R526+1</f>
        <v>2005</v>
      </c>
      <c r="T526" s="120">
        <f t="shared" si="681"/>
        <v>2006</v>
      </c>
      <c r="U526" s="120">
        <f t="shared" si="681"/>
        <v>2007</v>
      </c>
      <c r="V526" s="120">
        <f t="shared" si="681"/>
        <v>2008</v>
      </c>
      <c r="W526" s="120">
        <f t="shared" si="681"/>
        <v>2009</v>
      </c>
      <c r="X526" s="120">
        <f t="shared" si="681"/>
        <v>2010</v>
      </c>
      <c r="Y526" s="120">
        <f t="shared" si="681"/>
        <v>2011</v>
      </c>
      <c r="Z526" s="120">
        <f t="shared" si="681"/>
        <v>2012</v>
      </c>
      <c r="AA526" s="120">
        <f t="shared" si="681"/>
        <v>2013</v>
      </c>
      <c r="AB526" s="120">
        <f t="shared" si="681"/>
        <v>2014</v>
      </c>
      <c r="AC526" s="120">
        <f t="shared" si="681"/>
        <v>2015</v>
      </c>
      <c r="AD526" s="120">
        <f t="shared" si="681"/>
        <v>2016</v>
      </c>
      <c r="AE526" s="120">
        <f t="shared" si="681"/>
        <v>2017</v>
      </c>
      <c r="AF526" s="120">
        <f t="shared" si="681"/>
        <v>2018</v>
      </c>
      <c r="AG526" s="120">
        <f t="shared" si="681"/>
        <v>2019</v>
      </c>
      <c r="AH526" s="120">
        <f t="shared" si="681"/>
        <v>2020</v>
      </c>
      <c r="AI526" s="120">
        <f t="shared" si="681"/>
        <v>2021</v>
      </c>
      <c r="AJ526" s="120">
        <f>AI526+1</f>
        <v>2022</v>
      </c>
      <c r="AK526" s="120">
        <f>AJ526+1</f>
        <v>2023</v>
      </c>
      <c r="AL526" s="1"/>
    </row>
    <row r="527" spans="2:41" ht="12.75">
      <c r="B527" s="141" t="s">
        <v>319</v>
      </c>
      <c r="C527" s="132" t="s">
        <v>157</v>
      </c>
      <c r="D527" s="146" t="s">
        <v>532</v>
      </c>
      <c r="E527" s="146" t="s">
        <v>532</v>
      </c>
      <c r="F527" s="146" t="s">
        <v>532</v>
      </c>
      <c r="G527" s="146" t="s">
        <v>532</v>
      </c>
      <c r="H527" s="146" t="s">
        <v>532</v>
      </c>
      <c r="I527" s="146" t="s">
        <v>532</v>
      </c>
      <c r="J527" s="146" t="s">
        <v>532</v>
      </c>
      <c r="K527" s="146" t="s">
        <v>532</v>
      </c>
      <c r="L527" s="146" t="s">
        <v>532</v>
      </c>
      <c r="M527" s="146" t="s">
        <v>532</v>
      </c>
      <c r="N527" s="305">
        <v>34.1</v>
      </c>
      <c r="O527" s="305">
        <v>118.5</v>
      </c>
      <c r="P527" s="305">
        <v>189.1</v>
      </c>
      <c r="Q527" s="305">
        <v>552.9</v>
      </c>
      <c r="R527" s="305">
        <v>1076.5999999999999</v>
      </c>
      <c r="S527" s="305">
        <v>1299.5</v>
      </c>
      <c r="T527" s="305">
        <v>1437.7</v>
      </c>
      <c r="U527" s="305">
        <v>1192.5999999999999</v>
      </c>
      <c r="V527" s="305">
        <v>1415.8</v>
      </c>
      <c r="W527" s="305">
        <v>764</v>
      </c>
      <c r="X527" s="305">
        <v>558</v>
      </c>
      <c r="Y527" s="305">
        <v>502</v>
      </c>
      <c r="Z527" s="305">
        <v>542</v>
      </c>
      <c r="AA527" s="305">
        <v>320</v>
      </c>
      <c r="AB527" s="305">
        <v>353</v>
      </c>
      <c r="AC527" s="305">
        <v>279</v>
      </c>
      <c r="AD527" s="305">
        <v>328</v>
      </c>
      <c r="AE527" s="305">
        <v>276</v>
      </c>
      <c r="AF527" s="305">
        <v>226</v>
      </c>
      <c r="AG527" s="305">
        <v>142</v>
      </c>
      <c r="AH527" s="305">
        <v>27</v>
      </c>
      <c r="AI527" s="305">
        <v>30</v>
      </c>
      <c r="AJ527" s="305">
        <v>30</v>
      </c>
      <c r="AK527" s="305">
        <v>29.867999999999999</v>
      </c>
      <c r="AL527" s="184"/>
    </row>
    <row r="528" spans="2:41" ht="12.75">
      <c r="B528" s="141" t="s">
        <v>320</v>
      </c>
      <c r="C528" s="132" t="s">
        <v>157</v>
      </c>
      <c r="D528" s="146" t="s">
        <v>532</v>
      </c>
      <c r="E528" s="146" t="s">
        <v>532</v>
      </c>
      <c r="F528" s="146" t="s">
        <v>532</v>
      </c>
      <c r="G528" s="146" t="s">
        <v>532</v>
      </c>
      <c r="H528" s="146" t="s">
        <v>532</v>
      </c>
      <c r="I528" s="146" t="s">
        <v>532</v>
      </c>
      <c r="J528" s="146" t="s">
        <v>532</v>
      </c>
      <c r="K528" s="146" t="s">
        <v>532</v>
      </c>
      <c r="L528" s="146" t="s">
        <v>532</v>
      </c>
      <c r="M528" s="146" t="s">
        <v>532</v>
      </c>
      <c r="N528" s="305">
        <v>1.1000000000000014</v>
      </c>
      <c r="O528" s="305">
        <v>2.5</v>
      </c>
      <c r="P528" s="305">
        <v>4.9000000000000057</v>
      </c>
      <c r="Q528" s="305">
        <v>27.700000000000045</v>
      </c>
      <c r="R528" s="305">
        <v>23.300000000000182</v>
      </c>
      <c r="S528" s="305">
        <v>28.900000000000091</v>
      </c>
      <c r="T528" s="305">
        <v>40.599999999999909</v>
      </c>
      <c r="U528" s="305">
        <v>123.79999999999995</v>
      </c>
      <c r="V528" s="305">
        <v>380.50000000000023</v>
      </c>
      <c r="W528" s="305">
        <v>494</v>
      </c>
      <c r="X528" s="305">
        <v>638</v>
      </c>
      <c r="Y528" s="305">
        <v>729.5</v>
      </c>
      <c r="Z528" s="305">
        <v>464</v>
      </c>
      <c r="AA528" s="305">
        <v>249</v>
      </c>
      <c r="AB528" s="305">
        <v>185</v>
      </c>
      <c r="AC528" s="305">
        <v>108.5</v>
      </c>
      <c r="AD528" s="305">
        <v>68</v>
      </c>
      <c r="AE528" s="305">
        <v>89</v>
      </c>
      <c r="AF528" s="305">
        <v>75</v>
      </c>
      <c r="AG528" s="305">
        <v>45.5</v>
      </c>
      <c r="AH528" s="305">
        <v>17</v>
      </c>
      <c r="AI528" s="305">
        <v>1</v>
      </c>
      <c r="AJ528" s="305" t="s">
        <v>532</v>
      </c>
      <c r="AK528" s="305">
        <v>0.43200000000000216</v>
      </c>
      <c r="AL528" s="1"/>
    </row>
    <row r="529" spans="2:41" ht="12.75">
      <c r="B529" s="141" t="s">
        <v>321</v>
      </c>
      <c r="C529" s="132" t="s">
        <v>157</v>
      </c>
      <c r="D529" s="146" t="s">
        <v>532</v>
      </c>
      <c r="E529" s="146" t="s">
        <v>532</v>
      </c>
      <c r="F529" s="146" t="s">
        <v>532</v>
      </c>
      <c r="G529" s="146" t="s">
        <v>532</v>
      </c>
      <c r="H529" s="146" t="s">
        <v>532</v>
      </c>
      <c r="I529" s="146" t="s">
        <v>532</v>
      </c>
      <c r="J529" s="146" t="s">
        <v>532</v>
      </c>
      <c r="K529" s="146" t="s">
        <v>532</v>
      </c>
      <c r="L529" s="146" t="s">
        <v>532</v>
      </c>
      <c r="M529" s="146" t="s">
        <v>532</v>
      </c>
      <c r="N529" s="305">
        <v>17.05</v>
      </c>
      <c r="O529" s="305">
        <v>59.25</v>
      </c>
      <c r="P529" s="305">
        <v>94.55</v>
      </c>
      <c r="Q529" s="305">
        <v>276.45</v>
      </c>
      <c r="R529" s="305">
        <v>538.29999999999995</v>
      </c>
      <c r="S529" s="305">
        <v>649.75</v>
      </c>
      <c r="T529" s="305">
        <v>718.85</v>
      </c>
      <c r="U529" s="305">
        <v>596.29999999999995</v>
      </c>
      <c r="V529" s="305">
        <v>707.9</v>
      </c>
      <c r="W529" s="305">
        <v>382</v>
      </c>
      <c r="X529" s="305">
        <v>279</v>
      </c>
      <c r="Y529" s="305">
        <v>251</v>
      </c>
      <c r="Z529" s="305">
        <v>271</v>
      </c>
      <c r="AA529" s="305">
        <v>160</v>
      </c>
      <c r="AB529" s="305">
        <v>176.5</v>
      </c>
      <c r="AC529" s="305">
        <v>139.5</v>
      </c>
      <c r="AD529" s="305">
        <v>164</v>
      </c>
      <c r="AE529" s="305">
        <v>138</v>
      </c>
      <c r="AF529" s="305">
        <v>113</v>
      </c>
      <c r="AG529" s="305">
        <v>71</v>
      </c>
      <c r="AH529" s="305">
        <v>13.5</v>
      </c>
      <c r="AI529" s="305">
        <v>15</v>
      </c>
      <c r="AJ529" s="305">
        <v>15</v>
      </c>
      <c r="AK529" s="305">
        <v>14.933999999999999</v>
      </c>
      <c r="AL529" s="1"/>
    </row>
    <row r="530" spans="2:41" ht="12.75">
      <c r="B530" s="141" t="s">
        <v>322</v>
      </c>
      <c r="C530" s="132" t="s">
        <v>157</v>
      </c>
      <c r="D530" s="146" t="s">
        <v>532</v>
      </c>
      <c r="E530" s="146" t="s">
        <v>532</v>
      </c>
      <c r="F530" s="146" t="s">
        <v>532</v>
      </c>
      <c r="G530" s="146" t="s">
        <v>532</v>
      </c>
      <c r="H530" s="146" t="s">
        <v>532</v>
      </c>
      <c r="I530" s="146" t="s">
        <v>532</v>
      </c>
      <c r="J530" s="146" t="s">
        <v>532</v>
      </c>
      <c r="K530" s="146" t="s">
        <v>532</v>
      </c>
      <c r="L530" s="146" t="s">
        <v>532</v>
      </c>
      <c r="M530" s="146" t="s">
        <v>532</v>
      </c>
      <c r="N530" s="305">
        <v>17.05</v>
      </c>
      <c r="O530" s="305">
        <v>59.25</v>
      </c>
      <c r="P530" s="305">
        <v>94.55</v>
      </c>
      <c r="Q530" s="305">
        <v>276.45</v>
      </c>
      <c r="R530" s="305">
        <v>538.29999999999995</v>
      </c>
      <c r="S530" s="305">
        <v>649.75</v>
      </c>
      <c r="T530" s="305">
        <v>718.85</v>
      </c>
      <c r="U530" s="305">
        <v>596.29999999999995</v>
      </c>
      <c r="V530" s="305">
        <v>707.9</v>
      </c>
      <c r="W530" s="305">
        <v>382</v>
      </c>
      <c r="X530" s="305">
        <v>279</v>
      </c>
      <c r="Y530" s="305">
        <v>251</v>
      </c>
      <c r="Z530" s="305">
        <v>271</v>
      </c>
      <c r="AA530" s="305">
        <v>160</v>
      </c>
      <c r="AB530" s="305">
        <v>176.5</v>
      </c>
      <c r="AC530" s="305">
        <v>139.5</v>
      </c>
      <c r="AD530" s="305">
        <v>164</v>
      </c>
      <c r="AE530" s="305">
        <v>138</v>
      </c>
      <c r="AF530" s="305">
        <v>113</v>
      </c>
      <c r="AG530" s="305">
        <v>71</v>
      </c>
      <c r="AH530" s="305">
        <v>13.5</v>
      </c>
      <c r="AI530" s="305">
        <v>15</v>
      </c>
      <c r="AJ530" s="305">
        <v>15</v>
      </c>
      <c r="AK530" s="305">
        <v>14.933999999999999</v>
      </c>
      <c r="AL530" s="1"/>
    </row>
    <row r="531" spans="2:41" ht="12.75">
      <c r="B531" s="632" t="s">
        <v>340</v>
      </c>
      <c r="C531" s="132" t="s">
        <v>157</v>
      </c>
      <c r="D531" s="146" t="s">
        <v>532</v>
      </c>
      <c r="E531" s="146" t="s">
        <v>532</v>
      </c>
      <c r="F531" s="146" t="s">
        <v>532</v>
      </c>
      <c r="G531" s="146" t="s">
        <v>532</v>
      </c>
      <c r="H531" s="146" t="s">
        <v>532</v>
      </c>
      <c r="I531" s="146" t="s">
        <v>532</v>
      </c>
      <c r="J531" s="146" t="s">
        <v>532</v>
      </c>
      <c r="K531" s="146" t="s">
        <v>532</v>
      </c>
      <c r="L531" s="146" t="s">
        <v>532</v>
      </c>
      <c r="M531" s="146" t="s">
        <v>532</v>
      </c>
      <c r="N531" s="305">
        <v>18.150000000000002</v>
      </c>
      <c r="O531" s="305">
        <v>78.8</v>
      </c>
      <c r="P531" s="305">
        <v>158.70000000000002</v>
      </c>
      <c r="Q531" s="305">
        <v>398.70000000000005</v>
      </c>
      <c r="R531" s="305">
        <v>838.05000000000018</v>
      </c>
      <c r="S531" s="305">
        <v>1216.95</v>
      </c>
      <c r="T531" s="305">
        <v>1409.1999999999998</v>
      </c>
      <c r="U531" s="305">
        <v>1438.95</v>
      </c>
      <c r="V531" s="305">
        <v>1684.7</v>
      </c>
      <c r="W531" s="305">
        <v>1583.9</v>
      </c>
      <c r="X531" s="305">
        <v>1299</v>
      </c>
      <c r="Y531" s="305">
        <v>1259.5</v>
      </c>
      <c r="Z531" s="305">
        <v>986</v>
      </c>
      <c r="AA531" s="305">
        <v>680</v>
      </c>
      <c r="AB531" s="305">
        <v>521.5</v>
      </c>
      <c r="AC531" s="305">
        <v>424.5</v>
      </c>
      <c r="AD531" s="305">
        <v>371.5</v>
      </c>
      <c r="AE531" s="305">
        <v>391</v>
      </c>
      <c r="AF531" s="305">
        <v>326</v>
      </c>
      <c r="AG531" s="305">
        <v>229.5</v>
      </c>
      <c r="AH531" s="305">
        <v>101.5</v>
      </c>
      <c r="AI531" s="305">
        <v>29.5</v>
      </c>
      <c r="AJ531" s="305">
        <v>30</v>
      </c>
      <c r="AK531" s="305">
        <v>30.366</v>
      </c>
      <c r="AL531" s="1"/>
    </row>
    <row r="532" spans="2:41" ht="14.25">
      <c r="B532" s="574"/>
      <c r="C532" s="145" t="s">
        <v>185</v>
      </c>
      <c r="D532" s="306" t="s">
        <v>532</v>
      </c>
      <c r="E532" s="306" t="s">
        <v>532</v>
      </c>
      <c r="F532" s="306" t="s">
        <v>532</v>
      </c>
      <c r="G532" s="306" t="s">
        <v>532</v>
      </c>
      <c r="H532" s="306" t="s">
        <v>532</v>
      </c>
      <c r="I532" s="306" t="s">
        <v>532</v>
      </c>
      <c r="J532" s="306" t="s">
        <v>532</v>
      </c>
      <c r="K532" s="306" t="s">
        <v>532</v>
      </c>
      <c r="L532" s="306" t="s">
        <v>532</v>
      </c>
      <c r="M532" s="306" t="s">
        <v>532</v>
      </c>
      <c r="N532" s="146">
        <v>2.5047000000000001</v>
      </c>
      <c r="O532" s="146">
        <v>10.8744</v>
      </c>
      <c r="P532" s="146">
        <v>21.900600000000001</v>
      </c>
      <c r="Q532" s="146">
        <v>55.020600000000009</v>
      </c>
      <c r="R532" s="146">
        <v>115.65090000000002</v>
      </c>
      <c r="S532" s="146">
        <v>167.9391</v>
      </c>
      <c r="T532" s="146">
        <v>194.46959999999999</v>
      </c>
      <c r="U532" s="146">
        <v>198.57509999999999</v>
      </c>
      <c r="V532" s="146">
        <v>232.48860000000002</v>
      </c>
      <c r="W532" s="146">
        <v>218.57820000000001</v>
      </c>
      <c r="X532" s="146">
        <v>179.262</v>
      </c>
      <c r="Y532" s="146">
        <v>173.81100000000001</v>
      </c>
      <c r="Z532" s="146">
        <v>136.06800000000001</v>
      </c>
      <c r="AA532" s="146">
        <v>93.84</v>
      </c>
      <c r="AB532" s="146">
        <v>71.966999999999999</v>
      </c>
      <c r="AC532" s="146">
        <v>58.581000000000003</v>
      </c>
      <c r="AD532" s="146">
        <v>51.267000000000003</v>
      </c>
      <c r="AE532" s="146">
        <v>53.957999999999998</v>
      </c>
      <c r="AF532" s="146">
        <v>44.988</v>
      </c>
      <c r="AG532" s="146">
        <v>31.670999999999999</v>
      </c>
      <c r="AH532" s="146">
        <v>14.007</v>
      </c>
      <c r="AI532" s="146">
        <v>4.0709999999999997</v>
      </c>
      <c r="AJ532" s="146">
        <v>4.1399999999999997</v>
      </c>
      <c r="AK532" s="146">
        <v>4.1905079999999995</v>
      </c>
      <c r="AL532" s="113"/>
    </row>
    <row r="533" spans="2:41" ht="12.75">
      <c r="B533" s="194"/>
      <c r="C533" s="194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203"/>
      <c r="AH533" s="203"/>
      <c r="AI533" s="203"/>
      <c r="AJ533" s="203"/>
      <c r="AK533" s="203"/>
      <c r="AL533" s="1"/>
      <c r="AO533" s="14"/>
    </row>
    <row r="534" spans="2:41" ht="12.75">
      <c r="B534" s="15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spans="2:41" ht="12.75">
      <c r="B535" s="1" t="s">
        <v>470</v>
      </c>
      <c r="C535" s="6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spans="2:41" ht="12.75">
      <c r="B536" s="119" t="s">
        <v>113</v>
      </c>
      <c r="C536" s="119" t="s">
        <v>114</v>
      </c>
      <c r="D536" s="120">
        <v>1990</v>
      </c>
      <c r="E536" s="120">
        <f>D536+1</f>
        <v>1991</v>
      </c>
      <c r="F536" s="120">
        <f>E536+1</f>
        <v>1992</v>
      </c>
      <c r="G536" s="120">
        <f>F536+1</f>
        <v>1993</v>
      </c>
      <c r="H536" s="120">
        <f t="shared" ref="H536" si="682">G536+1</f>
        <v>1994</v>
      </c>
      <c r="I536" s="120">
        <f t="shared" ref="I536" si="683">H536+1</f>
        <v>1995</v>
      </c>
      <c r="J536" s="120">
        <f t="shared" ref="J536" si="684">I536+1</f>
        <v>1996</v>
      </c>
      <c r="K536" s="120">
        <f t="shared" ref="K536" si="685">J536+1</f>
        <v>1997</v>
      </c>
      <c r="L536" s="120">
        <f t="shared" ref="L536" si="686">K536+1</f>
        <v>1998</v>
      </c>
      <c r="M536" s="120">
        <f t="shared" ref="M536" si="687">L536+1</f>
        <v>1999</v>
      </c>
      <c r="N536" s="120">
        <f t="shared" ref="N536" si="688">M536+1</f>
        <v>2000</v>
      </c>
      <c r="O536" s="120">
        <f t="shared" ref="O536" si="689">N536+1</f>
        <v>2001</v>
      </c>
      <c r="P536" s="120">
        <f t="shared" ref="P536" si="690">O536+1</f>
        <v>2002</v>
      </c>
      <c r="Q536" s="120">
        <f t="shared" ref="Q536" si="691">P536+1</f>
        <v>2003</v>
      </c>
      <c r="R536" s="120">
        <f t="shared" ref="R536" si="692">Q536+1</f>
        <v>2004</v>
      </c>
      <c r="S536" s="120">
        <f t="shared" ref="S536" si="693">R536+1</f>
        <v>2005</v>
      </c>
      <c r="T536" s="120">
        <f t="shared" ref="T536" si="694">S536+1</f>
        <v>2006</v>
      </c>
      <c r="U536" s="120">
        <f t="shared" ref="U536" si="695">T536+1</f>
        <v>2007</v>
      </c>
      <c r="V536" s="120">
        <f t="shared" ref="V536" si="696">U536+1</f>
        <v>2008</v>
      </c>
      <c r="W536" s="120">
        <f t="shared" ref="W536" si="697">V536+1</f>
        <v>2009</v>
      </c>
      <c r="X536" s="120">
        <f t="shared" ref="X536" si="698">W536+1</f>
        <v>2010</v>
      </c>
      <c r="Y536" s="120">
        <f t="shared" ref="Y536" si="699">X536+1</f>
        <v>2011</v>
      </c>
      <c r="Z536" s="120">
        <f t="shared" ref="Z536" si="700">Y536+1</f>
        <v>2012</v>
      </c>
      <c r="AA536" s="120">
        <f t="shared" ref="AA536:AD536" si="701">Z536+1</f>
        <v>2013</v>
      </c>
      <c r="AB536" s="120">
        <f t="shared" si="701"/>
        <v>2014</v>
      </c>
      <c r="AC536" s="120">
        <f t="shared" si="701"/>
        <v>2015</v>
      </c>
      <c r="AD536" s="120">
        <f t="shared" si="701"/>
        <v>2016</v>
      </c>
      <c r="AE536" s="120" t="s">
        <v>414</v>
      </c>
      <c r="AF536" s="1"/>
      <c r="AG536" s="1"/>
      <c r="AH536" s="1"/>
      <c r="AI536" s="1"/>
      <c r="AJ536" s="1"/>
      <c r="AK536" s="1"/>
      <c r="AL536" s="1"/>
    </row>
    <row r="537" spans="2:41" ht="12.75">
      <c r="B537" s="141" t="s">
        <v>319</v>
      </c>
      <c r="C537" s="132" t="s">
        <v>157</v>
      </c>
      <c r="D537" s="307" t="s">
        <v>315</v>
      </c>
      <c r="E537" s="307" t="s">
        <v>315</v>
      </c>
      <c r="F537" s="307" t="s">
        <v>315</v>
      </c>
      <c r="G537" s="307" t="s">
        <v>315</v>
      </c>
      <c r="H537" s="307" t="s">
        <v>315</v>
      </c>
      <c r="I537" s="307" t="s">
        <v>315</v>
      </c>
      <c r="J537" s="307" t="s">
        <v>315</v>
      </c>
      <c r="K537" s="307" t="s">
        <v>315</v>
      </c>
      <c r="L537" s="307" t="s">
        <v>315</v>
      </c>
      <c r="M537" s="307" t="s">
        <v>315</v>
      </c>
      <c r="N537" s="307" t="s">
        <v>315</v>
      </c>
      <c r="O537" s="307" t="s">
        <v>315</v>
      </c>
      <c r="P537" s="307" t="s">
        <v>315</v>
      </c>
      <c r="Q537" s="307" t="s">
        <v>315</v>
      </c>
      <c r="R537" s="307">
        <v>0.29799999999999999</v>
      </c>
      <c r="S537" s="307">
        <v>0.79500000000000004</v>
      </c>
      <c r="T537" s="307">
        <v>0.52800000000000002</v>
      </c>
      <c r="U537" s="307">
        <v>0.59499999999999997</v>
      </c>
      <c r="V537" s="307">
        <v>0.66700000000000004</v>
      </c>
      <c r="W537" s="307">
        <v>0.318</v>
      </c>
      <c r="X537" s="307">
        <v>0.38800000000000001</v>
      </c>
      <c r="Y537" s="307">
        <v>2.0339999999999998</v>
      </c>
      <c r="Z537" s="307">
        <v>1.0940000000000001</v>
      </c>
      <c r="AA537" s="307">
        <v>0.17</v>
      </c>
      <c r="AB537" s="307">
        <v>1.1000000000000001</v>
      </c>
      <c r="AC537" s="307">
        <v>0.27500000000000002</v>
      </c>
      <c r="AD537" s="307" t="s">
        <v>532</v>
      </c>
      <c r="AE537" s="307" t="s">
        <v>532</v>
      </c>
      <c r="AF537" s="1"/>
      <c r="AG537" s="1"/>
      <c r="AH537" s="1"/>
      <c r="AI537" s="1"/>
      <c r="AJ537" s="1"/>
      <c r="AK537" s="1"/>
      <c r="AL537" s="1"/>
    </row>
    <row r="538" spans="2:41" ht="12.75">
      <c r="B538" s="141" t="s">
        <v>320</v>
      </c>
      <c r="C538" s="132" t="s">
        <v>157</v>
      </c>
      <c r="D538" s="307" t="s">
        <v>532</v>
      </c>
      <c r="E538" s="307" t="s">
        <v>532</v>
      </c>
      <c r="F538" s="307" t="s">
        <v>532</v>
      </c>
      <c r="G538" s="307" t="s">
        <v>532</v>
      </c>
      <c r="H538" s="307" t="s">
        <v>532</v>
      </c>
      <c r="I538" s="307" t="s">
        <v>532</v>
      </c>
      <c r="J538" s="307" t="s">
        <v>532</v>
      </c>
      <c r="K538" s="307" t="s">
        <v>532</v>
      </c>
      <c r="L538" s="307" t="s">
        <v>532</v>
      </c>
      <c r="M538" s="307" t="s">
        <v>532</v>
      </c>
      <c r="N538" s="307" t="s">
        <v>532</v>
      </c>
      <c r="O538" s="307" t="s">
        <v>532</v>
      </c>
      <c r="P538" s="307" t="s">
        <v>532</v>
      </c>
      <c r="Q538" s="307" t="s">
        <v>532</v>
      </c>
      <c r="R538" s="307" t="s">
        <v>532</v>
      </c>
      <c r="S538" s="307" t="s">
        <v>532</v>
      </c>
      <c r="T538" s="307" t="s">
        <v>532</v>
      </c>
      <c r="U538" s="307" t="s">
        <v>532</v>
      </c>
      <c r="V538" s="307" t="s">
        <v>532</v>
      </c>
      <c r="W538" s="307" t="s">
        <v>532</v>
      </c>
      <c r="X538" s="307" t="s">
        <v>532</v>
      </c>
      <c r="Y538" s="307" t="s">
        <v>532</v>
      </c>
      <c r="Z538" s="307" t="s">
        <v>532</v>
      </c>
      <c r="AA538" s="307" t="s">
        <v>532</v>
      </c>
      <c r="AB538" s="307" t="s">
        <v>532</v>
      </c>
      <c r="AC538" s="307" t="s">
        <v>532</v>
      </c>
      <c r="AD538" s="307" t="s">
        <v>532</v>
      </c>
      <c r="AE538" s="307" t="s">
        <v>532</v>
      </c>
      <c r="AF538" s="1"/>
      <c r="AG538" s="1"/>
      <c r="AH538" s="1"/>
      <c r="AI538" s="1"/>
      <c r="AJ538" s="1"/>
      <c r="AK538" s="1"/>
      <c r="AL538" s="1"/>
    </row>
    <row r="539" spans="2:41" ht="12.75">
      <c r="B539" s="141" t="s">
        <v>321</v>
      </c>
      <c r="C539" s="132" t="s">
        <v>157</v>
      </c>
      <c r="D539" s="307" t="s">
        <v>532</v>
      </c>
      <c r="E539" s="307" t="s">
        <v>532</v>
      </c>
      <c r="F539" s="307" t="s">
        <v>532</v>
      </c>
      <c r="G539" s="307" t="s">
        <v>532</v>
      </c>
      <c r="H539" s="307" t="s">
        <v>532</v>
      </c>
      <c r="I539" s="307" t="s">
        <v>532</v>
      </c>
      <c r="J539" s="307" t="s">
        <v>532</v>
      </c>
      <c r="K539" s="307" t="s">
        <v>532</v>
      </c>
      <c r="L539" s="307" t="s">
        <v>532</v>
      </c>
      <c r="M539" s="307" t="s">
        <v>532</v>
      </c>
      <c r="N539" s="307" t="s">
        <v>532</v>
      </c>
      <c r="O539" s="307" t="s">
        <v>532</v>
      </c>
      <c r="P539" s="307" t="s">
        <v>532</v>
      </c>
      <c r="Q539" s="307" t="s">
        <v>532</v>
      </c>
      <c r="R539" s="307">
        <v>0.14899999999999999</v>
      </c>
      <c r="S539" s="307">
        <v>0.39750000000000002</v>
      </c>
      <c r="T539" s="307">
        <v>0.26400000000000001</v>
      </c>
      <c r="U539" s="307">
        <v>0.29749999999999999</v>
      </c>
      <c r="V539" s="307">
        <v>0.33350000000000002</v>
      </c>
      <c r="W539" s="307">
        <v>0.159</v>
      </c>
      <c r="X539" s="307">
        <v>0.19400000000000001</v>
      </c>
      <c r="Y539" s="307">
        <v>1.0169999999999999</v>
      </c>
      <c r="Z539" s="307">
        <v>0.54700000000000004</v>
      </c>
      <c r="AA539" s="307">
        <v>8.5000000000000006E-2</v>
      </c>
      <c r="AB539" s="307">
        <v>0.55000000000000004</v>
      </c>
      <c r="AC539" s="307">
        <v>0.13750000000000001</v>
      </c>
      <c r="AD539" s="307" t="s">
        <v>532</v>
      </c>
      <c r="AE539" s="307" t="s">
        <v>532</v>
      </c>
      <c r="AF539" s="1"/>
      <c r="AG539" s="1"/>
      <c r="AH539" s="1"/>
      <c r="AI539" s="1"/>
      <c r="AJ539" s="1"/>
      <c r="AK539" s="1"/>
      <c r="AL539" s="1"/>
    </row>
    <row r="540" spans="2:41" ht="12.75">
      <c r="B540" s="141" t="s">
        <v>322</v>
      </c>
      <c r="C540" s="132" t="s">
        <v>157</v>
      </c>
      <c r="D540" s="307" t="s">
        <v>532</v>
      </c>
      <c r="E540" s="307" t="s">
        <v>532</v>
      </c>
      <c r="F540" s="307" t="s">
        <v>532</v>
      </c>
      <c r="G540" s="307" t="s">
        <v>532</v>
      </c>
      <c r="H540" s="307" t="s">
        <v>532</v>
      </c>
      <c r="I540" s="307" t="s">
        <v>532</v>
      </c>
      <c r="J540" s="307" t="s">
        <v>532</v>
      </c>
      <c r="K540" s="307" t="s">
        <v>532</v>
      </c>
      <c r="L540" s="307" t="s">
        <v>532</v>
      </c>
      <c r="M540" s="307" t="s">
        <v>532</v>
      </c>
      <c r="N540" s="307" t="s">
        <v>532</v>
      </c>
      <c r="O540" s="307" t="s">
        <v>532</v>
      </c>
      <c r="P540" s="307" t="s">
        <v>532</v>
      </c>
      <c r="Q540" s="307" t="s">
        <v>532</v>
      </c>
      <c r="R540" s="307">
        <v>0.14899999999999999</v>
      </c>
      <c r="S540" s="307">
        <v>0.39750000000000002</v>
      </c>
      <c r="T540" s="307">
        <v>0.26400000000000001</v>
      </c>
      <c r="U540" s="307">
        <v>0.29749999999999999</v>
      </c>
      <c r="V540" s="307">
        <v>0.33350000000000002</v>
      </c>
      <c r="W540" s="307">
        <v>0.159</v>
      </c>
      <c r="X540" s="307">
        <v>0.19400000000000001</v>
      </c>
      <c r="Y540" s="307">
        <v>1.0169999999999999</v>
      </c>
      <c r="Z540" s="307">
        <v>0.54700000000000004</v>
      </c>
      <c r="AA540" s="307">
        <v>8.5000000000000006E-2</v>
      </c>
      <c r="AB540" s="307">
        <v>0.55000000000000004</v>
      </c>
      <c r="AC540" s="307">
        <v>0.13750000000000001</v>
      </c>
      <c r="AD540" s="307" t="s">
        <v>532</v>
      </c>
      <c r="AE540" s="307" t="s">
        <v>532</v>
      </c>
      <c r="AF540" s="1"/>
      <c r="AG540" s="1"/>
      <c r="AH540" s="1"/>
      <c r="AI540" s="1"/>
      <c r="AJ540" s="1"/>
      <c r="AK540" s="1"/>
      <c r="AL540" s="1"/>
    </row>
    <row r="541" spans="2:41" ht="12.75">
      <c r="B541" s="632" t="s">
        <v>341</v>
      </c>
      <c r="C541" s="132" t="s">
        <v>157</v>
      </c>
      <c r="D541" s="307" t="s">
        <v>532</v>
      </c>
      <c r="E541" s="307" t="s">
        <v>532</v>
      </c>
      <c r="F541" s="307" t="s">
        <v>532</v>
      </c>
      <c r="G541" s="307" t="s">
        <v>532</v>
      </c>
      <c r="H541" s="307" t="s">
        <v>532</v>
      </c>
      <c r="I541" s="307" t="s">
        <v>532</v>
      </c>
      <c r="J541" s="307" t="s">
        <v>532</v>
      </c>
      <c r="K541" s="307" t="s">
        <v>532</v>
      </c>
      <c r="L541" s="307" t="s">
        <v>532</v>
      </c>
      <c r="M541" s="307" t="s">
        <v>532</v>
      </c>
      <c r="N541" s="307" t="s">
        <v>532</v>
      </c>
      <c r="O541" s="307" t="s">
        <v>532</v>
      </c>
      <c r="P541" s="307" t="s">
        <v>532</v>
      </c>
      <c r="Q541" s="307" t="s">
        <v>532</v>
      </c>
      <c r="R541" s="307">
        <v>0.14899999999999999</v>
      </c>
      <c r="S541" s="307">
        <v>0.54649999999999999</v>
      </c>
      <c r="T541" s="307">
        <v>0.66149999999999998</v>
      </c>
      <c r="U541" s="307">
        <v>0.5615</v>
      </c>
      <c r="V541" s="307">
        <v>0.63100000000000001</v>
      </c>
      <c r="W541" s="307">
        <v>0.49250000000000005</v>
      </c>
      <c r="X541" s="307">
        <v>0.35299999999999998</v>
      </c>
      <c r="Y541" s="307">
        <v>1.2109999999999999</v>
      </c>
      <c r="Z541" s="307">
        <v>1.5640000000000001</v>
      </c>
      <c r="AA541" s="307">
        <v>0.63200000000000001</v>
      </c>
      <c r="AB541" s="307">
        <v>0.63500000000000001</v>
      </c>
      <c r="AC541" s="307">
        <v>0.6875</v>
      </c>
      <c r="AD541" s="307">
        <v>0.13750000000000001</v>
      </c>
      <c r="AE541" s="307" t="s">
        <v>532</v>
      </c>
      <c r="AF541" s="1"/>
      <c r="AG541" s="1"/>
      <c r="AH541" s="1"/>
      <c r="AI541" s="1"/>
      <c r="AJ541" s="1"/>
      <c r="AK541" s="1"/>
      <c r="AL541" s="1"/>
    </row>
    <row r="542" spans="2:41" ht="14.25">
      <c r="B542" s="574"/>
      <c r="C542" s="145" t="s">
        <v>185</v>
      </c>
      <c r="D542" s="307" t="s">
        <v>532</v>
      </c>
      <c r="E542" s="307" t="s">
        <v>532</v>
      </c>
      <c r="F542" s="307" t="s">
        <v>532</v>
      </c>
      <c r="G542" s="307" t="s">
        <v>532</v>
      </c>
      <c r="H542" s="307" t="s">
        <v>532</v>
      </c>
      <c r="I542" s="307" t="s">
        <v>532</v>
      </c>
      <c r="J542" s="307" t="s">
        <v>532</v>
      </c>
      <c r="K542" s="307" t="s">
        <v>532</v>
      </c>
      <c r="L542" s="307" t="s">
        <v>532</v>
      </c>
      <c r="M542" s="307" t="s">
        <v>532</v>
      </c>
      <c r="N542" s="307" t="s">
        <v>532</v>
      </c>
      <c r="O542" s="307" t="s">
        <v>532</v>
      </c>
      <c r="P542" s="307" t="s">
        <v>532</v>
      </c>
      <c r="Q542" s="307" t="s">
        <v>532</v>
      </c>
      <c r="R542" s="308">
        <v>0.12784200000000001</v>
      </c>
      <c r="S542" s="308">
        <v>0.46889700000000001</v>
      </c>
      <c r="T542" s="309">
        <v>0.56756700000000004</v>
      </c>
      <c r="U542" s="309">
        <v>0.481767</v>
      </c>
      <c r="V542" s="309">
        <v>0.54139800000000005</v>
      </c>
      <c r="W542" s="309">
        <v>0.42256500000000008</v>
      </c>
      <c r="X542" s="308">
        <v>0.30287399999999998</v>
      </c>
      <c r="Y542" s="309">
        <v>1.0390379999999997</v>
      </c>
      <c r="Z542" s="309">
        <v>1.341912</v>
      </c>
      <c r="AA542" s="308">
        <v>0.54225599999999996</v>
      </c>
      <c r="AB542" s="308">
        <v>0.54483000000000004</v>
      </c>
      <c r="AC542" s="308">
        <v>0.58987500000000004</v>
      </c>
      <c r="AD542" s="308">
        <v>0.11797500000000001</v>
      </c>
      <c r="AE542" s="309" t="s">
        <v>532</v>
      </c>
      <c r="AF542" s="1"/>
      <c r="AG542" s="1"/>
      <c r="AH542" s="1"/>
      <c r="AI542" s="1"/>
      <c r="AJ542" s="1"/>
      <c r="AK542" s="1"/>
      <c r="AL542" s="1"/>
    </row>
    <row r="543" spans="2:41" ht="12.75">
      <c r="B543" s="194"/>
      <c r="C543" s="194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203"/>
      <c r="AF543" s="1"/>
      <c r="AG543" s="203"/>
      <c r="AH543" s="203"/>
      <c r="AJ543" s="203"/>
      <c r="AK543" s="203"/>
      <c r="AL543" s="1"/>
      <c r="AO543" s="14"/>
    </row>
    <row r="544" spans="2:41" ht="12.75">
      <c r="B544" s="15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spans="2:41" ht="12.75">
      <c r="B545" s="1" t="s">
        <v>471</v>
      </c>
      <c r="C545" s="6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spans="2:41" ht="12.75">
      <c r="B546" s="119" t="s">
        <v>113</v>
      </c>
      <c r="C546" s="119" t="s">
        <v>114</v>
      </c>
      <c r="D546" s="120">
        <v>1990</v>
      </c>
      <c r="E546" s="120">
        <f>D546+1</f>
        <v>1991</v>
      </c>
      <c r="F546" s="120">
        <f>E546+1</f>
        <v>1992</v>
      </c>
      <c r="G546" s="120">
        <f>F546+1</f>
        <v>1993</v>
      </c>
      <c r="H546" s="120">
        <f t="shared" ref="H546" si="702">G546+1</f>
        <v>1994</v>
      </c>
      <c r="I546" s="120">
        <f t="shared" ref="I546" si="703">H546+1</f>
        <v>1995</v>
      </c>
      <c r="J546" s="120">
        <f t="shared" ref="J546" si="704">I546+1</f>
        <v>1996</v>
      </c>
      <c r="K546" s="120">
        <f t="shared" ref="K546" si="705">J546+1</f>
        <v>1997</v>
      </c>
      <c r="L546" s="120">
        <f t="shared" ref="L546" si="706">K546+1</f>
        <v>1998</v>
      </c>
      <c r="M546" s="120">
        <f t="shared" ref="M546" si="707">L546+1</f>
        <v>1999</v>
      </c>
      <c r="N546" s="120">
        <f t="shared" ref="N546" si="708">M546+1</f>
        <v>2000</v>
      </c>
      <c r="O546" s="120">
        <f t="shared" ref="O546" si="709">N546+1</f>
        <v>2001</v>
      </c>
      <c r="P546" s="120">
        <f t="shared" ref="P546" si="710">O546+1</f>
        <v>2002</v>
      </c>
      <c r="Q546" s="120">
        <f t="shared" ref="Q546" si="711">P546+1</f>
        <v>2003</v>
      </c>
      <c r="R546" s="120">
        <f t="shared" ref="R546" si="712">Q546+1</f>
        <v>2004</v>
      </c>
      <c r="S546" s="120">
        <f t="shared" ref="S546" si="713">R546+1</f>
        <v>2005</v>
      </c>
      <c r="T546" s="120">
        <f t="shared" ref="T546" si="714">S546+1</f>
        <v>2006</v>
      </c>
      <c r="U546" s="120">
        <f t="shared" ref="U546" si="715">T546+1</f>
        <v>2007</v>
      </c>
      <c r="V546" s="120">
        <f t="shared" ref="V546" si="716">U546+1</f>
        <v>2008</v>
      </c>
      <c r="W546" s="120">
        <f t="shared" ref="W546" si="717">V546+1</f>
        <v>2009</v>
      </c>
      <c r="X546" s="120">
        <f t="shared" ref="X546" si="718">W546+1</f>
        <v>2010</v>
      </c>
      <c r="Y546" s="120">
        <f t="shared" ref="Y546" si="719">X546+1</f>
        <v>2011</v>
      </c>
      <c r="Z546" s="120">
        <f t="shared" ref="Z546" si="720">Y546+1</f>
        <v>2012</v>
      </c>
      <c r="AA546" s="120">
        <f t="shared" ref="AA546:AD546" si="721">Z546+1</f>
        <v>2013</v>
      </c>
      <c r="AB546" s="120">
        <f t="shared" si="721"/>
        <v>2014</v>
      </c>
      <c r="AC546" s="120">
        <f t="shared" si="721"/>
        <v>2015</v>
      </c>
      <c r="AD546" s="120">
        <f t="shared" si="721"/>
        <v>2016</v>
      </c>
      <c r="AE546" s="120" t="s">
        <v>414</v>
      </c>
      <c r="AF546" s="1"/>
      <c r="AG546" s="1"/>
      <c r="AH546" s="1"/>
      <c r="AI546" s="1"/>
      <c r="AJ546" s="1"/>
      <c r="AK546" s="1"/>
      <c r="AL546" s="1"/>
    </row>
    <row r="547" spans="2:41" ht="12.75">
      <c r="B547" s="141" t="s">
        <v>319</v>
      </c>
      <c r="C547" s="132" t="s">
        <v>157</v>
      </c>
      <c r="D547" s="307" t="s">
        <v>315</v>
      </c>
      <c r="E547" s="307" t="s">
        <v>315</v>
      </c>
      <c r="F547" s="307" t="s">
        <v>315</v>
      </c>
      <c r="G547" s="307" t="s">
        <v>315</v>
      </c>
      <c r="H547" s="307" t="s">
        <v>315</v>
      </c>
      <c r="I547" s="307" t="s">
        <v>315</v>
      </c>
      <c r="J547" s="307" t="s">
        <v>315</v>
      </c>
      <c r="K547" s="307" t="s">
        <v>315</v>
      </c>
      <c r="L547" s="307" t="s">
        <v>315</v>
      </c>
      <c r="M547" s="307" t="s">
        <v>315</v>
      </c>
      <c r="N547" s="307" t="s">
        <v>315</v>
      </c>
      <c r="O547" s="307" t="s">
        <v>315</v>
      </c>
      <c r="P547" s="307" t="s">
        <v>315</v>
      </c>
      <c r="Q547" s="307" t="s">
        <v>315</v>
      </c>
      <c r="R547" s="307">
        <v>0.36499999999999999</v>
      </c>
      <c r="S547" s="307">
        <v>1.115</v>
      </c>
      <c r="T547" s="307">
        <v>1.5429999999999999</v>
      </c>
      <c r="U547" s="307">
        <v>1.476</v>
      </c>
      <c r="V547" s="307">
        <v>0.56000000000000005</v>
      </c>
      <c r="W547" s="307" t="s">
        <v>315</v>
      </c>
      <c r="X547" s="307" t="s">
        <v>315</v>
      </c>
      <c r="Y547" s="307" t="s">
        <v>315</v>
      </c>
      <c r="Z547" s="307">
        <v>0.27400000000000002</v>
      </c>
      <c r="AA547" s="307" t="s">
        <v>315</v>
      </c>
      <c r="AB547" s="307">
        <v>0.24399999999999999</v>
      </c>
      <c r="AC547" s="307">
        <v>0.24</v>
      </c>
      <c r="AD547" s="307" t="s">
        <v>532</v>
      </c>
      <c r="AE547" s="307" t="s">
        <v>532</v>
      </c>
      <c r="AF547" s="1"/>
      <c r="AG547" s="1"/>
      <c r="AH547" s="1"/>
      <c r="AI547" s="1"/>
      <c r="AJ547" s="1"/>
      <c r="AK547" s="1"/>
      <c r="AL547" s="1"/>
    </row>
    <row r="548" spans="2:41" ht="12.75">
      <c r="B548" s="141" t="s">
        <v>320</v>
      </c>
      <c r="C548" s="132" t="s">
        <v>157</v>
      </c>
      <c r="D548" s="307" t="s">
        <v>532</v>
      </c>
      <c r="E548" s="307" t="s">
        <v>532</v>
      </c>
      <c r="F548" s="307" t="s">
        <v>532</v>
      </c>
      <c r="G548" s="307" t="s">
        <v>532</v>
      </c>
      <c r="H548" s="307" t="s">
        <v>532</v>
      </c>
      <c r="I548" s="307" t="s">
        <v>532</v>
      </c>
      <c r="J548" s="307" t="s">
        <v>532</v>
      </c>
      <c r="K548" s="307" t="s">
        <v>532</v>
      </c>
      <c r="L548" s="307" t="s">
        <v>532</v>
      </c>
      <c r="M548" s="307" t="s">
        <v>532</v>
      </c>
      <c r="N548" s="307" t="s">
        <v>532</v>
      </c>
      <c r="O548" s="307" t="s">
        <v>532</v>
      </c>
      <c r="P548" s="307" t="s">
        <v>532</v>
      </c>
      <c r="Q548" s="307" t="s">
        <v>532</v>
      </c>
      <c r="R548" s="307" t="s">
        <v>532</v>
      </c>
      <c r="S548" s="307" t="s">
        <v>532</v>
      </c>
      <c r="T548" s="307" t="s">
        <v>532</v>
      </c>
      <c r="U548" s="307" t="s">
        <v>532</v>
      </c>
      <c r="V548" s="307" t="s">
        <v>532</v>
      </c>
      <c r="W548" s="307" t="s">
        <v>532</v>
      </c>
      <c r="X548" s="307" t="s">
        <v>532</v>
      </c>
      <c r="Y548" s="307" t="s">
        <v>532</v>
      </c>
      <c r="Z548" s="307" t="s">
        <v>532</v>
      </c>
      <c r="AA548" s="307" t="s">
        <v>532</v>
      </c>
      <c r="AB548" s="307" t="s">
        <v>532</v>
      </c>
      <c r="AC548" s="307" t="s">
        <v>532</v>
      </c>
      <c r="AD548" s="307" t="s">
        <v>532</v>
      </c>
      <c r="AE548" s="307" t="s">
        <v>532</v>
      </c>
      <c r="AF548" s="1"/>
      <c r="AG548" s="1"/>
      <c r="AH548" s="1"/>
      <c r="AI548" s="1"/>
      <c r="AJ548" s="1"/>
      <c r="AK548" s="1"/>
      <c r="AL548" s="1"/>
    </row>
    <row r="549" spans="2:41" ht="12.75">
      <c r="B549" s="141" t="s">
        <v>321</v>
      </c>
      <c r="C549" s="132" t="s">
        <v>157</v>
      </c>
      <c r="D549" s="307" t="s">
        <v>532</v>
      </c>
      <c r="E549" s="307" t="s">
        <v>532</v>
      </c>
      <c r="F549" s="307" t="s">
        <v>532</v>
      </c>
      <c r="G549" s="307" t="s">
        <v>532</v>
      </c>
      <c r="H549" s="307" t="s">
        <v>532</v>
      </c>
      <c r="I549" s="307" t="s">
        <v>532</v>
      </c>
      <c r="J549" s="307" t="s">
        <v>532</v>
      </c>
      <c r="K549" s="307" t="s">
        <v>532</v>
      </c>
      <c r="L549" s="307" t="s">
        <v>532</v>
      </c>
      <c r="M549" s="307" t="s">
        <v>532</v>
      </c>
      <c r="N549" s="307" t="s">
        <v>532</v>
      </c>
      <c r="O549" s="307" t="s">
        <v>532</v>
      </c>
      <c r="P549" s="307" t="s">
        <v>532</v>
      </c>
      <c r="Q549" s="307" t="s">
        <v>532</v>
      </c>
      <c r="R549" s="307">
        <v>0.1825</v>
      </c>
      <c r="S549" s="307">
        <v>0.5575</v>
      </c>
      <c r="T549" s="307">
        <v>0.77149999999999996</v>
      </c>
      <c r="U549" s="307">
        <v>0.73799999999999999</v>
      </c>
      <c r="V549" s="307">
        <v>0.28000000000000003</v>
      </c>
      <c r="W549" s="307" t="s">
        <v>532</v>
      </c>
      <c r="X549" s="307" t="s">
        <v>532</v>
      </c>
      <c r="Y549" s="307" t="s">
        <v>532</v>
      </c>
      <c r="Z549" s="307">
        <v>0.13700000000000001</v>
      </c>
      <c r="AA549" s="307" t="s">
        <v>532</v>
      </c>
      <c r="AB549" s="307">
        <v>0.122</v>
      </c>
      <c r="AC549" s="307">
        <v>0.12</v>
      </c>
      <c r="AD549" s="307" t="s">
        <v>532</v>
      </c>
      <c r="AE549" s="307" t="s">
        <v>532</v>
      </c>
      <c r="AF549" s="1"/>
      <c r="AG549" s="1"/>
      <c r="AH549" s="1"/>
      <c r="AI549" s="1"/>
      <c r="AJ549" s="1"/>
      <c r="AK549" s="1"/>
      <c r="AL549" s="1"/>
    </row>
    <row r="550" spans="2:41" ht="12.75">
      <c r="B550" s="141" t="s">
        <v>322</v>
      </c>
      <c r="C550" s="132" t="s">
        <v>157</v>
      </c>
      <c r="D550" s="307" t="s">
        <v>532</v>
      </c>
      <c r="E550" s="307" t="s">
        <v>532</v>
      </c>
      <c r="F550" s="307" t="s">
        <v>532</v>
      </c>
      <c r="G550" s="307" t="s">
        <v>532</v>
      </c>
      <c r="H550" s="307" t="s">
        <v>532</v>
      </c>
      <c r="I550" s="307" t="s">
        <v>532</v>
      </c>
      <c r="J550" s="307" t="s">
        <v>532</v>
      </c>
      <c r="K550" s="307" t="s">
        <v>532</v>
      </c>
      <c r="L550" s="307" t="s">
        <v>532</v>
      </c>
      <c r="M550" s="307" t="s">
        <v>532</v>
      </c>
      <c r="N550" s="307" t="s">
        <v>532</v>
      </c>
      <c r="O550" s="307" t="s">
        <v>532</v>
      </c>
      <c r="P550" s="307" t="s">
        <v>532</v>
      </c>
      <c r="Q550" s="307" t="s">
        <v>532</v>
      </c>
      <c r="R550" s="307">
        <v>0.1825</v>
      </c>
      <c r="S550" s="307">
        <v>0.5575</v>
      </c>
      <c r="T550" s="307">
        <v>0.77149999999999996</v>
      </c>
      <c r="U550" s="307">
        <v>0.73799999999999999</v>
      </c>
      <c r="V550" s="307">
        <v>0.28000000000000003</v>
      </c>
      <c r="W550" s="307" t="s">
        <v>532</v>
      </c>
      <c r="X550" s="307" t="s">
        <v>532</v>
      </c>
      <c r="Y550" s="307" t="s">
        <v>532</v>
      </c>
      <c r="Z550" s="307">
        <v>0.13700000000000001</v>
      </c>
      <c r="AA550" s="307" t="s">
        <v>532</v>
      </c>
      <c r="AB550" s="307">
        <v>0.122</v>
      </c>
      <c r="AC550" s="307">
        <v>0.12</v>
      </c>
      <c r="AD550" s="307" t="s">
        <v>532</v>
      </c>
      <c r="AE550" s="307" t="s">
        <v>532</v>
      </c>
      <c r="AF550" s="1"/>
      <c r="AG550" s="1"/>
      <c r="AH550" s="1"/>
      <c r="AI550" s="1"/>
      <c r="AJ550" s="1"/>
      <c r="AK550" s="1"/>
      <c r="AL550" s="1"/>
    </row>
    <row r="551" spans="2:41" ht="12.75">
      <c r="B551" s="632" t="s">
        <v>342</v>
      </c>
      <c r="C551" s="132" t="s">
        <v>157</v>
      </c>
      <c r="D551" s="307" t="s">
        <v>532</v>
      </c>
      <c r="E551" s="307" t="s">
        <v>532</v>
      </c>
      <c r="F551" s="307" t="s">
        <v>532</v>
      </c>
      <c r="G551" s="307" t="s">
        <v>532</v>
      </c>
      <c r="H551" s="307" t="s">
        <v>532</v>
      </c>
      <c r="I551" s="307" t="s">
        <v>532</v>
      </c>
      <c r="J551" s="307" t="s">
        <v>532</v>
      </c>
      <c r="K551" s="307" t="s">
        <v>532</v>
      </c>
      <c r="L551" s="307" t="s">
        <v>532</v>
      </c>
      <c r="M551" s="307" t="s">
        <v>532</v>
      </c>
      <c r="N551" s="307" t="s">
        <v>532</v>
      </c>
      <c r="O551" s="307" t="s">
        <v>532</v>
      </c>
      <c r="P551" s="307" t="s">
        <v>532</v>
      </c>
      <c r="Q551" s="307" t="s">
        <v>532</v>
      </c>
      <c r="R551" s="307">
        <v>0.1825</v>
      </c>
      <c r="S551" s="307">
        <v>0.74</v>
      </c>
      <c r="T551" s="307">
        <v>1.329</v>
      </c>
      <c r="U551" s="307">
        <v>1.5095000000000001</v>
      </c>
      <c r="V551" s="307">
        <v>1.018</v>
      </c>
      <c r="W551" s="307">
        <v>0.28000000000000003</v>
      </c>
      <c r="X551" s="307" t="s">
        <v>532</v>
      </c>
      <c r="Y551" s="307" t="s">
        <v>532</v>
      </c>
      <c r="Z551" s="307">
        <v>0.13700000000000001</v>
      </c>
      <c r="AA551" s="307">
        <v>0.13700000000000001</v>
      </c>
      <c r="AB551" s="307">
        <v>0.122</v>
      </c>
      <c r="AC551" s="307">
        <v>0.24199999999999999</v>
      </c>
      <c r="AD551" s="307">
        <v>0.12</v>
      </c>
      <c r="AE551" s="307" t="s">
        <v>532</v>
      </c>
      <c r="AF551" s="1"/>
      <c r="AG551" s="1"/>
      <c r="AH551" s="1"/>
      <c r="AI551" s="1"/>
      <c r="AJ551" s="1"/>
      <c r="AK551" s="1"/>
      <c r="AL551" s="1"/>
    </row>
    <row r="552" spans="2:41" ht="14.25">
      <c r="B552" s="574"/>
      <c r="C552" s="145" t="s">
        <v>185</v>
      </c>
      <c r="D552" s="309" t="s">
        <v>532</v>
      </c>
      <c r="E552" s="309" t="s">
        <v>532</v>
      </c>
      <c r="F552" s="309" t="s">
        <v>532</v>
      </c>
      <c r="G552" s="309" t="s">
        <v>532</v>
      </c>
      <c r="H552" s="309" t="s">
        <v>532</v>
      </c>
      <c r="I552" s="309" t="s">
        <v>532</v>
      </c>
      <c r="J552" s="309" t="s">
        <v>532</v>
      </c>
      <c r="K552" s="309" t="s">
        <v>532</v>
      </c>
      <c r="L552" s="309" t="s">
        <v>532</v>
      </c>
      <c r="M552" s="309" t="s">
        <v>532</v>
      </c>
      <c r="N552" s="309" t="s">
        <v>532</v>
      </c>
      <c r="O552" s="309" t="s">
        <v>532</v>
      </c>
      <c r="P552" s="309" t="s">
        <v>532</v>
      </c>
      <c r="Q552" s="309" t="s">
        <v>532</v>
      </c>
      <c r="R552" s="308">
        <v>0.14673</v>
      </c>
      <c r="S552" s="309">
        <v>0.59496000000000004</v>
      </c>
      <c r="T552" s="309">
        <v>1.068516</v>
      </c>
      <c r="U552" s="309">
        <v>1.2136380000000002</v>
      </c>
      <c r="V552" s="309">
        <v>0.81847199999999998</v>
      </c>
      <c r="W552" s="308">
        <v>0.22512000000000004</v>
      </c>
      <c r="X552" s="309" t="s">
        <v>532</v>
      </c>
      <c r="Y552" s="309" t="s">
        <v>532</v>
      </c>
      <c r="Z552" s="308">
        <v>0.11014800000000001</v>
      </c>
      <c r="AA552" s="308">
        <v>0.11014800000000001</v>
      </c>
      <c r="AB552" s="308">
        <v>9.8087999999999995E-2</v>
      </c>
      <c r="AC552" s="308">
        <v>0.19456799999999999</v>
      </c>
      <c r="AD552" s="308">
        <v>9.6479999999999996E-2</v>
      </c>
      <c r="AE552" s="309" t="s">
        <v>532</v>
      </c>
      <c r="AF552" s="1"/>
      <c r="AG552" s="1"/>
      <c r="AH552" s="1"/>
      <c r="AI552" s="1"/>
      <c r="AJ552" s="1"/>
      <c r="AK552" s="1"/>
      <c r="AL552" s="1"/>
    </row>
    <row r="553" spans="2:41" ht="12.75">
      <c r="B553" s="194"/>
      <c r="C553" s="194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203"/>
      <c r="AF553" s="1"/>
      <c r="AG553" s="203"/>
      <c r="AH553" s="203"/>
      <c r="AJ553" s="203"/>
      <c r="AK553" s="203"/>
      <c r="AL553" s="1"/>
      <c r="AO553" s="14"/>
    </row>
    <row r="554" spans="2:41" ht="12.75">
      <c r="B554" s="65"/>
      <c r="C554" s="67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spans="2:41" ht="12.75">
      <c r="B555" s="1" t="s">
        <v>472</v>
      </c>
      <c r="C555" s="6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spans="2:41" ht="12.75">
      <c r="B556" s="119" t="s">
        <v>113</v>
      </c>
      <c r="C556" s="119" t="s">
        <v>114</v>
      </c>
      <c r="D556" s="120">
        <v>1990</v>
      </c>
      <c r="E556" s="120">
        <f>D556+1</f>
        <v>1991</v>
      </c>
      <c r="F556" s="120">
        <f>E556+1</f>
        <v>1992</v>
      </c>
      <c r="G556" s="120">
        <f>F556+1</f>
        <v>1993</v>
      </c>
      <c r="H556" s="120">
        <f t="shared" ref="H556" si="722">G556+1</f>
        <v>1994</v>
      </c>
      <c r="I556" s="120">
        <f t="shared" ref="I556" si="723">H556+1</f>
        <v>1995</v>
      </c>
      <c r="J556" s="120">
        <f t="shared" ref="J556" si="724">I556+1</f>
        <v>1996</v>
      </c>
      <c r="K556" s="120">
        <f t="shared" ref="K556" si="725">J556+1</f>
        <v>1997</v>
      </c>
      <c r="L556" s="120">
        <f t="shared" ref="L556" si="726">K556+1</f>
        <v>1998</v>
      </c>
      <c r="M556" s="120">
        <f t="shared" ref="M556" si="727">L556+1</f>
        <v>1999</v>
      </c>
      <c r="N556" s="120">
        <f t="shared" ref="N556" si="728">M556+1</f>
        <v>2000</v>
      </c>
      <c r="O556" s="120">
        <f t="shared" ref="O556" si="729">N556+1</f>
        <v>2001</v>
      </c>
      <c r="P556" s="120">
        <f t="shared" ref="P556" si="730">O556+1</f>
        <v>2002</v>
      </c>
      <c r="Q556" s="120">
        <f t="shared" ref="Q556" si="731">P556+1</f>
        <v>2003</v>
      </c>
      <c r="R556" s="120">
        <f t="shared" ref="R556" si="732">Q556+1</f>
        <v>2004</v>
      </c>
      <c r="S556" s="120">
        <f t="shared" ref="S556" si="733">R556+1</f>
        <v>2005</v>
      </c>
      <c r="T556" s="120">
        <f t="shared" ref="T556" si="734">S556+1</f>
        <v>2006</v>
      </c>
      <c r="U556" s="120">
        <f t="shared" ref="U556" si="735">T556+1</f>
        <v>2007</v>
      </c>
      <c r="V556" s="120">
        <f t="shared" ref="V556" si="736">U556+1</f>
        <v>2008</v>
      </c>
      <c r="W556" s="120">
        <f t="shared" ref="W556" si="737">V556+1</f>
        <v>2009</v>
      </c>
      <c r="X556" s="120">
        <f t="shared" ref="X556" si="738">W556+1</f>
        <v>2010</v>
      </c>
      <c r="Y556" s="120">
        <f t="shared" ref="Y556" si="739">X556+1</f>
        <v>2011</v>
      </c>
      <c r="Z556" s="120">
        <f t="shared" ref="Z556" si="740">Y556+1</f>
        <v>2012</v>
      </c>
      <c r="AA556" s="120">
        <f t="shared" ref="AA556" si="741">Z556+1</f>
        <v>2013</v>
      </c>
      <c r="AB556" s="120">
        <f t="shared" ref="AB556" si="742">AA556+1</f>
        <v>2014</v>
      </c>
      <c r="AC556" s="120">
        <f t="shared" ref="AC556:AD556" si="743">AB556+1</f>
        <v>2015</v>
      </c>
      <c r="AD556" s="120">
        <f t="shared" si="743"/>
        <v>2016</v>
      </c>
      <c r="AE556" s="120" t="s">
        <v>414</v>
      </c>
      <c r="AF556" s="1"/>
      <c r="AG556" s="1"/>
      <c r="AH556" s="1"/>
      <c r="AI556" s="1"/>
      <c r="AJ556" s="1"/>
      <c r="AK556" s="1"/>
      <c r="AL556" s="1"/>
    </row>
    <row r="557" spans="2:41" ht="12.75">
      <c r="B557" s="141" t="s">
        <v>319</v>
      </c>
      <c r="C557" s="132" t="s">
        <v>157</v>
      </c>
      <c r="D557" s="307" t="s">
        <v>315</v>
      </c>
      <c r="E557" s="307" t="s">
        <v>315</v>
      </c>
      <c r="F557" s="307" t="s">
        <v>315</v>
      </c>
      <c r="G557" s="307" t="s">
        <v>315</v>
      </c>
      <c r="H557" s="307" t="s">
        <v>315</v>
      </c>
      <c r="I557" s="307" t="s">
        <v>315</v>
      </c>
      <c r="J557" s="307" t="s">
        <v>315</v>
      </c>
      <c r="K557" s="307" t="s">
        <v>315</v>
      </c>
      <c r="L557" s="307" t="s">
        <v>315</v>
      </c>
      <c r="M557" s="307" t="s">
        <v>315</v>
      </c>
      <c r="N557" s="307" t="s">
        <v>315</v>
      </c>
      <c r="O557" s="307" t="s">
        <v>315</v>
      </c>
      <c r="P557" s="307" t="s">
        <v>315</v>
      </c>
      <c r="Q557" s="307" t="s">
        <v>315</v>
      </c>
      <c r="R557" s="307" t="s">
        <v>315</v>
      </c>
      <c r="S557" s="307" t="s">
        <v>315</v>
      </c>
      <c r="T557" s="307" t="s">
        <v>315</v>
      </c>
      <c r="U557" s="307" t="s">
        <v>315</v>
      </c>
      <c r="V557" s="307" t="s">
        <v>315</v>
      </c>
      <c r="W557" s="307" t="s">
        <v>315</v>
      </c>
      <c r="X557" s="307" t="s">
        <v>315</v>
      </c>
      <c r="Y557" s="307" t="s">
        <v>315</v>
      </c>
      <c r="Z557" s="307" t="s">
        <v>315</v>
      </c>
      <c r="AA557" s="307" t="s">
        <v>315</v>
      </c>
      <c r="AB557" s="307">
        <v>0.504</v>
      </c>
      <c r="AC557" s="307">
        <v>0.34</v>
      </c>
      <c r="AD557" s="307" t="s">
        <v>532</v>
      </c>
      <c r="AE557" s="307" t="s">
        <v>532</v>
      </c>
      <c r="AF557" s="1"/>
      <c r="AG557" s="1"/>
      <c r="AH557" s="1"/>
      <c r="AI557" s="1"/>
      <c r="AJ557" s="1"/>
      <c r="AK557" s="1"/>
      <c r="AL557" s="1"/>
    </row>
    <row r="558" spans="2:41" ht="12.75">
      <c r="B558" s="141" t="s">
        <v>320</v>
      </c>
      <c r="C558" s="132" t="s">
        <v>157</v>
      </c>
      <c r="D558" s="307" t="s">
        <v>315</v>
      </c>
      <c r="E558" s="307" t="s">
        <v>315</v>
      </c>
      <c r="F558" s="307" t="s">
        <v>315</v>
      </c>
      <c r="G558" s="307" t="s">
        <v>315</v>
      </c>
      <c r="H558" s="307" t="s">
        <v>315</v>
      </c>
      <c r="I558" s="307" t="s">
        <v>315</v>
      </c>
      <c r="J558" s="307" t="s">
        <v>315</v>
      </c>
      <c r="K558" s="307" t="s">
        <v>315</v>
      </c>
      <c r="L558" s="307" t="s">
        <v>315</v>
      </c>
      <c r="M558" s="307" t="s">
        <v>315</v>
      </c>
      <c r="N558" s="307" t="s">
        <v>315</v>
      </c>
      <c r="O558" s="307" t="s">
        <v>315</v>
      </c>
      <c r="P558" s="307" t="s">
        <v>315</v>
      </c>
      <c r="Q558" s="307" t="s">
        <v>315</v>
      </c>
      <c r="R558" s="307" t="s">
        <v>315</v>
      </c>
      <c r="S558" s="307" t="s">
        <v>315</v>
      </c>
      <c r="T558" s="307" t="s">
        <v>315</v>
      </c>
      <c r="U558" s="307" t="s">
        <v>315</v>
      </c>
      <c r="V558" s="307" t="s">
        <v>315</v>
      </c>
      <c r="W558" s="307" t="s">
        <v>315</v>
      </c>
      <c r="X558" s="307" t="s">
        <v>315</v>
      </c>
      <c r="Y558" s="307" t="s">
        <v>315</v>
      </c>
      <c r="Z558" s="307" t="s">
        <v>315</v>
      </c>
      <c r="AA558" s="307" t="s">
        <v>315</v>
      </c>
      <c r="AB558" s="307">
        <v>1.6000000000000014E-2</v>
      </c>
      <c r="AC558" s="307">
        <v>9.9999999999999534E-3</v>
      </c>
      <c r="AD558" s="307" t="s">
        <v>532</v>
      </c>
      <c r="AE558" s="307" t="s">
        <v>532</v>
      </c>
      <c r="AF558" s="1"/>
      <c r="AG558" s="1"/>
      <c r="AH558" s="1"/>
      <c r="AI558" s="1"/>
      <c r="AJ558" s="1"/>
      <c r="AK558" s="1"/>
      <c r="AL558" s="1"/>
    </row>
    <row r="559" spans="2:41" ht="12.75">
      <c r="B559" s="141" t="s">
        <v>321</v>
      </c>
      <c r="C559" s="132" t="s">
        <v>157</v>
      </c>
      <c r="D559" s="307" t="s">
        <v>315</v>
      </c>
      <c r="E559" s="307" t="s">
        <v>315</v>
      </c>
      <c r="F559" s="307" t="s">
        <v>315</v>
      </c>
      <c r="G559" s="307" t="s">
        <v>315</v>
      </c>
      <c r="H559" s="307" t="s">
        <v>315</v>
      </c>
      <c r="I559" s="307" t="s">
        <v>315</v>
      </c>
      <c r="J559" s="307" t="s">
        <v>315</v>
      </c>
      <c r="K559" s="307" t="s">
        <v>315</v>
      </c>
      <c r="L559" s="307" t="s">
        <v>315</v>
      </c>
      <c r="M559" s="307" t="s">
        <v>315</v>
      </c>
      <c r="N559" s="307" t="s">
        <v>315</v>
      </c>
      <c r="O559" s="307" t="s">
        <v>315</v>
      </c>
      <c r="P559" s="307" t="s">
        <v>315</v>
      </c>
      <c r="Q559" s="307" t="s">
        <v>315</v>
      </c>
      <c r="R559" s="307" t="s">
        <v>315</v>
      </c>
      <c r="S559" s="307" t="s">
        <v>315</v>
      </c>
      <c r="T559" s="307" t="s">
        <v>315</v>
      </c>
      <c r="U559" s="307" t="s">
        <v>315</v>
      </c>
      <c r="V559" s="307" t="s">
        <v>315</v>
      </c>
      <c r="W559" s="307" t="s">
        <v>315</v>
      </c>
      <c r="X559" s="307" t="s">
        <v>315</v>
      </c>
      <c r="Y559" s="307" t="s">
        <v>315</v>
      </c>
      <c r="Z559" s="307" t="s">
        <v>315</v>
      </c>
      <c r="AA559" s="307" t="s">
        <v>315</v>
      </c>
      <c r="AB559" s="307">
        <v>0.252</v>
      </c>
      <c r="AC559" s="307">
        <v>0.17</v>
      </c>
      <c r="AD559" s="307" t="s">
        <v>532</v>
      </c>
      <c r="AE559" s="307" t="s">
        <v>532</v>
      </c>
      <c r="AF559" s="1"/>
      <c r="AG559" s="1"/>
      <c r="AH559" s="1"/>
      <c r="AI559" s="1"/>
      <c r="AJ559" s="1"/>
      <c r="AK559" s="1"/>
      <c r="AL559" s="1"/>
    </row>
    <row r="560" spans="2:41" ht="12.75">
      <c r="B560" s="141" t="s">
        <v>322</v>
      </c>
      <c r="C560" s="132" t="s">
        <v>157</v>
      </c>
      <c r="D560" s="307" t="s">
        <v>315</v>
      </c>
      <c r="E560" s="307" t="s">
        <v>315</v>
      </c>
      <c r="F560" s="307" t="s">
        <v>315</v>
      </c>
      <c r="G560" s="307" t="s">
        <v>315</v>
      </c>
      <c r="H560" s="307" t="s">
        <v>315</v>
      </c>
      <c r="I560" s="307" t="s">
        <v>315</v>
      </c>
      <c r="J560" s="307" t="s">
        <v>315</v>
      </c>
      <c r="K560" s="307" t="s">
        <v>315</v>
      </c>
      <c r="L560" s="307" t="s">
        <v>315</v>
      </c>
      <c r="M560" s="307" t="s">
        <v>315</v>
      </c>
      <c r="N560" s="307" t="s">
        <v>315</v>
      </c>
      <c r="O560" s="307" t="s">
        <v>315</v>
      </c>
      <c r="P560" s="307" t="s">
        <v>315</v>
      </c>
      <c r="Q560" s="307" t="s">
        <v>315</v>
      </c>
      <c r="R560" s="307" t="s">
        <v>315</v>
      </c>
      <c r="S560" s="307" t="s">
        <v>315</v>
      </c>
      <c r="T560" s="307" t="s">
        <v>315</v>
      </c>
      <c r="U560" s="307" t="s">
        <v>315</v>
      </c>
      <c r="V560" s="307" t="s">
        <v>315</v>
      </c>
      <c r="W560" s="307" t="s">
        <v>315</v>
      </c>
      <c r="X560" s="307" t="s">
        <v>315</v>
      </c>
      <c r="Y560" s="307" t="s">
        <v>315</v>
      </c>
      <c r="Z560" s="307" t="s">
        <v>315</v>
      </c>
      <c r="AA560" s="307" t="s">
        <v>315</v>
      </c>
      <c r="AB560" s="307">
        <v>0.252</v>
      </c>
      <c r="AC560" s="307">
        <v>0.17</v>
      </c>
      <c r="AD560" s="307" t="s">
        <v>532</v>
      </c>
      <c r="AE560" s="307" t="s">
        <v>532</v>
      </c>
      <c r="AF560" s="1"/>
      <c r="AG560" s="1"/>
      <c r="AH560" s="1"/>
      <c r="AI560" s="1"/>
      <c r="AJ560" s="1"/>
      <c r="AK560" s="1"/>
      <c r="AL560" s="1"/>
    </row>
    <row r="561" spans="2:38" ht="12.75">
      <c r="B561" s="632" t="s">
        <v>370</v>
      </c>
      <c r="C561" s="132" t="s">
        <v>157</v>
      </c>
      <c r="D561" s="307" t="s">
        <v>315</v>
      </c>
      <c r="E561" s="307" t="s">
        <v>315</v>
      </c>
      <c r="F561" s="307" t="s">
        <v>315</v>
      </c>
      <c r="G561" s="307" t="s">
        <v>315</v>
      </c>
      <c r="H561" s="307" t="s">
        <v>315</v>
      </c>
      <c r="I561" s="307" t="s">
        <v>315</v>
      </c>
      <c r="J561" s="307" t="s">
        <v>315</v>
      </c>
      <c r="K561" s="307" t="s">
        <v>315</v>
      </c>
      <c r="L561" s="307" t="s">
        <v>315</v>
      </c>
      <c r="M561" s="307" t="s">
        <v>315</v>
      </c>
      <c r="N561" s="307" t="s">
        <v>315</v>
      </c>
      <c r="O561" s="307" t="s">
        <v>315</v>
      </c>
      <c r="P561" s="307" t="s">
        <v>315</v>
      </c>
      <c r="Q561" s="307" t="s">
        <v>315</v>
      </c>
      <c r="R561" s="307" t="s">
        <v>315</v>
      </c>
      <c r="S561" s="307" t="s">
        <v>315</v>
      </c>
      <c r="T561" s="307" t="s">
        <v>315</v>
      </c>
      <c r="U561" s="307" t="s">
        <v>315</v>
      </c>
      <c r="V561" s="307" t="s">
        <v>315</v>
      </c>
      <c r="W561" s="307" t="s">
        <v>315</v>
      </c>
      <c r="X561" s="307" t="s">
        <v>315</v>
      </c>
      <c r="Y561" s="307" t="s">
        <v>315</v>
      </c>
      <c r="Z561" s="307" t="s">
        <v>315</v>
      </c>
      <c r="AA561" s="307" t="s">
        <v>315</v>
      </c>
      <c r="AB561" s="307">
        <v>0.26800000000000002</v>
      </c>
      <c r="AC561" s="307">
        <v>0.432</v>
      </c>
      <c r="AD561" s="307">
        <v>0.17</v>
      </c>
      <c r="AE561" s="307" t="s">
        <v>532</v>
      </c>
      <c r="AF561" s="1"/>
      <c r="AG561" s="1"/>
      <c r="AH561" s="1"/>
      <c r="AI561" s="1"/>
      <c r="AJ561" s="1"/>
      <c r="AK561" s="1"/>
      <c r="AL561" s="1"/>
    </row>
    <row r="562" spans="2:38" ht="14.25">
      <c r="B562" s="574"/>
      <c r="C562" s="145" t="s">
        <v>185</v>
      </c>
      <c r="D562" s="307" t="s">
        <v>315</v>
      </c>
      <c r="E562" s="307" t="s">
        <v>315</v>
      </c>
      <c r="F562" s="307" t="s">
        <v>315</v>
      </c>
      <c r="G562" s="307" t="s">
        <v>315</v>
      </c>
      <c r="H562" s="307" t="s">
        <v>315</v>
      </c>
      <c r="I562" s="307" t="s">
        <v>315</v>
      </c>
      <c r="J562" s="307" t="s">
        <v>315</v>
      </c>
      <c r="K562" s="307" t="s">
        <v>315</v>
      </c>
      <c r="L562" s="307" t="s">
        <v>315</v>
      </c>
      <c r="M562" s="307" t="s">
        <v>315</v>
      </c>
      <c r="N562" s="307" t="s">
        <v>315</v>
      </c>
      <c r="O562" s="307" t="s">
        <v>315</v>
      </c>
      <c r="P562" s="307" t="s">
        <v>315</v>
      </c>
      <c r="Q562" s="307" t="s">
        <v>315</v>
      </c>
      <c r="R562" s="307" t="s">
        <v>315</v>
      </c>
      <c r="S562" s="307" t="s">
        <v>315</v>
      </c>
      <c r="T562" s="307" t="s">
        <v>315</v>
      </c>
      <c r="U562" s="307" t="s">
        <v>315</v>
      </c>
      <c r="V562" s="307" t="s">
        <v>315</v>
      </c>
      <c r="W562" s="307" t="s">
        <v>315</v>
      </c>
      <c r="X562" s="307" t="s">
        <v>315</v>
      </c>
      <c r="Y562" s="307" t="s">
        <v>315</v>
      </c>
      <c r="Z562" s="307" t="s">
        <v>315</v>
      </c>
      <c r="AA562" s="307" t="s">
        <v>315</v>
      </c>
      <c r="AB562" s="308">
        <v>0.44220000000000004</v>
      </c>
      <c r="AC562" s="308">
        <v>0.71279999999999999</v>
      </c>
      <c r="AD562" s="308">
        <v>0.28050000000000003</v>
      </c>
      <c r="AE562" s="308" t="s">
        <v>532</v>
      </c>
      <c r="AF562" s="1"/>
      <c r="AG562" s="1"/>
      <c r="AH562" s="1"/>
      <c r="AI562" s="1"/>
      <c r="AJ562" s="1"/>
      <c r="AK562" s="1"/>
      <c r="AL562" s="1"/>
    </row>
    <row r="563" spans="2:38" ht="12.75">
      <c r="B563" s="65"/>
      <c r="C563" s="67"/>
      <c r="D563" s="373"/>
      <c r="E563" s="373"/>
      <c r="F563" s="373"/>
      <c r="G563" s="373"/>
      <c r="H563" s="373"/>
      <c r="I563" s="373"/>
      <c r="J563" s="373"/>
      <c r="K563" s="373"/>
      <c r="L563" s="373"/>
      <c r="M563" s="373"/>
      <c r="N563" s="373"/>
      <c r="O563" s="373"/>
      <c r="P563" s="373"/>
      <c r="Q563" s="373"/>
      <c r="R563" s="374"/>
      <c r="S563" s="373"/>
      <c r="T563" s="373"/>
      <c r="U563" s="373"/>
      <c r="V563" s="373"/>
      <c r="W563" s="374"/>
      <c r="X563" s="373"/>
      <c r="Y563" s="373"/>
      <c r="Z563" s="374"/>
      <c r="AA563" s="374"/>
      <c r="AB563" s="374"/>
      <c r="AC563" s="374"/>
      <c r="AD563" s="374"/>
      <c r="AE563" s="373"/>
      <c r="AF563" s="373"/>
      <c r="AG563" s="373"/>
      <c r="AH563" s="373"/>
      <c r="AI563" s="373"/>
      <c r="AJ563" s="373"/>
      <c r="AK563" s="373"/>
      <c r="AL563" s="113"/>
    </row>
    <row r="564" spans="2:38" ht="12.75">
      <c r="B564" s="65"/>
      <c r="C564" s="67"/>
      <c r="D564" s="373"/>
      <c r="E564" s="373"/>
      <c r="F564" s="373"/>
      <c r="G564" s="373"/>
      <c r="H564" s="373"/>
      <c r="I564" s="373"/>
      <c r="J564" s="373"/>
      <c r="K564" s="373"/>
      <c r="L564" s="373"/>
      <c r="M564" s="373"/>
      <c r="N564" s="373"/>
      <c r="O564" s="373"/>
      <c r="P564" s="373"/>
      <c r="Q564" s="373"/>
      <c r="R564" s="374"/>
      <c r="S564" s="373"/>
      <c r="T564" s="373"/>
      <c r="U564" s="373"/>
      <c r="V564" s="373"/>
      <c r="W564" s="374"/>
      <c r="X564" s="373"/>
      <c r="Y564" s="373"/>
      <c r="Z564" s="374"/>
      <c r="AA564" s="374"/>
      <c r="AB564" s="374"/>
      <c r="AC564" s="374"/>
      <c r="AD564" s="374"/>
      <c r="AE564" s="373"/>
      <c r="AF564" s="373"/>
      <c r="AG564" s="373"/>
      <c r="AH564" s="373"/>
      <c r="AI564" s="373"/>
      <c r="AJ564" s="373"/>
      <c r="AK564" s="373"/>
      <c r="AL564" s="113"/>
    </row>
    <row r="565" spans="2:38" ht="12.75">
      <c r="B565" s="1" t="s">
        <v>473</v>
      </c>
      <c r="C565" s="6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spans="2:38" ht="12.75">
      <c r="B566" s="119" t="s">
        <v>113</v>
      </c>
      <c r="C566" s="119" t="s">
        <v>114</v>
      </c>
      <c r="D566" s="120">
        <v>1990</v>
      </c>
      <c r="E566" s="120">
        <f>D566+1</f>
        <v>1991</v>
      </c>
      <c r="F566" s="120">
        <f>E566+1</f>
        <v>1992</v>
      </c>
      <c r="G566" s="120">
        <f>F566+1</f>
        <v>1993</v>
      </c>
      <c r="H566" s="120">
        <f t="shared" ref="H566" si="744">G566+1</f>
        <v>1994</v>
      </c>
      <c r="I566" s="120">
        <f t="shared" ref="I566" si="745">H566+1</f>
        <v>1995</v>
      </c>
      <c r="J566" s="120">
        <f t="shared" ref="J566" si="746">I566+1</f>
        <v>1996</v>
      </c>
      <c r="K566" s="120">
        <f t="shared" ref="K566" si="747">J566+1</f>
        <v>1997</v>
      </c>
      <c r="L566" s="120">
        <f t="shared" ref="L566" si="748">K566+1</f>
        <v>1998</v>
      </c>
      <c r="M566" s="120">
        <f t="shared" ref="M566" si="749">L566+1</f>
        <v>1999</v>
      </c>
      <c r="N566" s="120">
        <f t="shared" ref="N566" si="750">M566+1</f>
        <v>2000</v>
      </c>
      <c r="O566" s="120">
        <f t="shared" ref="O566" si="751">N566+1</f>
        <v>2001</v>
      </c>
      <c r="P566" s="120">
        <f t="shared" ref="P566" si="752">O566+1</f>
        <v>2002</v>
      </c>
      <c r="Q566" s="120">
        <f t="shared" ref="Q566" si="753">P566+1</f>
        <v>2003</v>
      </c>
      <c r="R566" s="120">
        <f t="shared" ref="R566" si="754">Q566+1</f>
        <v>2004</v>
      </c>
      <c r="S566" s="120">
        <f t="shared" ref="S566" si="755">R566+1</f>
        <v>2005</v>
      </c>
      <c r="T566" s="120">
        <f t="shared" ref="T566" si="756">S566+1</f>
        <v>2006</v>
      </c>
      <c r="U566" s="120">
        <f t="shared" ref="U566" si="757">T566+1</f>
        <v>2007</v>
      </c>
      <c r="V566" s="120">
        <f t="shared" ref="V566" si="758">U566+1</f>
        <v>2008</v>
      </c>
      <c r="W566" s="120">
        <f t="shared" ref="W566" si="759">V566+1</f>
        <v>2009</v>
      </c>
      <c r="X566" s="120">
        <f t="shared" ref="X566" si="760">W566+1</f>
        <v>2010</v>
      </c>
      <c r="Y566" s="120">
        <f t="shared" ref="Y566" si="761">X566+1</f>
        <v>2011</v>
      </c>
      <c r="Z566" s="120">
        <f t="shared" ref="Z566" si="762">Y566+1</f>
        <v>2012</v>
      </c>
      <c r="AA566" s="120">
        <f t="shared" ref="AA566" si="763">Z566+1</f>
        <v>2013</v>
      </c>
      <c r="AB566" s="120">
        <f t="shared" ref="AB566" si="764">AA566+1</f>
        <v>2014</v>
      </c>
      <c r="AC566" s="120">
        <f t="shared" ref="AC566" si="765">AB566+1</f>
        <v>2015</v>
      </c>
      <c r="AD566" s="120" t="s">
        <v>415</v>
      </c>
      <c r="AE566" s="1"/>
      <c r="AF566" s="1"/>
      <c r="AG566" s="1"/>
      <c r="AH566" s="1"/>
      <c r="AI566" s="1"/>
      <c r="AJ566" s="1"/>
      <c r="AK566" s="1"/>
      <c r="AL566" s="1"/>
    </row>
    <row r="567" spans="2:38" ht="12.75">
      <c r="B567" s="141" t="s">
        <v>319</v>
      </c>
      <c r="C567" s="132" t="s">
        <v>157</v>
      </c>
      <c r="D567" s="307" t="s">
        <v>315</v>
      </c>
      <c r="E567" s="307" t="s">
        <v>315</v>
      </c>
      <c r="F567" s="307" t="s">
        <v>315</v>
      </c>
      <c r="G567" s="307" t="s">
        <v>315</v>
      </c>
      <c r="H567" s="307" t="s">
        <v>315</v>
      </c>
      <c r="I567" s="307" t="s">
        <v>315</v>
      </c>
      <c r="J567" s="307" t="s">
        <v>315</v>
      </c>
      <c r="K567" s="307" t="s">
        <v>315</v>
      </c>
      <c r="L567" s="307" t="s">
        <v>315</v>
      </c>
      <c r="M567" s="307" t="s">
        <v>315</v>
      </c>
      <c r="N567" s="307" t="s">
        <v>315</v>
      </c>
      <c r="O567" s="307" t="s">
        <v>315</v>
      </c>
      <c r="P567" s="307" t="s">
        <v>315</v>
      </c>
      <c r="Q567" s="307" t="s">
        <v>315</v>
      </c>
      <c r="R567" s="307" t="s">
        <v>315</v>
      </c>
      <c r="S567" s="307" t="s">
        <v>315</v>
      </c>
      <c r="T567" s="307" t="s">
        <v>315</v>
      </c>
      <c r="U567" s="307" t="s">
        <v>315</v>
      </c>
      <c r="V567" s="307" t="s">
        <v>315</v>
      </c>
      <c r="W567" s="307" t="s">
        <v>315</v>
      </c>
      <c r="X567" s="307" t="s">
        <v>315</v>
      </c>
      <c r="Y567" s="307" t="s">
        <v>315</v>
      </c>
      <c r="Z567" s="307" t="s">
        <v>315</v>
      </c>
      <c r="AA567" s="307" t="s">
        <v>315</v>
      </c>
      <c r="AB567" s="307">
        <v>2.08</v>
      </c>
      <c r="AC567" s="307" t="s">
        <v>532</v>
      </c>
      <c r="AD567" s="307" t="s">
        <v>532</v>
      </c>
      <c r="AE567" s="1"/>
      <c r="AF567" s="1"/>
      <c r="AG567" s="1"/>
      <c r="AH567" s="1"/>
      <c r="AI567" s="1"/>
      <c r="AJ567" s="1"/>
      <c r="AK567" s="1"/>
      <c r="AL567" s="1"/>
    </row>
    <row r="568" spans="2:38" ht="12.75">
      <c r="B568" s="141" t="s">
        <v>320</v>
      </c>
      <c r="C568" s="132" t="s">
        <v>157</v>
      </c>
      <c r="D568" s="307" t="s">
        <v>315</v>
      </c>
      <c r="E568" s="307" t="s">
        <v>315</v>
      </c>
      <c r="F568" s="307" t="s">
        <v>315</v>
      </c>
      <c r="G568" s="307" t="s">
        <v>315</v>
      </c>
      <c r="H568" s="307" t="s">
        <v>315</v>
      </c>
      <c r="I568" s="307" t="s">
        <v>315</v>
      </c>
      <c r="J568" s="307" t="s">
        <v>315</v>
      </c>
      <c r="K568" s="307" t="s">
        <v>315</v>
      </c>
      <c r="L568" s="307" t="s">
        <v>315</v>
      </c>
      <c r="M568" s="307" t="s">
        <v>315</v>
      </c>
      <c r="N568" s="307" t="s">
        <v>315</v>
      </c>
      <c r="O568" s="307" t="s">
        <v>315</v>
      </c>
      <c r="P568" s="307" t="s">
        <v>315</v>
      </c>
      <c r="Q568" s="307" t="s">
        <v>315</v>
      </c>
      <c r="R568" s="307" t="s">
        <v>315</v>
      </c>
      <c r="S568" s="307" t="s">
        <v>315</v>
      </c>
      <c r="T568" s="307" t="s">
        <v>315</v>
      </c>
      <c r="U568" s="307" t="s">
        <v>315</v>
      </c>
      <c r="V568" s="307" t="s">
        <v>315</v>
      </c>
      <c r="W568" s="307" t="s">
        <v>315</v>
      </c>
      <c r="X568" s="307" t="s">
        <v>315</v>
      </c>
      <c r="Y568" s="307" t="s">
        <v>315</v>
      </c>
      <c r="Z568" s="307" t="s">
        <v>315</v>
      </c>
      <c r="AA568" s="307" t="s">
        <v>315</v>
      </c>
      <c r="AB568" s="307">
        <v>0.12000000000000011</v>
      </c>
      <c r="AC568" s="307" t="s">
        <v>532</v>
      </c>
      <c r="AD568" s="307" t="s">
        <v>532</v>
      </c>
      <c r="AE568" s="1"/>
      <c r="AF568" s="1"/>
      <c r="AG568" s="1"/>
      <c r="AH568" s="1"/>
      <c r="AI568" s="1"/>
      <c r="AJ568" s="1"/>
      <c r="AK568" s="1"/>
      <c r="AL568" s="1"/>
    </row>
    <row r="569" spans="2:38" ht="12.75">
      <c r="B569" s="141" t="s">
        <v>321</v>
      </c>
      <c r="C569" s="132" t="s">
        <v>157</v>
      </c>
      <c r="D569" s="307" t="s">
        <v>315</v>
      </c>
      <c r="E569" s="307" t="s">
        <v>315</v>
      </c>
      <c r="F569" s="307" t="s">
        <v>315</v>
      </c>
      <c r="G569" s="307" t="s">
        <v>315</v>
      </c>
      <c r="H569" s="307" t="s">
        <v>315</v>
      </c>
      <c r="I569" s="307" t="s">
        <v>315</v>
      </c>
      <c r="J569" s="307" t="s">
        <v>315</v>
      </c>
      <c r="K569" s="307" t="s">
        <v>315</v>
      </c>
      <c r="L569" s="307" t="s">
        <v>315</v>
      </c>
      <c r="M569" s="307" t="s">
        <v>315</v>
      </c>
      <c r="N569" s="307" t="s">
        <v>315</v>
      </c>
      <c r="O569" s="307" t="s">
        <v>315</v>
      </c>
      <c r="P569" s="307" t="s">
        <v>315</v>
      </c>
      <c r="Q569" s="307" t="s">
        <v>315</v>
      </c>
      <c r="R569" s="307" t="s">
        <v>315</v>
      </c>
      <c r="S569" s="307" t="s">
        <v>315</v>
      </c>
      <c r="T569" s="307" t="s">
        <v>315</v>
      </c>
      <c r="U569" s="307" t="s">
        <v>315</v>
      </c>
      <c r="V569" s="307" t="s">
        <v>315</v>
      </c>
      <c r="W569" s="307" t="s">
        <v>315</v>
      </c>
      <c r="X569" s="307" t="s">
        <v>315</v>
      </c>
      <c r="Y569" s="307" t="s">
        <v>315</v>
      </c>
      <c r="Z569" s="307" t="s">
        <v>315</v>
      </c>
      <c r="AA569" s="307" t="s">
        <v>315</v>
      </c>
      <c r="AB569" s="307">
        <v>1.04</v>
      </c>
      <c r="AC569" s="307" t="s">
        <v>532</v>
      </c>
      <c r="AD569" s="307" t="s">
        <v>532</v>
      </c>
      <c r="AE569" s="1"/>
      <c r="AF569" s="1"/>
      <c r="AG569" s="1"/>
      <c r="AH569" s="1"/>
      <c r="AI569" s="1"/>
      <c r="AJ569" s="1"/>
      <c r="AK569" s="1"/>
      <c r="AL569" s="1"/>
    </row>
    <row r="570" spans="2:38" ht="12.75">
      <c r="B570" s="141" t="s">
        <v>322</v>
      </c>
      <c r="C570" s="132" t="s">
        <v>157</v>
      </c>
      <c r="D570" s="307" t="s">
        <v>315</v>
      </c>
      <c r="E570" s="307" t="s">
        <v>315</v>
      </c>
      <c r="F570" s="307" t="s">
        <v>315</v>
      </c>
      <c r="G570" s="307" t="s">
        <v>315</v>
      </c>
      <c r="H570" s="307" t="s">
        <v>315</v>
      </c>
      <c r="I570" s="307" t="s">
        <v>315</v>
      </c>
      <c r="J570" s="307" t="s">
        <v>315</v>
      </c>
      <c r="K570" s="307" t="s">
        <v>315</v>
      </c>
      <c r="L570" s="307" t="s">
        <v>315</v>
      </c>
      <c r="M570" s="307" t="s">
        <v>315</v>
      </c>
      <c r="N570" s="307" t="s">
        <v>315</v>
      </c>
      <c r="O570" s="307" t="s">
        <v>315</v>
      </c>
      <c r="P570" s="307" t="s">
        <v>315</v>
      </c>
      <c r="Q570" s="307" t="s">
        <v>315</v>
      </c>
      <c r="R570" s="307" t="s">
        <v>315</v>
      </c>
      <c r="S570" s="307" t="s">
        <v>315</v>
      </c>
      <c r="T570" s="307" t="s">
        <v>315</v>
      </c>
      <c r="U570" s="307" t="s">
        <v>315</v>
      </c>
      <c r="V570" s="307" t="s">
        <v>315</v>
      </c>
      <c r="W570" s="307" t="s">
        <v>315</v>
      </c>
      <c r="X570" s="307" t="s">
        <v>315</v>
      </c>
      <c r="Y570" s="307" t="s">
        <v>315</v>
      </c>
      <c r="Z570" s="307" t="s">
        <v>315</v>
      </c>
      <c r="AA570" s="307" t="s">
        <v>315</v>
      </c>
      <c r="AB570" s="307">
        <v>1.04</v>
      </c>
      <c r="AC570" s="307" t="s">
        <v>532</v>
      </c>
      <c r="AD570" s="307" t="s">
        <v>532</v>
      </c>
      <c r="AE570" s="1"/>
      <c r="AF570" s="1"/>
      <c r="AG570" s="1"/>
      <c r="AH570" s="1"/>
      <c r="AI570" s="1"/>
      <c r="AJ570" s="1"/>
      <c r="AK570" s="1"/>
      <c r="AL570" s="1"/>
    </row>
    <row r="571" spans="2:38" ht="12.75">
      <c r="B571" s="632" t="s">
        <v>339</v>
      </c>
      <c r="C571" s="132" t="s">
        <v>157</v>
      </c>
      <c r="D571" s="307" t="s">
        <v>315</v>
      </c>
      <c r="E571" s="307" t="s">
        <v>315</v>
      </c>
      <c r="F571" s="307" t="s">
        <v>315</v>
      </c>
      <c r="G571" s="307" t="s">
        <v>315</v>
      </c>
      <c r="H571" s="307" t="s">
        <v>315</v>
      </c>
      <c r="I571" s="307" t="s">
        <v>315</v>
      </c>
      <c r="J571" s="307" t="s">
        <v>315</v>
      </c>
      <c r="K571" s="307" t="s">
        <v>315</v>
      </c>
      <c r="L571" s="307" t="s">
        <v>315</v>
      </c>
      <c r="M571" s="307" t="s">
        <v>315</v>
      </c>
      <c r="N571" s="307" t="s">
        <v>315</v>
      </c>
      <c r="O571" s="307" t="s">
        <v>315</v>
      </c>
      <c r="P571" s="307" t="s">
        <v>315</v>
      </c>
      <c r="Q571" s="307" t="s">
        <v>315</v>
      </c>
      <c r="R571" s="307" t="s">
        <v>315</v>
      </c>
      <c r="S571" s="307" t="s">
        <v>315</v>
      </c>
      <c r="T571" s="307" t="s">
        <v>315</v>
      </c>
      <c r="U571" s="307" t="s">
        <v>315</v>
      </c>
      <c r="V571" s="307" t="s">
        <v>315</v>
      </c>
      <c r="W571" s="307" t="s">
        <v>315</v>
      </c>
      <c r="X571" s="307" t="s">
        <v>315</v>
      </c>
      <c r="Y571" s="307" t="s">
        <v>315</v>
      </c>
      <c r="Z571" s="307" t="s">
        <v>315</v>
      </c>
      <c r="AA571" s="307" t="s">
        <v>315</v>
      </c>
      <c r="AB571" s="307">
        <v>1.1600000000000001</v>
      </c>
      <c r="AC571" s="307">
        <v>1.04</v>
      </c>
      <c r="AD571" s="307" t="s">
        <v>532</v>
      </c>
      <c r="AE571" s="1"/>
      <c r="AF571" s="1"/>
      <c r="AG571" s="1"/>
      <c r="AH571" s="1"/>
      <c r="AI571" s="1"/>
      <c r="AJ571" s="1"/>
      <c r="AK571" s="1"/>
      <c r="AL571" s="1"/>
    </row>
    <row r="572" spans="2:38" ht="14.25">
      <c r="B572" s="574"/>
      <c r="C572" s="145" t="s">
        <v>185</v>
      </c>
      <c r="D572" s="307" t="s">
        <v>315</v>
      </c>
      <c r="E572" s="307" t="s">
        <v>315</v>
      </c>
      <c r="F572" s="307" t="s">
        <v>315</v>
      </c>
      <c r="G572" s="307" t="s">
        <v>315</v>
      </c>
      <c r="H572" s="307" t="s">
        <v>315</v>
      </c>
      <c r="I572" s="307" t="s">
        <v>315</v>
      </c>
      <c r="J572" s="307" t="s">
        <v>315</v>
      </c>
      <c r="K572" s="307" t="s">
        <v>315</v>
      </c>
      <c r="L572" s="307" t="s">
        <v>315</v>
      </c>
      <c r="M572" s="307" t="s">
        <v>315</v>
      </c>
      <c r="N572" s="307" t="s">
        <v>315</v>
      </c>
      <c r="O572" s="307" t="s">
        <v>315</v>
      </c>
      <c r="P572" s="307" t="s">
        <v>315</v>
      </c>
      <c r="Q572" s="307" t="s">
        <v>315</v>
      </c>
      <c r="R572" s="307" t="s">
        <v>315</v>
      </c>
      <c r="S572" s="307" t="s">
        <v>315</v>
      </c>
      <c r="T572" s="307" t="s">
        <v>315</v>
      </c>
      <c r="U572" s="307" t="s">
        <v>315</v>
      </c>
      <c r="V572" s="307" t="s">
        <v>315</v>
      </c>
      <c r="W572" s="307" t="s">
        <v>315</v>
      </c>
      <c r="X572" s="307" t="s">
        <v>315</v>
      </c>
      <c r="Y572" s="307" t="s">
        <v>315</v>
      </c>
      <c r="Z572" s="307" t="s">
        <v>315</v>
      </c>
      <c r="AA572" s="307" t="s">
        <v>315</v>
      </c>
      <c r="AB572" s="309">
        <v>3.8860000000000006</v>
      </c>
      <c r="AC572" s="309">
        <v>3.484</v>
      </c>
      <c r="AD572" s="309" t="s">
        <v>532</v>
      </c>
      <c r="AE572" s="1"/>
      <c r="AF572" s="1"/>
      <c r="AG572" s="1"/>
      <c r="AH572" s="1"/>
      <c r="AI572" s="1"/>
      <c r="AJ572" s="1"/>
      <c r="AK572" s="1"/>
      <c r="AL572" s="1"/>
    </row>
    <row r="573" spans="2:38" ht="12.75">
      <c r="B573" s="65"/>
      <c r="C573" s="67"/>
      <c r="D573" s="373"/>
      <c r="E573" s="373"/>
      <c r="F573" s="373"/>
      <c r="G573" s="373"/>
      <c r="H573" s="373"/>
      <c r="I573" s="373"/>
      <c r="J573" s="373"/>
      <c r="K573" s="373"/>
      <c r="L573" s="373"/>
      <c r="M573" s="373"/>
      <c r="N573" s="373"/>
      <c r="O573" s="373"/>
      <c r="P573" s="373"/>
      <c r="Q573" s="373"/>
      <c r="R573" s="374"/>
      <c r="S573" s="373"/>
      <c r="T573" s="373"/>
      <c r="U573" s="373"/>
      <c r="V573" s="373"/>
      <c r="W573" s="374"/>
      <c r="X573" s="373"/>
      <c r="Y573" s="373"/>
      <c r="Z573" s="374"/>
      <c r="AA573" s="374"/>
      <c r="AB573" s="374"/>
      <c r="AC573" s="374"/>
      <c r="AD573" s="374"/>
      <c r="AE573" s="373"/>
      <c r="AF573" s="373"/>
      <c r="AG573" s="373"/>
      <c r="AH573" s="373"/>
      <c r="AI573" s="373"/>
      <c r="AJ573" s="373"/>
      <c r="AK573" s="373"/>
      <c r="AL573" s="113"/>
    </row>
    <row r="574" spans="2:38" ht="12.75">
      <c r="B574" s="65"/>
      <c r="C574" s="67"/>
      <c r="D574" s="373"/>
      <c r="E574" s="373"/>
      <c r="F574" s="373"/>
      <c r="G574" s="373"/>
      <c r="H574" s="373"/>
      <c r="I574" s="373"/>
      <c r="J574" s="373"/>
      <c r="K574" s="373"/>
      <c r="L574" s="373"/>
      <c r="M574" s="373"/>
      <c r="N574" s="373"/>
      <c r="O574" s="373"/>
      <c r="P574" s="373"/>
      <c r="Q574" s="373"/>
      <c r="R574" s="374"/>
      <c r="S574" s="373"/>
      <c r="T574" s="373"/>
      <c r="U574" s="373"/>
      <c r="V574" s="373"/>
      <c r="W574" s="374"/>
      <c r="X574" s="373"/>
      <c r="Y574" s="373"/>
      <c r="Z574" s="374"/>
      <c r="AA574" s="374"/>
      <c r="AB574" s="374"/>
      <c r="AC574" s="374"/>
      <c r="AD574" s="374"/>
      <c r="AE574" s="373"/>
      <c r="AF574" s="373"/>
      <c r="AG574" s="373"/>
      <c r="AH574" s="373"/>
      <c r="AI574" s="373"/>
      <c r="AJ574" s="373"/>
      <c r="AK574" s="373"/>
      <c r="AL574" s="113"/>
    </row>
    <row r="575" spans="2:38" ht="12.75">
      <c r="B575" s="1" t="s">
        <v>474</v>
      </c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spans="2:38" ht="12.75">
      <c r="B576" s="119" t="s">
        <v>113</v>
      </c>
      <c r="C576" s="119" t="s">
        <v>114</v>
      </c>
      <c r="D576" s="120">
        <v>1990</v>
      </c>
      <c r="E576" s="120">
        <f t="shared" ref="E576:AI576" si="766">D576+1</f>
        <v>1991</v>
      </c>
      <c r="F576" s="120">
        <f t="shared" si="766"/>
        <v>1992</v>
      </c>
      <c r="G576" s="120">
        <f t="shared" si="766"/>
        <v>1993</v>
      </c>
      <c r="H576" s="120">
        <f t="shared" si="766"/>
        <v>1994</v>
      </c>
      <c r="I576" s="120">
        <f t="shared" si="766"/>
        <v>1995</v>
      </c>
      <c r="J576" s="120">
        <f t="shared" si="766"/>
        <v>1996</v>
      </c>
      <c r="K576" s="120">
        <f t="shared" si="766"/>
        <v>1997</v>
      </c>
      <c r="L576" s="120">
        <f t="shared" si="766"/>
        <v>1998</v>
      </c>
      <c r="M576" s="120">
        <f t="shared" si="766"/>
        <v>1999</v>
      </c>
      <c r="N576" s="120">
        <f t="shared" si="766"/>
        <v>2000</v>
      </c>
      <c r="O576" s="120">
        <f t="shared" si="766"/>
        <v>2001</v>
      </c>
      <c r="P576" s="120">
        <f t="shared" si="766"/>
        <v>2002</v>
      </c>
      <c r="Q576" s="120">
        <f t="shared" si="766"/>
        <v>2003</v>
      </c>
      <c r="R576" s="120">
        <f t="shared" si="766"/>
        <v>2004</v>
      </c>
      <c r="S576" s="120">
        <f t="shared" si="766"/>
        <v>2005</v>
      </c>
      <c r="T576" s="120">
        <f t="shared" si="766"/>
        <v>2006</v>
      </c>
      <c r="U576" s="120">
        <f t="shared" si="766"/>
        <v>2007</v>
      </c>
      <c r="V576" s="120">
        <f t="shared" si="766"/>
        <v>2008</v>
      </c>
      <c r="W576" s="120">
        <f t="shared" si="766"/>
        <v>2009</v>
      </c>
      <c r="X576" s="120">
        <f t="shared" si="766"/>
        <v>2010</v>
      </c>
      <c r="Y576" s="120">
        <f t="shared" si="766"/>
        <v>2011</v>
      </c>
      <c r="Z576" s="120">
        <f t="shared" si="766"/>
        <v>2012</v>
      </c>
      <c r="AA576" s="120">
        <f t="shared" si="766"/>
        <v>2013</v>
      </c>
      <c r="AB576" s="120">
        <f t="shared" si="766"/>
        <v>2014</v>
      </c>
      <c r="AC576" s="120">
        <f t="shared" si="766"/>
        <v>2015</v>
      </c>
      <c r="AD576" s="120">
        <f t="shared" si="766"/>
        <v>2016</v>
      </c>
      <c r="AE576" s="120">
        <f t="shared" si="766"/>
        <v>2017</v>
      </c>
      <c r="AF576" s="120">
        <f t="shared" si="766"/>
        <v>2018</v>
      </c>
      <c r="AG576" s="120">
        <f t="shared" si="766"/>
        <v>2019</v>
      </c>
      <c r="AH576" s="120">
        <f t="shared" si="766"/>
        <v>2020</v>
      </c>
      <c r="AI576" s="120">
        <f t="shared" si="766"/>
        <v>2021</v>
      </c>
      <c r="AJ576" s="120">
        <f>AI576+1</f>
        <v>2022</v>
      </c>
      <c r="AK576" s="120">
        <f>AJ576+1</f>
        <v>2023</v>
      </c>
      <c r="AL576" s="1"/>
    </row>
    <row r="577" spans="2:41" ht="12.75">
      <c r="B577" s="85" t="s">
        <v>323</v>
      </c>
      <c r="C577" s="132" t="s">
        <v>324</v>
      </c>
      <c r="D577" s="121">
        <v>0</v>
      </c>
      <c r="E577" s="121">
        <v>0</v>
      </c>
      <c r="F577" s="121">
        <v>0</v>
      </c>
      <c r="G577" s="121">
        <v>0</v>
      </c>
      <c r="H577" s="121">
        <v>0</v>
      </c>
      <c r="I577" s="121">
        <v>0</v>
      </c>
      <c r="J577" s="121">
        <v>0</v>
      </c>
      <c r="K577" s="121">
        <v>0</v>
      </c>
      <c r="L577" s="121">
        <v>0</v>
      </c>
      <c r="M577" s="121">
        <v>0</v>
      </c>
      <c r="N577" s="121">
        <v>0</v>
      </c>
      <c r="O577" s="121">
        <v>0</v>
      </c>
      <c r="P577" s="121">
        <v>0</v>
      </c>
      <c r="Q577" s="121">
        <v>5</v>
      </c>
      <c r="R577" s="121">
        <v>9</v>
      </c>
      <c r="S577" s="121">
        <v>12</v>
      </c>
      <c r="T577" s="121">
        <v>17</v>
      </c>
      <c r="U577" s="121">
        <v>33</v>
      </c>
      <c r="V577" s="121">
        <v>48</v>
      </c>
      <c r="W577" s="121">
        <v>81</v>
      </c>
      <c r="X577" s="121">
        <v>121</v>
      </c>
      <c r="Y577" s="121">
        <v>170</v>
      </c>
      <c r="Z577" s="121">
        <v>192</v>
      </c>
      <c r="AA577" s="121">
        <v>216</v>
      </c>
      <c r="AB577" s="121">
        <v>234</v>
      </c>
      <c r="AC577" s="121">
        <v>246</v>
      </c>
      <c r="AD577" s="121">
        <v>259</v>
      </c>
      <c r="AE577" s="121">
        <v>268</v>
      </c>
      <c r="AF577" s="121">
        <v>272</v>
      </c>
      <c r="AG577" s="121">
        <v>283</v>
      </c>
      <c r="AH577" s="121">
        <v>292</v>
      </c>
      <c r="AI577" s="121">
        <v>297</v>
      </c>
      <c r="AJ577" s="121">
        <v>298</v>
      </c>
      <c r="AK577" s="121">
        <v>299</v>
      </c>
      <c r="AL577" s="184"/>
    </row>
    <row r="578" spans="2:41" ht="12.75">
      <c r="B578" s="85" t="s">
        <v>325</v>
      </c>
      <c r="C578" s="132" t="s">
        <v>326</v>
      </c>
      <c r="D578" s="121">
        <v>0</v>
      </c>
      <c r="E578" s="121">
        <v>0</v>
      </c>
      <c r="F578" s="121">
        <v>0</v>
      </c>
      <c r="G578" s="121">
        <v>0</v>
      </c>
      <c r="H578" s="121">
        <v>0</v>
      </c>
      <c r="I578" s="121">
        <v>0</v>
      </c>
      <c r="J578" s="121">
        <v>0</v>
      </c>
      <c r="K578" s="121">
        <v>0</v>
      </c>
      <c r="L578" s="121">
        <v>0</v>
      </c>
      <c r="M578" s="121">
        <v>0</v>
      </c>
      <c r="N578" s="121">
        <v>0</v>
      </c>
      <c r="O578" s="121">
        <v>0</v>
      </c>
      <c r="P578" s="121">
        <v>0</v>
      </c>
      <c r="Q578" s="121">
        <v>672.6335945599875</v>
      </c>
      <c r="R578" s="121">
        <v>672.6335945599875</v>
      </c>
      <c r="S578" s="121">
        <v>672.6335945599875</v>
      </c>
      <c r="T578" s="121">
        <v>672.6335945599875</v>
      </c>
      <c r="U578" s="121">
        <v>672.6335945599875</v>
      </c>
      <c r="V578" s="121">
        <v>672.6335945599875</v>
      </c>
      <c r="W578" s="121">
        <v>672.6335945599875</v>
      </c>
      <c r="X578" s="121">
        <v>672.6335945599875</v>
      </c>
      <c r="Y578" s="121">
        <v>672.6335945599875</v>
      </c>
      <c r="Z578" s="121">
        <v>653.1910112359551</v>
      </c>
      <c r="AA578" s="121">
        <v>677.75757575757575</v>
      </c>
      <c r="AB578" s="121">
        <v>712.51923076923072</v>
      </c>
      <c r="AC578" s="121">
        <v>698.57943925233644</v>
      </c>
      <c r="AD578" s="121">
        <v>691.875</v>
      </c>
      <c r="AE578" s="121">
        <v>601.87931034482756</v>
      </c>
      <c r="AF578" s="121">
        <v>601.87931034482756</v>
      </c>
      <c r="AG578" s="121">
        <v>601.87931034482756</v>
      </c>
      <c r="AH578" s="121">
        <v>601.87931034482756</v>
      </c>
      <c r="AI578" s="121">
        <v>601.87931034482756</v>
      </c>
      <c r="AJ578" s="121">
        <v>601.87931034482756</v>
      </c>
      <c r="AK578" s="121">
        <v>601.87931034482756</v>
      </c>
      <c r="AL578" s="1"/>
    </row>
    <row r="579" spans="2:41" ht="12.75">
      <c r="B579" s="194"/>
      <c r="C579" s="194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203"/>
      <c r="AH579" s="203"/>
      <c r="AI579" s="203"/>
      <c r="AJ579" s="203"/>
      <c r="AK579" s="203"/>
      <c r="AL579" s="1"/>
      <c r="AO579" s="14"/>
    </row>
    <row r="580" spans="2:41" ht="12.75">
      <c r="B580" s="65"/>
      <c r="C580" s="67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spans="2:41" ht="14.25">
      <c r="B581" s="1" t="s">
        <v>475</v>
      </c>
      <c r="C581" s="67"/>
      <c r="D581" s="105"/>
      <c r="E581" s="105"/>
      <c r="F581" s="105"/>
      <c r="G581" s="105"/>
      <c r="H581" s="105"/>
      <c r="I581" s="105"/>
      <c r="J581" s="105"/>
      <c r="K581" s="105"/>
      <c r="L581" s="105"/>
      <c r="M581" s="105"/>
      <c r="N581" s="105"/>
      <c r="O581" s="105"/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  <c r="Z581" s="105"/>
      <c r="AA581" s="105"/>
      <c r="AB581" s="105"/>
      <c r="AC581" s="105"/>
      <c r="AD581" s="105"/>
      <c r="AE581" s="105"/>
      <c r="AF581" s="105"/>
      <c r="AG581" s="105"/>
      <c r="AH581" s="105"/>
      <c r="AI581" s="105"/>
      <c r="AJ581" s="105"/>
      <c r="AK581" s="105"/>
      <c r="AL581" s="1"/>
    </row>
    <row r="582" spans="2:41" ht="12.75">
      <c r="B582" s="119" t="s">
        <v>113</v>
      </c>
      <c r="C582" s="119" t="s">
        <v>114</v>
      </c>
      <c r="D582" s="120">
        <v>1990</v>
      </c>
      <c r="E582" s="120">
        <f t="shared" ref="E582" si="767">D582+1</f>
        <v>1991</v>
      </c>
      <c r="F582" s="120">
        <f t="shared" ref="F582" si="768">E582+1</f>
        <v>1992</v>
      </c>
      <c r="G582" s="120">
        <f t="shared" ref="G582" si="769">F582+1</f>
        <v>1993</v>
      </c>
      <c r="H582" s="120">
        <f t="shared" ref="H582" si="770">G582+1</f>
        <v>1994</v>
      </c>
      <c r="I582" s="120">
        <f t="shared" ref="I582" si="771">H582+1</f>
        <v>1995</v>
      </c>
      <c r="J582" s="120">
        <f t="shared" ref="J582" si="772">I582+1</f>
        <v>1996</v>
      </c>
      <c r="K582" s="120">
        <f t="shared" ref="K582" si="773">J582+1</f>
        <v>1997</v>
      </c>
      <c r="L582" s="120">
        <f t="shared" ref="L582" si="774">K582+1</f>
        <v>1998</v>
      </c>
      <c r="M582" s="120">
        <f t="shared" ref="M582" si="775">L582+1</f>
        <v>1999</v>
      </c>
      <c r="N582" s="120">
        <f t="shared" ref="N582" si="776">M582+1</f>
        <v>2000</v>
      </c>
      <c r="O582" s="120">
        <f t="shared" ref="O582" si="777">N582+1</f>
        <v>2001</v>
      </c>
      <c r="P582" s="120">
        <f t="shared" ref="P582" si="778">O582+1</f>
        <v>2002</v>
      </c>
      <c r="Q582" s="120">
        <f t="shared" ref="Q582" si="779">P582+1</f>
        <v>2003</v>
      </c>
      <c r="R582" s="120">
        <f t="shared" ref="R582" si="780">Q582+1</f>
        <v>2004</v>
      </c>
      <c r="S582" s="120">
        <f t="shared" ref="S582" si="781">R582+1</f>
        <v>2005</v>
      </c>
      <c r="T582" s="120">
        <f t="shared" ref="T582" si="782">S582+1</f>
        <v>2006</v>
      </c>
      <c r="U582" s="120">
        <f t="shared" ref="U582" si="783">T582+1</f>
        <v>2007</v>
      </c>
      <c r="V582" s="120">
        <f t="shared" ref="V582" si="784">U582+1</f>
        <v>2008</v>
      </c>
      <c r="W582" s="120">
        <f t="shared" ref="W582" si="785">V582+1</f>
        <v>2009</v>
      </c>
      <c r="X582" s="120">
        <f t="shared" ref="X582" si="786">W582+1</f>
        <v>2010</v>
      </c>
      <c r="Y582" s="120">
        <f t="shared" ref="Y582" si="787">X582+1</f>
        <v>2011</v>
      </c>
      <c r="Z582" s="120">
        <f t="shared" ref="Z582" si="788">Y582+1</f>
        <v>2012</v>
      </c>
      <c r="AA582" s="120">
        <f t="shared" ref="AA582:AI582" si="789">Z582+1</f>
        <v>2013</v>
      </c>
      <c r="AB582" s="120">
        <f t="shared" si="789"/>
        <v>2014</v>
      </c>
      <c r="AC582" s="120">
        <f t="shared" si="789"/>
        <v>2015</v>
      </c>
      <c r="AD582" s="120">
        <f t="shared" si="789"/>
        <v>2016</v>
      </c>
      <c r="AE582" s="120">
        <f t="shared" si="789"/>
        <v>2017</v>
      </c>
      <c r="AF582" s="120">
        <f t="shared" si="789"/>
        <v>2018</v>
      </c>
      <c r="AG582" s="120">
        <f t="shared" si="789"/>
        <v>2019</v>
      </c>
      <c r="AH582" s="120">
        <f t="shared" si="789"/>
        <v>2020</v>
      </c>
      <c r="AI582" s="120">
        <f t="shared" si="789"/>
        <v>2021</v>
      </c>
      <c r="AJ582" s="120">
        <f>AI582+1</f>
        <v>2022</v>
      </c>
      <c r="AK582" s="120">
        <f>AJ582+1</f>
        <v>2023</v>
      </c>
      <c r="AL582" s="1"/>
    </row>
    <row r="583" spans="2:41" ht="14.25">
      <c r="B583" s="213" t="s">
        <v>327</v>
      </c>
      <c r="C583" s="145" t="s">
        <v>185</v>
      </c>
      <c r="D583" s="272">
        <v>7263.636363636364</v>
      </c>
      <c r="E583" s="272">
        <v>8118.1818181818171</v>
      </c>
      <c r="F583" s="272">
        <v>8972.7272727272721</v>
      </c>
      <c r="G583" s="272">
        <v>8972.7272727272721</v>
      </c>
      <c r="H583" s="272">
        <v>8545.4545454545441</v>
      </c>
      <c r="I583" s="272">
        <v>9400</v>
      </c>
      <c r="J583" s="272">
        <v>9870</v>
      </c>
      <c r="K583" s="272">
        <v>8342.5</v>
      </c>
      <c r="L583" s="272">
        <v>7621.05</v>
      </c>
      <c r="M583" s="272">
        <v>4112.5</v>
      </c>
      <c r="N583" s="272">
        <v>2361.5149999999994</v>
      </c>
      <c r="O583" s="272">
        <v>1637.6412552301263</v>
      </c>
      <c r="P583" s="272">
        <v>1331.1098117154811</v>
      </c>
      <c r="Q583" s="272">
        <v>1001.5808158995812</v>
      </c>
      <c r="R583" s="272">
        <v>812.55723849372305</v>
      </c>
      <c r="S583" s="272">
        <v>568.52989539748944</v>
      </c>
      <c r="T583" s="272">
        <v>498.39832426778378</v>
      </c>
      <c r="U583" s="272">
        <v>498.92958158996038</v>
      </c>
      <c r="V583" s="272">
        <v>479.09862970711396</v>
      </c>
      <c r="W583" s="272">
        <v>299.15500000000071</v>
      </c>
      <c r="X583" s="272">
        <v>226.51650000000041</v>
      </c>
      <c r="Y583" s="272">
        <v>220.38299999999992</v>
      </c>
      <c r="Z583" s="272">
        <v>187.50650000000067</v>
      </c>
      <c r="AA583" s="272">
        <v>165.81600000000026</v>
      </c>
      <c r="AB583" s="272">
        <v>175.05150000000043</v>
      </c>
      <c r="AC583" s="272">
        <v>225.3179999999999</v>
      </c>
      <c r="AD583" s="272">
        <v>184.56900000000007</v>
      </c>
      <c r="AE583" s="272">
        <v>145.69999999999999</v>
      </c>
      <c r="AF583" s="272">
        <v>122.2</v>
      </c>
      <c r="AG583" s="272">
        <v>115.85499999999946</v>
      </c>
      <c r="AH583" s="272">
        <v>102.60099999999987</v>
      </c>
      <c r="AI583" s="272">
        <v>91.95550000000037</v>
      </c>
      <c r="AJ583" s="272">
        <v>87.70199999999987</v>
      </c>
      <c r="AK583" s="272">
        <v>113.57550000000006</v>
      </c>
      <c r="AL583" s="184"/>
    </row>
    <row r="584" spans="2:41" ht="14.25">
      <c r="B584" s="365" t="s">
        <v>328</v>
      </c>
      <c r="C584" s="142" t="s">
        <v>185</v>
      </c>
      <c r="D584" s="272">
        <v>1097.8986363636361</v>
      </c>
      <c r="E584" s="272">
        <v>1227.0631818181819</v>
      </c>
      <c r="F584" s="272">
        <v>1356.227727272727</v>
      </c>
      <c r="G584" s="272">
        <v>1356.227727272727</v>
      </c>
      <c r="H584" s="272">
        <v>1291.6454545454544</v>
      </c>
      <c r="I584" s="272">
        <v>1420.81</v>
      </c>
      <c r="J584" s="272">
        <v>1710.7999999999997</v>
      </c>
      <c r="K584" s="272">
        <v>1942.51</v>
      </c>
      <c r="L584" s="272">
        <v>1472.2749999999999</v>
      </c>
      <c r="M584" s="272">
        <v>893.65780334728049</v>
      </c>
      <c r="N584" s="272">
        <v>637.50780334728029</v>
      </c>
      <c r="O584" s="272">
        <v>551.07500000000005</v>
      </c>
      <c r="P584" s="272">
        <v>335.72060669456073</v>
      </c>
      <c r="Q584" s="272">
        <v>420.65491631799165</v>
      </c>
      <c r="R584" s="272">
        <v>424.25759414225939</v>
      </c>
      <c r="S584" s="272">
        <v>387.87684100418409</v>
      </c>
      <c r="T584" s="272">
        <v>544.75949790794982</v>
      </c>
      <c r="U584" s="272">
        <v>433.41961976987443</v>
      </c>
      <c r="V584" s="272">
        <v>417.08566945606697</v>
      </c>
      <c r="W584" s="272">
        <v>474.47876569037646</v>
      </c>
      <c r="X584" s="272">
        <v>479.17876569037662</v>
      </c>
      <c r="Y584" s="272">
        <v>554.37876569037655</v>
      </c>
      <c r="Z584" s="272">
        <v>590.56876569037661</v>
      </c>
      <c r="AA584" s="272">
        <v>533.22876569037658</v>
      </c>
      <c r="AB584" s="272">
        <v>479.17876569037662</v>
      </c>
      <c r="AC584" s="272">
        <v>460.37876569037655</v>
      </c>
      <c r="AD584" s="272">
        <v>490.92876569037662</v>
      </c>
      <c r="AE584" s="272">
        <v>493.27876569037653</v>
      </c>
      <c r="AF584" s="272">
        <v>467.42876569037662</v>
      </c>
      <c r="AG584" s="272">
        <v>474.47876569037658</v>
      </c>
      <c r="AH584" s="272">
        <v>486.22876569037658</v>
      </c>
      <c r="AI584" s="272">
        <v>523.8287656903766</v>
      </c>
      <c r="AJ584" s="272">
        <v>493.27876569037653</v>
      </c>
      <c r="AK584" s="272">
        <v>547.32876569037649</v>
      </c>
      <c r="AL584" s="184"/>
    </row>
    <row r="585" spans="2:41" ht="12.75">
      <c r="B585" s="194"/>
      <c r="C585" s="194"/>
      <c r="D585" s="1"/>
      <c r="E585" s="1"/>
      <c r="F585" s="1"/>
      <c r="G585" s="1"/>
      <c r="H585" s="1"/>
      <c r="I585" s="102"/>
      <c r="J585" s="102"/>
      <c r="K585" s="102"/>
      <c r="L585" s="102"/>
      <c r="M585" s="102"/>
      <c r="N585" s="102"/>
      <c r="O585" s="102"/>
      <c r="P585" s="102"/>
      <c r="Q585" s="102"/>
      <c r="R585" s="102"/>
      <c r="S585" s="102"/>
      <c r="T585" s="102"/>
      <c r="U585" s="102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203"/>
      <c r="AH585" s="203"/>
      <c r="AI585" s="203"/>
      <c r="AJ585" s="203"/>
      <c r="AK585" s="203"/>
      <c r="AL585" s="1"/>
      <c r="AO585" s="14"/>
    </row>
    <row r="586" spans="2:41" ht="12.75">
      <c r="B586" s="15"/>
      <c r="C586" s="16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spans="2:41" ht="12.75">
      <c r="B587" s="1" t="s">
        <v>476</v>
      </c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spans="2:41" ht="12.75">
      <c r="B588" s="182" t="s">
        <v>113</v>
      </c>
      <c r="C588" s="180"/>
      <c r="D588" s="120">
        <v>1990</v>
      </c>
      <c r="E588" s="120">
        <f t="shared" ref="E588" si="790">D588+1</f>
        <v>1991</v>
      </c>
      <c r="F588" s="120">
        <f t="shared" ref="F588" si="791">E588+1</f>
        <v>1992</v>
      </c>
      <c r="G588" s="120">
        <f t="shared" ref="G588" si="792">F588+1</f>
        <v>1993</v>
      </c>
      <c r="H588" s="120">
        <f t="shared" ref="H588" si="793">G588+1</f>
        <v>1994</v>
      </c>
      <c r="I588" s="120">
        <f t="shared" ref="I588" si="794">H588+1</f>
        <v>1995</v>
      </c>
      <c r="J588" s="120">
        <f t="shared" ref="J588" si="795">I588+1</f>
        <v>1996</v>
      </c>
      <c r="K588" s="120">
        <f t="shared" ref="K588" si="796">J588+1</f>
        <v>1997</v>
      </c>
      <c r="L588" s="120">
        <f t="shared" ref="L588" si="797">K588+1</f>
        <v>1998</v>
      </c>
      <c r="M588" s="120">
        <f t="shared" ref="M588" si="798">L588+1</f>
        <v>1999</v>
      </c>
      <c r="N588" s="120">
        <f t="shared" ref="N588" si="799">M588+1</f>
        <v>2000</v>
      </c>
      <c r="O588" s="120">
        <f t="shared" ref="O588" si="800">N588+1</f>
        <v>2001</v>
      </c>
      <c r="P588" s="120">
        <f t="shared" ref="P588" si="801">O588+1</f>
        <v>2002</v>
      </c>
      <c r="Q588" s="120">
        <f t="shared" ref="Q588" si="802">P588+1</f>
        <v>2003</v>
      </c>
      <c r="R588" s="120">
        <f t="shared" ref="R588" si="803">Q588+1</f>
        <v>2004</v>
      </c>
      <c r="S588" s="120">
        <f t="shared" ref="S588" si="804">R588+1</f>
        <v>2005</v>
      </c>
      <c r="T588" s="120">
        <f t="shared" ref="T588" si="805">S588+1</f>
        <v>2006</v>
      </c>
      <c r="U588" s="120">
        <f t="shared" ref="U588" si="806">T588+1</f>
        <v>2007</v>
      </c>
      <c r="V588" s="120">
        <f t="shared" ref="V588" si="807">U588+1</f>
        <v>2008</v>
      </c>
      <c r="W588" s="120">
        <f t="shared" ref="W588" si="808">V588+1</f>
        <v>2009</v>
      </c>
      <c r="X588" s="120">
        <f t="shared" ref="X588" si="809">W588+1</f>
        <v>2010</v>
      </c>
      <c r="Y588" s="120">
        <f t="shared" ref="Y588" si="810">X588+1</f>
        <v>2011</v>
      </c>
      <c r="Z588" s="120">
        <f t="shared" ref="Z588" si="811">Y588+1</f>
        <v>2012</v>
      </c>
      <c r="AA588" s="120">
        <f t="shared" ref="AA588:AI588" si="812">Z588+1</f>
        <v>2013</v>
      </c>
      <c r="AB588" s="120">
        <f t="shared" si="812"/>
        <v>2014</v>
      </c>
      <c r="AC588" s="120">
        <f t="shared" si="812"/>
        <v>2015</v>
      </c>
      <c r="AD588" s="120">
        <f t="shared" si="812"/>
        <v>2016</v>
      </c>
      <c r="AE588" s="120">
        <f t="shared" si="812"/>
        <v>2017</v>
      </c>
      <c r="AF588" s="120">
        <f t="shared" si="812"/>
        <v>2018</v>
      </c>
      <c r="AG588" s="120">
        <f t="shared" si="812"/>
        <v>2019</v>
      </c>
      <c r="AH588" s="120">
        <f t="shared" si="812"/>
        <v>2020</v>
      </c>
      <c r="AI588" s="120">
        <f t="shared" si="812"/>
        <v>2021</v>
      </c>
      <c r="AJ588" s="120">
        <f>AI588+1</f>
        <v>2022</v>
      </c>
      <c r="AK588" s="120">
        <f>AJ588+1</f>
        <v>2023</v>
      </c>
      <c r="AL588" s="1"/>
    </row>
    <row r="589" spans="2:41" ht="12.75">
      <c r="B589" s="204" t="s">
        <v>329</v>
      </c>
      <c r="C589" s="181"/>
      <c r="D589" s="158">
        <v>188</v>
      </c>
      <c r="E589" s="158">
        <v>176</v>
      </c>
      <c r="F589" s="158">
        <v>180</v>
      </c>
      <c r="G589" s="158">
        <v>204</v>
      </c>
      <c r="H589" s="158">
        <v>213</v>
      </c>
      <c r="I589" s="158">
        <v>214</v>
      </c>
      <c r="J589" s="158">
        <v>211</v>
      </c>
      <c r="K589" s="158">
        <v>222</v>
      </c>
      <c r="L589" s="158">
        <v>240</v>
      </c>
      <c r="M589" s="158">
        <v>221</v>
      </c>
      <c r="N589" s="158">
        <v>212</v>
      </c>
      <c r="O589" s="158">
        <v>201</v>
      </c>
      <c r="P589" s="158">
        <v>198</v>
      </c>
      <c r="Q589" s="158">
        <v>190</v>
      </c>
      <c r="R589" s="158">
        <v>201</v>
      </c>
      <c r="S589" s="158">
        <v>209</v>
      </c>
      <c r="T589" s="158">
        <v>216</v>
      </c>
      <c r="U589" s="158">
        <v>207</v>
      </c>
      <c r="V589" s="158">
        <v>214</v>
      </c>
      <c r="W589" s="158">
        <v>219</v>
      </c>
      <c r="X589" s="158">
        <v>218</v>
      </c>
      <c r="Y589" s="158">
        <v>216</v>
      </c>
      <c r="Z589" s="158">
        <v>231</v>
      </c>
      <c r="AA589" s="158">
        <v>225</v>
      </c>
      <c r="AB589" s="158">
        <v>222</v>
      </c>
      <c r="AC589" s="158">
        <v>241</v>
      </c>
      <c r="AD589" s="158">
        <v>245</v>
      </c>
      <c r="AE589" s="158">
        <v>242</v>
      </c>
      <c r="AF589" s="158">
        <v>239</v>
      </c>
      <c r="AG589" s="158">
        <v>239</v>
      </c>
      <c r="AH589" s="158">
        <v>239</v>
      </c>
      <c r="AI589" s="158">
        <v>239</v>
      </c>
      <c r="AJ589" s="158">
        <v>239</v>
      </c>
      <c r="AK589" s="158">
        <v>239</v>
      </c>
      <c r="AL589" s="184"/>
    </row>
    <row r="590" spans="2:41" ht="12.75">
      <c r="B590" s="204" t="s">
        <v>330</v>
      </c>
      <c r="C590" s="181"/>
      <c r="D590" s="158">
        <v>143</v>
      </c>
      <c r="E590" s="158">
        <v>134</v>
      </c>
      <c r="F590" s="158">
        <v>144</v>
      </c>
      <c r="G590" s="158">
        <v>156</v>
      </c>
      <c r="H590" s="158">
        <v>161</v>
      </c>
      <c r="I590" s="158">
        <v>164</v>
      </c>
      <c r="J590" s="158">
        <v>168</v>
      </c>
      <c r="K590" s="158">
        <v>160</v>
      </c>
      <c r="L590" s="158">
        <v>148</v>
      </c>
      <c r="M590" s="158">
        <v>148</v>
      </c>
      <c r="N590" s="158">
        <v>145</v>
      </c>
      <c r="O590" s="158">
        <v>147</v>
      </c>
      <c r="P590" s="158">
        <v>159</v>
      </c>
      <c r="Q590" s="158">
        <v>157</v>
      </c>
      <c r="R590" s="158">
        <v>176</v>
      </c>
      <c r="S590" s="158">
        <v>181</v>
      </c>
      <c r="T590" s="158">
        <v>184</v>
      </c>
      <c r="U590" s="158">
        <v>187</v>
      </c>
      <c r="V590" s="158">
        <v>186</v>
      </c>
      <c r="W590" s="158">
        <v>181</v>
      </c>
      <c r="X590" s="158">
        <v>174</v>
      </c>
      <c r="Y590" s="158">
        <v>179</v>
      </c>
      <c r="Z590" s="158">
        <v>184</v>
      </c>
      <c r="AA590" s="158">
        <v>188</v>
      </c>
      <c r="AB590" s="158">
        <v>190</v>
      </c>
      <c r="AC590" s="158">
        <v>193</v>
      </c>
      <c r="AD590" s="158">
        <v>183</v>
      </c>
      <c r="AE590" s="158">
        <v>191</v>
      </c>
      <c r="AF590" s="158">
        <v>198</v>
      </c>
      <c r="AG590" s="158">
        <v>198</v>
      </c>
      <c r="AH590" s="158">
        <v>198</v>
      </c>
      <c r="AI590" s="158">
        <v>198</v>
      </c>
      <c r="AJ590" s="158">
        <v>198</v>
      </c>
      <c r="AK590" s="158">
        <v>198</v>
      </c>
      <c r="AL590" s="1"/>
    </row>
    <row r="591" spans="2:41" ht="12.75">
      <c r="B591" s="204" t="s">
        <v>331</v>
      </c>
      <c r="C591" s="181"/>
      <c r="D591" s="158">
        <v>531</v>
      </c>
      <c r="E591" s="158">
        <v>552</v>
      </c>
      <c r="F591" s="158">
        <v>576</v>
      </c>
      <c r="G591" s="158">
        <v>595</v>
      </c>
      <c r="H591" s="158">
        <v>610</v>
      </c>
      <c r="I591" s="158">
        <v>641</v>
      </c>
      <c r="J591" s="158">
        <v>656</v>
      </c>
      <c r="K591" s="158">
        <v>681</v>
      </c>
      <c r="L591" s="158">
        <v>707</v>
      </c>
      <c r="M591" s="158">
        <v>741</v>
      </c>
      <c r="N591" s="158">
        <v>754</v>
      </c>
      <c r="O591" s="158">
        <v>781</v>
      </c>
      <c r="P591" s="158">
        <v>791</v>
      </c>
      <c r="Q591" s="158">
        <v>802</v>
      </c>
      <c r="R591" s="158">
        <v>838</v>
      </c>
      <c r="S591" s="158">
        <v>857</v>
      </c>
      <c r="T591" s="158">
        <v>874</v>
      </c>
      <c r="U591" s="158">
        <v>905</v>
      </c>
      <c r="V591" s="158">
        <v>922</v>
      </c>
      <c r="W591" s="158">
        <v>936</v>
      </c>
      <c r="X591" s="158">
        <v>926</v>
      </c>
      <c r="Y591" s="158">
        <v>986</v>
      </c>
      <c r="Z591" s="158">
        <v>1028</v>
      </c>
      <c r="AA591" s="158">
        <v>1068</v>
      </c>
      <c r="AB591" s="158">
        <v>1081</v>
      </c>
      <c r="AC591" s="158">
        <v>1108</v>
      </c>
      <c r="AD591" s="158">
        <v>1114</v>
      </c>
      <c r="AE591" s="158">
        <v>1146</v>
      </c>
      <c r="AF591" s="158">
        <v>1132</v>
      </c>
      <c r="AG591" s="158">
        <v>1132</v>
      </c>
      <c r="AH591" s="158">
        <v>1132</v>
      </c>
      <c r="AI591" s="158">
        <v>1132</v>
      </c>
      <c r="AJ591" s="158">
        <v>1132</v>
      </c>
      <c r="AK591" s="158">
        <v>1132</v>
      </c>
      <c r="AL591" s="1"/>
    </row>
    <row r="592" spans="2:41" ht="12.75">
      <c r="B592" s="204" t="s">
        <v>332</v>
      </c>
      <c r="C592" s="181"/>
      <c r="D592" s="158">
        <v>243</v>
      </c>
      <c r="E592" s="158">
        <v>239</v>
      </c>
      <c r="F592" s="158">
        <v>256</v>
      </c>
      <c r="G592" s="158">
        <v>264</v>
      </c>
      <c r="H592" s="158">
        <v>272</v>
      </c>
      <c r="I592" s="158">
        <v>276</v>
      </c>
      <c r="J592" s="158">
        <v>294</v>
      </c>
      <c r="K592" s="158">
        <v>303</v>
      </c>
      <c r="L592" s="158">
        <v>312</v>
      </c>
      <c r="M592" s="158">
        <v>313</v>
      </c>
      <c r="N592" s="158">
        <v>314</v>
      </c>
      <c r="O592" s="158">
        <v>318</v>
      </c>
      <c r="P592" s="158">
        <v>318</v>
      </c>
      <c r="Q592" s="158">
        <v>305</v>
      </c>
      <c r="R592" s="158">
        <v>291</v>
      </c>
      <c r="S592" s="158">
        <v>282</v>
      </c>
      <c r="T592" s="158">
        <v>280.4920744314266</v>
      </c>
      <c r="U592" s="158">
        <v>276.02136457615438</v>
      </c>
      <c r="V592" s="158">
        <v>262.65127498277053</v>
      </c>
      <c r="W592" s="158">
        <v>255.11991729841492</v>
      </c>
      <c r="X592" s="158">
        <v>218.17229496898693</v>
      </c>
      <c r="Y592" s="158">
        <v>214.68297725706412</v>
      </c>
      <c r="Z592" s="158">
        <v>202.53066850447971</v>
      </c>
      <c r="AA592" s="158">
        <v>201.28325292901451</v>
      </c>
      <c r="AB592" s="158">
        <v>197.4596829772571</v>
      </c>
      <c r="AC592" s="158">
        <v>201.40317022742937</v>
      </c>
      <c r="AD592" s="158">
        <v>196.46037215713307</v>
      </c>
      <c r="AE592" s="158">
        <v>192.41075120606479</v>
      </c>
      <c r="AF592" s="158">
        <v>195.6402481047553</v>
      </c>
      <c r="AG592" s="158">
        <v>198.289455547898</v>
      </c>
      <c r="AH592" s="158">
        <v>199.87801516195725</v>
      </c>
      <c r="AI592" s="158">
        <v>201.9614059269469</v>
      </c>
      <c r="AJ592" s="158">
        <v>205.92901447277734</v>
      </c>
      <c r="AK592" s="158">
        <v>212.64231564438307</v>
      </c>
      <c r="AL592" s="1"/>
    </row>
    <row r="593" spans="2:41" ht="12.75">
      <c r="B593" s="194"/>
      <c r="C593" s="195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203"/>
      <c r="AH593" s="203"/>
      <c r="AI593" s="203"/>
      <c r="AJ593" s="203"/>
      <c r="AK593" s="203"/>
      <c r="AL593" s="1"/>
      <c r="AO593" s="14"/>
    </row>
    <row r="594" spans="2:41" ht="12.75">
      <c r="B594" s="15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84"/>
      <c r="AH594" s="184"/>
      <c r="AI594" s="184"/>
      <c r="AJ594" s="184"/>
      <c r="AK594" s="184"/>
      <c r="AL594" s="1"/>
      <c r="AO594" s="14"/>
    </row>
    <row r="595" spans="2:41" ht="14.25">
      <c r="B595" s="218" t="s">
        <v>537</v>
      </c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spans="2:41" ht="12.75">
      <c r="B596" s="119" t="s">
        <v>113</v>
      </c>
      <c r="C596" s="119" t="s">
        <v>114</v>
      </c>
      <c r="D596" s="120">
        <v>1990</v>
      </c>
      <c r="E596" s="120">
        <f t="shared" ref="E596" si="813">D596+1</f>
        <v>1991</v>
      </c>
      <c r="F596" s="120">
        <f t="shared" ref="F596" si="814">E596+1</f>
        <v>1992</v>
      </c>
      <c r="G596" s="120">
        <f t="shared" ref="G596" si="815">F596+1</f>
        <v>1993</v>
      </c>
      <c r="H596" s="120">
        <f t="shared" ref="H596" si="816">G596+1</f>
        <v>1994</v>
      </c>
      <c r="I596" s="120">
        <f t="shared" ref="I596" si="817">H596+1</f>
        <v>1995</v>
      </c>
      <c r="J596" s="120">
        <f t="shared" ref="J596" si="818">I596+1</f>
        <v>1996</v>
      </c>
      <c r="K596" s="120">
        <f t="shared" ref="K596" si="819">J596+1</f>
        <v>1997</v>
      </c>
      <c r="L596" s="120">
        <f t="shared" ref="L596" si="820">K596+1</f>
        <v>1998</v>
      </c>
      <c r="M596" s="120">
        <f t="shared" ref="M596" si="821">L596+1</f>
        <v>1999</v>
      </c>
      <c r="N596" s="120">
        <f t="shared" ref="N596" si="822">M596+1</f>
        <v>2000</v>
      </c>
      <c r="O596" s="120">
        <f t="shared" ref="O596" si="823">N596+1</f>
        <v>2001</v>
      </c>
      <c r="P596" s="120">
        <f t="shared" ref="P596" si="824">O596+1</f>
        <v>2002</v>
      </c>
      <c r="Q596" s="120">
        <f t="shared" ref="Q596" si="825">P596+1</f>
        <v>2003</v>
      </c>
      <c r="R596" s="120">
        <f t="shared" ref="R596" si="826">Q596+1</f>
        <v>2004</v>
      </c>
      <c r="S596" s="120">
        <f t="shared" ref="S596" si="827">R596+1</f>
        <v>2005</v>
      </c>
      <c r="T596" s="120">
        <f t="shared" ref="T596" si="828">S596+1</f>
        <v>2006</v>
      </c>
      <c r="U596" s="120">
        <f t="shared" ref="U596" si="829">T596+1</f>
        <v>2007</v>
      </c>
      <c r="V596" s="120">
        <f t="shared" ref="V596" si="830">U596+1</f>
        <v>2008</v>
      </c>
      <c r="W596" s="120">
        <f t="shared" ref="W596" si="831">V596+1</f>
        <v>2009</v>
      </c>
      <c r="X596" s="120">
        <f t="shared" ref="X596" si="832">W596+1</f>
        <v>2010</v>
      </c>
      <c r="Y596" s="120">
        <f t="shared" ref="Y596" si="833">X596+1</f>
        <v>2011</v>
      </c>
      <c r="Z596" s="120">
        <f t="shared" ref="Z596" si="834">Y596+1</f>
        <v>2012</v>
      </c>
      <c r="AA596" s="120">
        <f t="shared" ref="AA596" si="835">Z596+1</f>
        <v>2013</v>
      </c>
      <c r="AB596" s="120">
        <f t="shared" ref="AB596:AI596" si="836">AA596+1</f>
        <v>2014</v>
      </c>
      <c r="AC596" s="120">
        <f t="shared" si="836"/>
        <v>2015</v>
      </c>
      <c r="AD596" s="120">
        <f t="shared" si="836"/>
        <v>2016</v>
      </c>
      <c r="AE596" s="120">
        <f t="shared" si="836"/>
        <v>2017</v>
      </c>
      <c r="AF596" s="120">
        <f t="shared" si="836"/>
        <v>2018</v>
      </c>
      <c r="AG596" s="120">
        <f t="shared" si="836"/>
        <v>2019</v>
      </c>
      <c r="AH596" s="120">
        <f t="shared" si="836"/>
        <v>2020</v>
      </c>
      <c r="AI596" s="120">
        <f t="shared" si="836"/>
        <v>2021</v>
      </c>
      <c r="AJ596" s="120">
        <f>AI596+1</f>
        <v>2022</v>
      </c>
      <c r="AK596" s="120">
        <f>AJ596+1</f>
        <v>2023</v>
      </c>
      <c r="AL596" s="1"/>
    </row>
    <row r="597" spans="2:41" ht="14.25">
      <c r="B597" s="296" t="s">
        <v>333</v>
      </c>
      <c r="C597" s="132" t="s">
        <v>334</v>
      </c>
      <c r="D597" s="282">
        <v>926030</v>
      </c>
      <c r="E597" s="282">
        <v>1151120</v>
      </c>
      <c r="F597" s="282">
        <v>1332295</v>
      </c>
      <c r="G597" s="282">
        <v>1327950</v>
      </c>
      <c r="H597" s="282">
        <v>1412957</v>
      </c>
      <c r="I597" s="282">
        <v>1411534</v>
      </c>
      <c r="J597" s="282">
        <v>1357862</v>
      </c>
      <c r="K597" s="282">
        <v>1305163</v>
      </c>
      <c r="L597" s="282">
        <v>1216297</v>
      </c>
      <c r="M597" s="282">
        <v>1169460</v>
      </c>
      <c r="N597" s="282">
        <v>1099979</v>
      </c>
      <c r="O597" s="282">
        <v>1108400</v>
      </c>
      <c r="P597" s="282">
        <v>1077581</v>
      </c>
      <c r="Q597" s="282">
        <v>1034947</v>
      </c>
      <c r="R597" s="282">
        <v>959816</v>
      </c>
      <c r="S597" s="282">
        <v>859389</v>
      </c>
      <c r="T597" s="282">
        <v>789558</v>
      </c>
      <c r="U597" s="282">
        <v>519011</v>
      </c>
      <c r="V597" s="282">
        <v>417919</v>
      </c>
      <c r="W597" s="282">
        <v>389749</v>
      </c>
      <c r="X597" s="282">
        <v>320110</v>
      </c>
      <c r="Y597" s="282">
        <v>314155</v>
      </c>
      <c r="Z597" s="282">
        <v>292971</v>
      </c>
      <c r="AA597" s="282">
        <v>253218</v>
      </c>
      <c r="AB597" s="282">
        <v>1111265</v>
      </c>
      <c r="AC597" s="282">
        <v>219011</v>
      </c>
      <c r="AD597" s="282">
        <v>219011</v>
      </c>
      <c r="AE597" s="282">
        <v>234691</v>
      </c>
      <c r="AF597" s="282">
        <v>211842</v>
      </c>
      <c r="AG597" s="282">
        <v>265728</v>
      </c>
      <c r="AH597" s="282">
        <v>283333</v>
      </c>
      <c r="AI597" s="282">
        <v>330111</v>
      </c>
      <c r="AJ597" s="282">
        <v>345452</v>
      </c>
      <c r="AK597" s="282">
        <v>357170</v>
      </c>
      <c r="AL597" s="184"/>
    </row>
    <row r="598" spans="2:41" ht="14.25">
      <c r="B598" s="141" t="s">
        <v>335</v>
      </c>
      <c r="C598" s="132" t="s">
        <v>334</v>
      </c>
      <c r="D598" s="146" t="s">
        <v>315</v>
      </c>
      <c r="E598" s="146" t="s">
        <v>315</v>
      </c>
      <c r="F598" s="146" t="s">
        <v>315</v>
      </c>
      <c r="G598" s="146" t="s">
        <v>315</v>
      </c>
      <c r="H598" s="146" t="s">
        <v>315</v>
      </c>
      <c r="I598" s="146" t="s">
        <v>315</v>
      </c>
      <c r="J598" s="146" t="s">
        <v>315</v>
      </c>
      <c r="K598" s="146" t="s">
        <v>315</v>
      </c>
      <c r="L598" s="146" t="s">
        <v>315</v>
      </c>
      <c r="M598" s="146" t="s">
        <v>315</v>
      </c>
      <c r="N598" s="146" t="s">
        <v>315</v>
      </c>
      <c r="O598" s="146" t="s">
        <v>315</v>
      </c>
      <c r="P598" s="146" t="s">
        <v>315</v>
      </c>
      <c r="Q598" s="146" t="s">
        <v>315</v>
      </c>
      <c r="R598" s="146" t="s">
        <v>315</v>
      </c>
      <c r="S598" s="146" t="s">
        <v>315</v>
      </c>
      <c r="T598" s="146">
        <v>7822.17</v>
      </c>
      <c r="U598" s="146">
        <v>3041.9549999999999</v>
      </c>
      <c r="V598" s="146">
        <v>1453.5450000000001</v>
      </c>
      <c r="W598" s="146">
        <v>1048.95</v>
      </c>
      <c r="X598" s="146">
        <v>914.08500000000004</v>
      </c>
      <c r="Y598" s="146">
        <v>779.22</v>
      </c>
      <c r="Z598" s="146">
        <v>449.55</v>
      </c>
      <c r="AA598" s="146">
        <v>509.49</v>
      </c>
      <c r="AB598" s="146" t="s">
        <v>315</v>
      </c>
      <c r="AC598" s="146" t="s">
        <v>315</v>
      </c>
      <c r="AD598" s="146" t="s">
        <v>315</v>
      </c>
      <c r="AE598" s="146" t="s">
        <v>315</v>
      </c>
      <c r="AF598" s="146" t="s">
        <v>315</v>
      </c>
      <c r="AG598" s="146" t="s">
        <v>315</v>
      </c>
      <c r="AH598" s="146" t="s">
        <v>315</v>
      </c>
      <c r="AI598" s="146" t="s">
        <v>315</v>
      </c>
      <c r="AJ598" s="146" t="s">
        <v>315</v>
      </c>
      <c r="AK598" s="146" t="s">
        <v>315</v>
      </c>
      <c r="AL598" s="184"/>
    </row>
    <row r="599" spans="2:41" ht="12.75">
      <c r="B599" s="194"/>
      <c r="C599" s="203"/>
      <c r="AG599" s="200"/>
      <c r="AH599" s="200"/>
      <c r="AI599" s="200"/>
      <c r="AJ599" s="200"/>
      <c r="AK599" s="200"/>
      <c r="AO599" s="14"/>
    </row>
    <row r="600" spans="2:41" ht="12.75">
      <c r="B600" s="65"/>
      <c r="C600" s="62"/>
      <c r="D600" s="351"/>
      <c r="E600" s="351"/>
      <c r="F600" s="351"/>
      <c r="G600" s="351"/>
      <c r="H600" s="351"/>
      <c r="I600" s="351"/>
      <c r="J600" s="351"/>
      <c r="K600" s="351"/>
      <c r="L600" s="351"/>
      <c r="M600" s="351"/>
      <c r="N600" s="351"/>
      <c r="O600" s="351"/>
      <c r="P600" s="351"/>
      <c r="Q600" s="351"/>
      <c r="R600" s="351"/>
      <c r="S600" s="351"/>
      <c r="T600" s="351"/>
      <c r="U600" s="351"/>
      <c r="V600" s="351"/>
      <c r="W600" s="351"/>
      <c r="X600" s="351"/>
      <c r="Y600" s="351"/>
      <c r="Z600" s="351"/>
      <c r="AA600" s="351"/>
      <c r="AB600" s="351"/>
      <c r="AC600" s="351"/>
      <c r="AD600" s="351"/>
      <c r="AE600" s="351"/>
      <c r="AF600" s="351"/>
      <c r="AG600" s="351"/>
      <c r="AH600" s="351"/>
      <c r="AI600" s="351"/>
      <c r="AJ600" s="351"/>
      <c r="AK600" s="351"/>
      <c r="AL600" s="1"/>
    </row>
    <row r="601" spans="2:41" ht="14.25">
      <c r="B601" s="1" t="s">
        <v>477</v>
      </c>
      <c r="C601" s="195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63"/>
      <c r="Y601" s="63"/>
      <c r="Z601" s="63"/>
      <c r="AA601" s="63"/>
      <c r="AB601" s="63"/>
      <c r="AC601" s="63"/>
      <c r="AD601" s="63"/>
      <c r="AE601" s="63"/>
      <c r="AF601" s="63"/>
      <c r="AG601" s="196"/>
      <c r="AH601" s="196"/>
      <c r="AI601" s="196"/>
      <c r="AJ601" s="196"/>
      <c r="AK601" s="196"/>
      <c r="AL601" s="1"/>
      <c r="AO601" s="164"/>
    </row>
    <row r="602" spans="2:41" ht="12.75">
      <c r="B602" s="315" t="s">
        <v>519</v>
      </c>
      <c r="C602" s="315" t="s">
        <v>114</v>
      </c>
      <c r="D602" s="359">
        <v>1990</v>
      </c>
      <c r="E602" s="359">
        <f t="shared" ref="E602:AF602" si="837">D602+1</f>
        <v>1991</v>
      </c>
      <c r="F602" s="359">
        <f t="shared" si="837"/>
        <v>1992</v>
      </c>
      <c r="G602" s="359">
        <f t="shared" si="837"/>
        <v>1993</v>
      </c>
      <c r="H602" s="359">
        <f t="shared" si="837"/>
        <v>1994</v>
      </c>
      <c r="I602" s="359">
        <f t="shared" si="837"/>
        <v>1995</v>
      </c>
      <c r="J602" s="359">
        <f t="shared" si="837"/>
        <v>1996</v>
      </c>
      <c r="K602" s="359">
        <f t="shared" si="837"/>
        <v>1997</v>
      </c>
      <c r="L602" s="359">
        <f t="shared" si="837"/>
        <v>1998</v>
      </c>
      <c r="M602" s="359">
        <f t="shared" si="837"/>
        <v>1999</v>
      </c>
      <c r="N602" s="359">
        <f t="shared" si="837"/>
        <v>2000</v>
      </c>
      <c r="O602" s="359">
        <f t="shared" si="837"/>
        <v>2001</v>
      </c>
      <c r="P602" s="359">
        <f t="shared" si="837"/>
        <v>2002</v>
      </c>
      <c r="Q602" s="359">
        <f t="shared" si="837"/>
        <v>2003</v>
      </c>
      <c r="R602" s="359">
        <f t="shared" si="837"/>
        <v>2004</v>
      </c>
      <c r="S602" s="359">
        <f t="shared" si="837"/>
        <v>2005</v>
      </c>
      <c r="T602" s="359">
        <f t="shared" si="837"/>
        <v>2006</v>
      </c>
      <c r="U602" s="359">
        <f t="shared" si="837"/>
        <v>2007</v>
      </c>
      <c r="V602" s="359">
        <f t="shared" si="837"/>
        <v>2008</v>
      </c>
      <c r="W602" s="359">
        <f t="shared" si="837"/>
        <v>2009</v>
      </c>
      <c r="X602" s="359">
        <f t="shared" si="837"/>
        <v>2010</v>
      </c>
      <c r="Y602" s="359">
        <f t="shared" si="837"/>
        <v>2011</v>
      </c>
      <c r="Z602" s="359">
        <f t="shared" si="837"/>
        <v>2012</v>
      </c>
      <c r="AA602" s="359">
        <f t="shared" si="837"/>
        <v>2013</v>
      </c>
      <c r="AB602" s="359">
        <f t="shared" si="837"/>
        <v>2014</v>
      </c>
      <c r="AC602" s="359">
        <f t="shared" si="837"/>
        <v>2015</v>
      </c>
      <c r="AD602" s="359">
        <f t="shared" si="837"/>
        <v>2016</v>
      </c>
      <c r="AE602" s="359">
        <f t="shared" si="837"/>
        <v>2017</v>
      </c>
      <c r="AF602" s="359">
        <f t="shared" si="837"/>
        <v>2018</v>
      </c>
      <c r="AG602" s="359">
        <f t="shared" ref="AG602" si="838">AF602+1</f>
        <v>2019</v>
      </c>
      <c r="AH602" s="359">
        <f t="shared" ref="AH602" si="839">AG602+1</f>
        <v>2020</v>
      </c>
      <c r="AI602" s="359">
        <f t="shared" ref="AI602" si="840">AH602+1</f>
        <v>2021</v>
      </c>
      <c r="AJ602" s="359">
        <f>AI602+1</f>
        <v>2022</v>
      </c>
      <c r="AK602" s="359">
        <f>AJ602+1</f>
        <v>2023</v>
      </c>
      <c r="AL602" s="1"/>
    </row>
    <row r="603" spans="2:41" ht="12.75">
      <c r="B603" s="368" t="s">
        <v>363</v>
      </c>
      <c r="C603" s="360" t="s">
        <v>132</v>
      </c>
      <c r="D603" s="361">
        <v>244.33576468484506</v>
      </c>
      <c r="E603" s="361">
        <v>249.92726712355159</v>
      </c>
      <c r="F603" s="361">
        <v>255.17131382453417</v>
      </c>
      <c r="G603" s="361">
        <v>262.67354349037646</v>
      </c>
      <c r="H603" s="361">
        <v>270.18799959520243</v>
      </c>
      <c r="I603" s="361">
        <v>277.71468213901215</v>
      </c>
      <c r="J603" s="361">
        <v>285.25359112180553</v>
      </c>
      <c r="K603" s="361">
        <v>344.64530087624081</v>
      </c>
      <c r="L603" s="361">
        <v>323.14311627353237</v>
      </c>
      <c r="M603" s="361">
        <v>315.08065376909212</v>
      </c>
      <c r="N603" s="361">
        <v>310.44995143253368</v>
      </c>
      <c r="O603" s="361">
        <v>314.81275007188873</v>
      </c>
      <c r="P603" s="361">
        <v>314.99561114289651</v>
      </c>
      <c r="Q603" s="361">
        <v>335.42331219493741</v>
      </c>
      <c r="R603" s="361">
        <v>351.72591906818559</v>
      </c>
      <c r="S603" s="361">
        <v>362.72117057241883</v>
      </c>
      <c r="T603" s="361">
        <v>382.82001387045318</v>
      </c>
      <c r="U603" s="361">
        <v>397.07403211668515</v>
      </c>
      <c r="V603" s="361">
        <v>390.8779768784168</v>
      </c>
      <c r="W603" s="361">
        <v>364.37813372437688</v>
      </c>
      <c r="X603" s="361">
        <v>397.0722014381775</v>
      </c>
      <c r="Y603" s="361">
        <v>395.38737692357552</v>
      </c>
      <c r="Z603" s="361">
        <v>380.59580002906699</v>
      </c>
      <c r="AA603" s="361">
        <v>378.85021015995494</v>
      </c>
      <c r="AB603" s="361">
        <v>378.49572501437848</v>
      </c>
      <c r="AC603" s="361">
        <v>362.11698695499598</v>
      </c>
      <c r="AD603" s="361">
        <v>375.9971485585906</v>
      </c>
      <c r="AE603" s="361">
        <v>394.01259898544919</v>
      </c>
      <c r="AF603" s="361">
        <v>393.94631923336016</v>
      </c>
      <c r="AG603" s="361">
        <v>396.32878558258483</v>
      </c>
      <c r="AH603" s="361">
        <v>375.32601031767575</v>
      </c>
      <c r="AI603" s="361">
        <v>377.09815451378472</v>
      </c>
      <c r="AJ603" s="361">
        <v>403.78925073273376</v>
      </c>
      <c r="AK603" s="361">
        <v>410.68700454631897</v>
      </c>
      <c r="AL603" s="184"/>
    </row>
    <row r="604" spans="2:41" ht="12.75">
      <c r="B604" s="368" t="s">
        <v>364</v>
      </c>
      <c r="C604" s="360" t="s">
        <v>132</v>
      </c>
      <c r="D604" s="361">
        <v>69.563811505606679</v>
      </c>
      <c r="E604" s="361">
        <v>81.407181492942229</v>
      </c>
      <c r="F604" s="361">
        <v>93.958307962958372</v>
      </c>
      <c r="G604" s="361">
        <v>95.857873067119243</v>
      </c>
      <c r="H604" s="361">
        <v>97.714058047332443</v>
      </c>
      <c r="I604" s="361">
        <v>99.526862903597944</v>
      </c>
      <c r="J604" s="361">
        <v>101.29628763591573</v>
      </c>
      <c r="K604" s="361">
        <v>92.742392389909725</v>
      </c>
      <c r="L604" s="361">
        <v>87.43802320272377</v>
      </c>
      <c r="M604" s="361">
        <v>85.756597253344665</v>
      </c>
      <c r="N604" s="361">
        <v>85.022036604962011</v>
      </c>
      <c r="O604" s="361">
        <v>81.637011898795762</v>
      </c>
      <c r="P604" s="361">
        <v>77.410412194270222</v>
      </c>
      <c r="Q604" s="361">
        <v>78.175750427211128</v>
      </c>
      <c r="R604" s="361">
        <v>77.795159943786558</v>
      </c>
      <c r="S604" s="361">
        <v>76.179841909439475</v>
      </c>
      <c r="T604" s="361">
        <v>61.59681721835296</v>
      </c>
      <c r="U604" s="361">
        <v>45.984558840059627</v>
      </c>
      <c r="V604" s="361">
        <v>29.028472957647942</v>
      </c>
      <c r="W604" s="361">
        <v>13.069575044749007</v>
      </c>
      <c r="X604" s="361">
        <v>8.5135573487551479</v>
      </c>
      <c r="Y604" s="361">
        <v>2.3025402816614511</v>
      </c>
      <c r="Z604" s="361">
        <v>6.2014915249405496</v>
      </c>
      <c r="AA604" s="361">
        <v>10.04765292339844</v>
      </c>
      <c r="AB604" s="361">
        <v>20.631426752986741</v>
      </c>
      <c r="AC604" s="361">
        <v>31.095918547381924</v>
      </c>
      <c r="AD604" s="361">
        <v>29.387796919951356</v>
      </c>
      <c r="AE604" s="361">
        <v>26.551913229208377</v>
      </c>
      <c r="AF604" s="361">
        <v>28.28193016873854</v>
      </c>
      <c r="AG604" s="361">
        <v>23.442908796764407</v>
      </c>
      <c r="AH604" s="361">
        <v>23.648979636166167</v>
      </c>
      <c r="AI604" s="361">
        <v>24.686505086103065</v>
      </c>
      <c r="AJ604" s="361">
        <v>23.535504646909995</v>
      </c>
      <c r="AK604" s="361">
        <v>24.835882668560831</v>
      </c>
      <c r="AL604" s="1"/>
    </row>
    <row r="605" spans="2:41" ht="12.75">
      <c r="B605" s="368" t="s">
        <v>365</v>
      </c>
      <c r="C605" s="360" t="s">
        <v>132</v>
      </c>
      <c r="D605" s="361">
        <v>281.76802046055627</v>
      </c>
      <c r="E605" s="361">
        <v>288.29893363528106</v>
      </c>
      <c r="F605" s="361">
        <v>294.43567569465279</v>
      </c>
      <c r="G605" s="361">
        <v>301.237239146381</v>
      </c>
      <c r="H605" s="361">
        <v>307.9499707559346</v>
      </c>
      <c r="I605" s="361">
        <v>314.5738705233137</v>
      </c>
      <c r="J605" s="361">
        <v>321.1089384485183</v>
      </c>
      <c r="K605" s="361">
        <v>252.90942761709931</v>
      </c>
      <c r="L605" s="361">
        <v>248.69998002809902</v>
      </c>
      <c r="M605" s="361">
        <v>254.50612142165213</v>
      </c>
      <c r="N605" s="361">
        <v>263.39240023232634</v>
      </c>
      <c r="O605" s="361">
        <v>250.63616392438664</v>
      </c>
      <c r="P605" s="361">
        <v>235.42303130034227</v>
      </c>
      <c r="Q605" s="361">
        <v>235.40079290605993</v>
      </c>
      <c r="R605" s="361">
        <v>231.82051762055667</v>
      </c>
      <c r="S605" s="361">
        <v>224.5235649754041</v>
      </c>
      <c r="T605" s="361">
        <v>233.70608846079779</v>
      </c>
      <c r="U605" s="361">
        <v>239.30504502617592</v>
      </c>
      <c r="V605" s="361">
        <v>232.75686426693832</v>
      </c>
      <c r="W605" s="361">
        <v>214.5524503301958</v>
      </c>
      <c r="X605" s="361">
        <v>268.46789876296049</v>
      </c>
      <c r="Y605" s="361">
        <v>304.69331754967504</v>
      </c>
      <c r="Z605" s="361">
        <v>287.13663110630881</v>
      </c>
      <c r="AA605" s="361">
        <v>279.83241259545053</v>
      </c>
      <c r="AB605" s="361">
        <v>279.86142844587135</v>
      </c>
      <c r="AC605" s="361">
        <v>268.06274741338626</v>
      </c>
      <c r="AD605" s="361">
        <v>268.45179270546015</v>
      </c>
      <c r="AE605" s="361">
        <v>278.8924315845681</v>
      </c>
      <c r="AF605" s="361">
        <v>261.95085655039173</v>
      </c>
      <c r="AG605" s="361">
        <v>259.54066838755728</v>
      </c>
      <c r="AH605" s="361">
        <v>222.45284604941622</v>
      </c>
      <c r="AI605" s="361">
        <v>242.82170773752304</v>
      </c>
      <c r="AJ605" s="361">
        <v>236.74228162028109</v>
      </c>
      <c r="AK605" s="361">
        <v>237.89560883452015</v>
      </c>
      <c r="AL605" s="1"/>
    </row>
    <row r="606" spans="2:41" ht="12.75">
      <c r="B606" s="368" t="s">
        <v>366</v>
      </c>
      <c r="C606" s="360" t="s">
        <v>132</v>
      </c>
      <c r="D606" s="361">
        <v>65.873640462097029</v>
      </c>
      <c r="E606" s="361">
        <v>66.082468371214702</v>
      </c>
      <c r="F606" s="361">
        <v>66.095430638456293</v>
      </c>
      <c r="G606" s="361">
        <v>63.981857548066216</v>
      </c>
      <c r="H606" s="361">
        <v>61.64633384271815</v>
      </c>
      <c r="I606" s="361">
        <v>59.0888595224121</v>
      </c>
      <c r="J606" s="361">
        <v>56.309434587148097</v>
      </c>
      <c r="K606" s="361">
        <v>45.651459148179406</v>
      </c>
      <c r="L606" s="361">
        <v>44.098969441052766</v>
      </c>
      <c r="M606" s="361">
        <v>44.343850292572469</v>
      </c>
      <c r="N606" s="361">
        <v>45.106219136637627</v>
      </c>
      <c r="O606" s="361">
        <v>45.703147075464685</v>
      </c>
      <c r="P606" s="361">
        <v>45.695205552956288</v>
      </c>
      <c r="Q606" s="361">
        <v>48.624240529677273</v>
      </c>
      <c r="R606" s="361">
        <v>50.953797275808121</v>
      </c>
      <c r="S606" s="361">
        <v>52.513997623688475</v>
      </c>
      <c r="T606" s="361">
        <v>48.304336323586213</v>
      </c>
      <c r="U606" s="361">
        <v>43.323558266517253</v>
      </c>
      <c r="V606" s="361">
        <v>36.499409674894864</v>
      </c>
      <c r="W606" s="361">
        <v>28.727775673051624</v>
      </c>
      <c r="X606" s="361">
        <v>34.292020450106854</v>
      </c>
      <c r="Y606" s="361">
        <v>37.365765245088049</v>
      </c>
      <c r="Z606" s="361">
        <v>36.790077339683691</v>
      </c>
      <c r="AA606" s="361">
        <v>37.420724321196047</v>
      </c>
      <c r="AB606" s="361">
        <v>55.786419786763318</v>
      </c>
      <c r="AC606" s="361">
        <v>73.100347084235878</v>
      </c>
      <c r="AD606" s="361">
        <v>80.39226181599787</v>
      </c>
      <c r="AE606" s="361">
        <v>72.132056200774258</v>
      </c>
      <c r="AF606" s="361">
        <v>84.112894047509599</v>
      </c>
      <c r="AG606" s="361">
        <v>61.423637233093437</v>
      </c>
      <c r="AH606" s="361">
        <v>55.732163996741789</v>
      </c>
      <c r="AI606" s="361">
        <v>51.332632662589134</v>
      </c>
      <c r="AJ606" s="361">
        <v>41.372963000075153</v>
      </c>
      <c r="AK606" s="361">
        <v>28.414503950600025</v>
      </c>
      <c r="AL606" s="1"/>
    </row>
    <row r="607" spans="2:41" ht="12.75">
      <c r="B607" s="65"/>
      <c r="C607" s="62"/>
      <c r="D607" s="351"/>
      <c r="E607" s="351"/>
      <c r="F607" s="351"/>
      <c r="G607" s="351"/>
      <c r="H607" s="351"/>
      <c r="I607" s="351"/>
      <c r="J607" s="351"/>
      <c r="K607" s="351"/>
      <c r="L607" s="351"/>
      <c r="M607" s="351"/>
      <c r="N607" s="351"/>
      <c r="O607" s="351"/>
      <c r="P607" s="351"/>
      <c r="Q607" s="351"/>
      <c r="R607" s="351"/>
      <c r="S607" s="351"/>
      <c r="T607" s="351"/>
      <c r="U607" s="351"/>
      <c r="V607" s="351"/>
      <c r="W607" s="351"/>
      <c r="X607" s="351"/>
      <c r="Y607" s="351"/>
      <c r="Z607" s="351"/>
      <c r="AA607" s="351"/>
      <c r="AB607" s="351"/>
      <c r="AC607" s="351"/>
      <c r="AD607" s="351"/>
      <c r="AE607" s="351"/>
      <c r="AF607" s="351"/>
      <c r="AG607" s="351"/>
      <c r="AH607" s="351"/>
      <c r="AI607" s="351"/>
      <c r="AJ607" s="351"/>
      <c r="AK607" s="351"/>
      <c r="AL607" s="1"/>
    </row>
    <row r="608" spans="2:41" ht="12.75">
      <c r="B608" s="65"/>
      <c r="C608" s="62"/>
      <c r="D608" s="351"/>
      <c r="E608" s="351"/>
      <c r="F608" s="351"/>
      <c r="G608" s="351"/>
      <c r="H608" s="351"/>
      <c r="I608" s="351"/>
      <c r="J608" s="351"/>
      <c r="K608" s="351"/>
      <c r="L608" s="351"/>
      <c r="M608" s="351"/>
      <c r="N608" s="351"/>
      <c r="O608" s="351"/>
      <c r="P608" s="351"/>
      <c r="Q608" s="351"/>
      <c r="R608" s="351"/>
      <c r="S608" s="351"/>
      <c r="T608" s="351"/>
      <c r="U608" s="351"/>
      <c r="V608" s="351"/>
      <c r="W608" s="351"/>
      <c r="X608" s="351"/>
      <c r="Y608" s="351"/>
      <c r="Z608" s="351"/>
      <c r="AA608" s="351"/>
      <c r="AB608" s="351"/>
      <c r="AC608" s="351"/>
      <c r="AD608" s="351"/>
      <c r="AE608" s="351"/>
      <c r="AF608" s="351"/>
      <c r="AG608" s="351"/>
      <c r="AH608" s="351"/>
      <c r="AI608" s="351"/>
      <c r="AJ608" s="351"/>
      <c r="AK608" s="351"/>
      <c r="AL608" s="1"/>
    </row>
    <row r="609" spans="2:41" ht="14.25">
      <c r="B609" s="218" t="s">
        <v>538</v>
      </c>
      <c r="C609" s="195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63"/>
      <c r="Y609" s="63"/>
      <c r="Z609" s="63"/>
      <c r="AA609" s="63"/>
      <c r="AB609" s="63"/>
      <c r="AC609" s="63"/>
      <c r="AD609" s="63"/>
      <c r="AE609" s="63"/>
      <c r="AF609" s="63"/>
      <c r="AG609" s="196"/>
      <c r="AH609" s="196"/>
      <c r="AI609" s="196"/>
      <c r="AJ609" s="196"/>
      <c r="AK609" s="196"/>
      <c r="AL609" s="1"/>
      <c r="AO609" s="164"/>
    </row>
    <row r="610" spans="2:41" ht="12.75">
      <c r="B610" s="352" t="s">
        <v>113</v>
      </c>
      <c r="C610" s="352" t="s">
        <v>114</v>
      </c>
      <c r="D610" s="359">
        <v>1990</v>
      </c>
      <c r="E610" s="359">
        <f t="shared" ref="E610" si="841">D610+1</f>
        <v>1991</v>
      </c>
      <c r="F610" s="359">
        <f t="shared" ref="F610" si="842">E610+1</f>
        <v>1992</v>
      </c>
      <c r="G610" s="359">
        <f t="shared" ref="G610" si="843">F610+1</f>
        <v>1993</v>
      </c>
      <c r="H610" s="359">
        <f t="shared" ref="H610" si="844">G610+1</f>
        <v>1994</v>
      </c>
      <c r="I610" s="359">
        <f t="shared" ref="I610" si="845">H610+1</f>
        <v>1995</v>
      </c>
      <c r="J610" s="359">
        <f t="shared" ref="J610" si="846">I610+1</f>
        <v>1996</v>
      </c>
      <c r="K610" s="359">
        <f t="shared" ref="K610" si="847">J610+1</f>
        <v>1997</v>
      </c>
      <c r="L610" s="359">
        <f t="shared" ref="L610" si="848">K610+1</f>
        <v>1998</v>
      </c>
      <c r="M610" s="359">
        <f t="shared" ref="M610" si="849">L610+1</f>
        <v>1999</v>
      </c>
      <c r="N610" s="359">
        <f t="shared" ref="N610" si="850">M610+1</f>
        <v>2000</v>
      </c>
      <c r="O610" s="359">
        <f t="shared" ref="O610" si="851">N610+1</f>
        <v>2001</v>
      </c>
      <c r="P610" s="359">
        <f t="shared" ref="P610" si="852">O610+1</f>
        <v>2002</v>
      </c>
      <c r="Q610" s="359">
        <f t="shared" ref="Q610" si="853">P610+1</f>
        <v>2003</v>
      </c>
      <c r="R610" s="359">
        <f t="shared" ref="R610" si="854">Q610+1</f>
        <v>2004</v>
      </c>
      <c r="S610" s="359">
        <f t="shared" ref="S610" si="855">R610+1</f>
        <v>2005</v>
      </c>
      <c r="T610" s="359">
        <f t="shared" ref="T610" si="856">S610+1</f>
        <v>2006</v>
      </c>
      <c r="U610" s="359">
        <f t="shared" ref="U610" si="857">T610+1</f>
        <v>2007</v>
      </c>
      <c r="V610" s="359">
        <f t="shared" ref="V610" si="858">U610+1</f>
        <v>2008</v>
      </c>
      <c r="W610" s="359">
        <f t="shared" ref="W610" si="859">V610+1</f>
        <v>2009</v>
      </c>
      <c r="X610" s="359">
        <f t="shared" ref="X610" si="860">W610+1</f>
        <v>2010</v>
      </c>
      <c r="Y610" s="359">
        <f t="shared" ref="Y610" si="861">X610+1</f>
        <v>2011</v>
      </c>
      <c r="Z610" s="359">
        <f t="shared" ref="Z610" si="862">Y610+1</f>
        <v>2012</v>
      </c>
      <c r="AA610" s="359">
        <f t="shared" ref="AA610" si="863">Z610+1</f>
        <v>2013</v>
      </c>
      <c r="AB610" s="359">
        <f t="shared" ref="AB610" si="864">AA610+1</f>
        <v>2014</v>
      </c>
      <c r="AC610" s="359">
        <f t="shared" ref="AC610" si="865">AB610+1</f>
        <v>2015</v>
      </c>
      <c r="AD610" s="359">
        <f t="shared" ref="AD610" si="866">AC610+1</f>
        <v>2016</v>
      </c>
      <c r="AE610" s="359">
        <f t="shared" ref="AE610" si="867">AD610+1</f>
        <v>2017</v>
      </c>
      <c r="AF610" s="359">
        <f t="shared" ref="AF610" si="868">AE610+1</f>
        <v>2018</v>
      </c>
      <c r="AG610" s="359">
        <f t="shared" ref="AG610" si="869">AF610+1</f>
        <v>2019</v>
      </c>
      <c r="AH610" s="359">
        <f t="shared" ref="AH610" si="870">AG610+1</f>
        <v>2020</v>
      </c>
      <c r="AI610" s="359">
        <f t="shared" ref="AI610" si="871">AH610+1</f>
        <v>2021</v>
      </c>
      <c r="AJ610" s="359">
        <f>AI610+1</f>
        <v>2022</v>
      </c>
      <c r="AK610" s="359">
        <f>AJ610+1</f>
        <v>2023</v>
      </c>
      <c r="AL610" s="1"/>
    </row>
    <row r="611" spans="2:41" s="130" customFormat="1" ht="13.5" thickBot="1">
      <c r="B611" s="354" t="s">
        <v>520</v>
      </c>
      <c r="C611" s="135" t="s">
        <v>132</v>
      </c>
      <c r="D611" s="383">
        <v>284.54615439639167</v>
      </c>
      <c r="E611" s="383">
        <v>273.46719161454547</v>
      </c>
      <c r="F611" s="383">
        <v>282.52583197520261</v>
      </c>
      <c r="G611" s="383">
        <v>258.51511934624273</v>
      </c>
      <c r="H611" s="383">
        <v>282.54196229393466</v>
      </c>
      <c r="I611" s="383">
        <v>285.77682439601637</v>
      </c>
      <c r="J611" s="383">
        <v>306.66375416325388</v>
      </c>
      <c r="K611" s="383">
        <v>315.739624637102</v>
      </c>
      <c r="L611" s="383">
        <v>310.59258656896662</v>
      </c>
      <c r="M611" s="383">
        <v>310.46171102834523</v>
      </c>
      <c r="N611" s="383">
        <v>306.13988540261528</v>
      </c>
      <c r="O611" s="383">
        <v>308.24232581007664</v>
      </c>
      <c r="P611" s="383">
        <v>295.54959795871957</v>
      </c>
      <c r="Q611" s="383">
        <v>290.65844540137897</v>
      </c>
      <c r="R611" s="383">
        <v>277.95435300727894</v>
      </c>
      <c r="S611" s="383">
        <v>316.41379864047104</v>
      </c>
      <c r="T611" s="383">
        <v>312.31009891577673</v>
      </c>
      <c r="U611" s="383">
        <v>326.50954517596824</v>
      </c>
      <c r="V611" s="383">
        <v>323.34506991926276</v>
      </c>
      <c r="W611" s="383">
        <v>335.07694401160387</v>
      </c>
      <c r="X611" s="383">
        <v>332.10199999999998</v>
      </c>
      <c r="Y611" s="383">
        <v>323.322</v>
      </c>
      <c r="Z611" s="383">
        <v>324.14499999999998</v>
      </c>
      <c r="AA611" s="383">
        <v>361.48599999999999</v>
      </c>
      <c r="AB611" s="383">
        <v>365.56099999999998</v>
      </c>
      <c r="AC611" s="383">
        <v>371.37900000000002</v>
      </c>
      <c r="AD611" s="383">
        <v>367.59800000000001</v>
      </c>
      <c r="AE611" s="383">
        <v>372.36200000000002</v>
      </c>
      <c r="AF611" s="383">
        <v>371.49299999999999</v>
      </c>
      <c r="AG611" s="383">
        <v>359.20699999999999</v>
      </c>
      <c r="AH611" s="383">
        <v>348.13400000000001</v>
      </c>
      <c r="AI611" s="383">
        <v>368.52199999999999</v>
      </c>
      <c r="AJ611" s="383">
        <v>341.78</v>
      </c>
      <c r="AK611" s="383">
        <v>331.20400000000001</v>
      </c>
      <c r="AL611" s="131"/>
    </row>
    <row r="612" spans="2:41" s="130" customFormat="1" ht="13.5" thickTop="1">
      <c r="B612" s="363" t="s">
        <v>519</v>
      </c>
      <c r="C612" s="362"/>
      <c r="D612" s="364"/>
      <c r="E612" s="364"/>
      <c r="F612" s="364"/>
      <c r="G612" s="364"/>
      <c r="H612" s="364"/>
      <c r="I612" s="364"/>
      <c r="J612" s="364"/>
      <c r="K612" s="364"/>
      <c r="L612" s="364"/>
      <c r="M612" s="364"/>
      <c r="N612" s="364"/>
      <c r="O612" s="364"/>
      <c r="P612" s="364"/>
      <c r="Q612" s="364"/>
      <c r="R612" s="364"/>
      <c r="S612" s="364"/>
      <c r="T612" s="364"/>
      <c r="U612" s="364"/>
      <c r="V612" s="364"/>
      <c r="W612" s="364"/>
      <c r="X612" s="364"/>
      <c r="Y612" s="364"/>
      <c r="Z612" s="364"/>
      <c r="AA612" s="364"/>
      <c r="AB612" s="364"/>
      <c r="AC612" s="364"/>
      <c r="AD612" s="364"/>
      <c r="AE612" s="364"/>
      <c r="AF612" s="364"/>
      <c r="AG612" s="364"/>
      <c r="AH612" s="364"/>
      <c r="AI612" s="364"/>
      <c r="AJ612" s="364"/>
      <c r="AK612" s="364"/>
      <c r="AL612" s="131"/>
    </row>
    <row r="613" spans="2:41" ht="12.75">
      <c r="B613" s="546" t="s">
        <v>367</v>
      </c>
      <c r="C613" s="355" t="s">
        <v>132</v>
      </c>
      <c r="D613" s="356">
        <v>132.15035547284552</v>
      </c>
      <c r="E613" s="356">
        <v>126.98547144642019</v>
      </c>
      <c r="F613" s="356">
        <v>131.17098055385131</v>
      </c>
      <c r="G613" s="356">
        <v>120.41813090893874</v>
      </c>
      <c r="H613" s="356">
        <v>132.04364962836794</v>
      </c>
      <c r="I613" s="356">
        <v>133.99620774889945</v>
      </c>
      <c r="J613" s="356">
        <v>144.26507720381403</v>
      </c>
      <c r="K613" s="356">
        <v>182.10579339900272</v>
      </c>
      <c r="L613" s="356">
        <v>175.51292822185709</v>
      </c>
      <c r="M613" s="356">
        <v>171.73937868961875</v>
      </c>
      <c r="N613" s="356">
        <v>165.62233909551176</v>
      </c>
      <c r="O613" s="356">
        <v>171.61340640131556</v>
      </c>
      <c r="P613" s="356">
        <v>169.13821417603009</v>
      </c>
      <c r="Q613" s="356">
        <v>170.79450149834179</v>
      </c>
      <c r="R613" s="356">
        <v>167.53379701062983</v>
      </c>
      <c r="S613" s="356">
        <v>195.43807969784834</v>
      </c>
      <c r="T613" s="356">
        <v>193.92294332184349</v>
      </c>
      <c r="U613" s="356">
        <v>203.72835356197896</v>
      </c>
      <c r="V613" s="356">
        <v>202.66421698237568</v>
      </c>
      <c r="W613" s="356">
        <v>210.89697949263385</v>
      </c>
      <c r="X613" s="356">
        <v>198.13753101003024</v>
      </c>
      <c r="Y613" s="356">
        <v>182.60386051335237</v>
      </c>
      <c r="Z613" s="356">
        <v>184.75697726805529</v>
      </c>
      <c r="AA613" s="356">
        <v>207.91355705877788</v>
      </c>
      <c r="AB613" s="356">
        <v>210.16446013346965</v>
      </c>
      <c r="AC613" s="356">
        <v>213.40363258927866</v>
      </c>
      <c r="AD613" s="356">
        <v>214.47129627482701</v>
      </c>
      <c r="AE613" s="356">
        <v>218.03272782659599</v>
      </c>
      <c r="AF613" s="356">
        <v>223.12689454117947</v>
      </c>
      <c r="AG613" s="356">
        <v>217.06160154432894</v>
      </c>
      <c r="AH613" s="356">
        <v>218.58207911538111</v>
      </c>
      <c r="AI613" s="356">
        <v>224.17246899147216</v>
      </c>
      <c r="AJ613" s="356">
        <v>215.45713699442695</v>
      </c>
      <c r="AK613" s="356">
        <v>209.72066757190296</v>
      </c>
      <c r="AL613" s="184"/>
    </row>
    <row r="614" spans="2:41" ht="12.75">
      <c r="B614" s="547" t="s">
        <v>368</v>
      </c>
      <c r="C614" s="357" t="s">
        <v>132</v>
      </c>
      <c r="D614" s="358">
        <v>152.3957989235461</v>
      </c>
      <c r="E614" s="358">
        <v>146.48172016812524</v>
      </c>
      <c r="F614" s="358">
        <v>151.3548514213513</v>
      </c>
      <c r="G614" s="358">
        <v>138.09698843730402</v>
      </c>
      <c r="H614" s="358">
        <v>150.49831266556671</v>
      </c>
      <c r="I614" s="358">
        <v>151.78061664711694</v>
      </c>
      <c r="J614" s="358">
        <v>162.39867695943991</v>
      </c>
      <c r="K614" s="358">
        <v>133.63383123809928</v>
      </c>
      <c r="L614" s="358">
        <v>135.07965834710953</v>
      </c>
      <c r="M614" s="358">
        <v>138.72233233872643</v>
      </c>
      <c r="N614" s="358">
        <v>140.51754630710357</v>
      </c>
      <c r="O614" s="358">
        <v>136.62891940876102</v>
      </c>
      <c r="P614" s="358">
        <v>126.41138378268951</v>
      </c>
      <c r="Q614" s="358">
        <v>119.86394390303714</v>
      </c>
      <c r="R614" s="358">
        <v>110.42055599664913</v>
      </c>
      <c r="S614" s="358">
        <v>120.97571894262271</v>
      </c>
      <c r="T614" s="358">
        <v>118.38715559393327</v>
      </c>
      <c r="U614" s="358">
        <v>122.78119161398932</v>
      </c>
      <c r="V614" s="358">
        <v>120.68085293688706</v>
      </c>
      <c r="W614" s="358">
        <v>124.17996451897004</v>
      </c>
      <c r="X614" s="358">
        <v>133.96446898996976</v>
      </c>
      <c r="Y614" s="358">
        <v>140.71813948664769</v>
      </c>
      <c r="Z614" s="358">
        <v>139.38802273194472</v>
      </c>
      <c r="AA614" s="358">
        <v>153.57244294122208</v>
      </c>
      <c r="AB614" s="358">
        <v>155.39653986653039</v>
      </c>
      <c r="AC614" s="358">
        <v>157.97536741072136</v>
      </c>
      <c r="AD614" s="358">
        <v>153.12670372517303</v>
      </c>
      <c r="AE614" s="358">
        <v>154.32927217340404</v>
      </c>
      <c r="AF614" s="358">
        <v>148.36610545882053</v>
      </c>
      <c r="AG614" s="358">
        <v>142.14539845567109</v>
      </c>
      <c r="AH614" s="358">
        <v>129.55192088461891</v>
      </c>
      <c r="AI614" s="358">
        <v>144.34953100852783</v>
      </c>
      <c r="AJ614" s="358">
        <v>126.32286300557304</v>
      </c>
      <c r="AK614" s="358">
        <v>121.48333242809703</v>
      </c>
      <c r="AL614" s="1"/>
    </row>
    <row r="615" spans="2:41" ht="12.75">
      <c r="B615" s="65"/>
      <c r="C615" s="62"/>
      <c r="D615" s="351"/>
      <c r="E615" s="351"/>
      <c r="F615" s="351"/>
      <c r="G615" s="351"/>
      <c r="H615" s="351"/>
      <c r="I615" s="351"/>
      <c r="J615" s="351"/>
      <c r="K615" s="351"/>
      <c r="L615" s="351"/>
      <c r="M615" s="351"/>
      <c r="N615" s="351"/>
      <c r="O615" s="351"/>
      <c r="P615" s="351"/>
      <c r="Q615" s="351"/>
      <c r="R615" s="351"/>
      <c r="S615" s="351"/>
      <c r="T615" s="351"/>
      <c r="U615" s="351"/>
      <c r="V615" s="351"/>
      <c r="W615" s="351"/>
      <c r="X615" s="351"/>
      <c r="Y615" s="351"/>
      <c r="Z615" s="351"/>
      <c r="AA615" s="351"/>
      <c r="AB615" s="351"/>
      <c r="AC615" s="351"/>
      <c r="AD615" s="351"/>
      <c r="AE615" s="351"/>
      <c r="AF615" s="351"/>
      <c r="AG615" s="351"/>
      <c r="AH615" s="351"/>
      <c r="AI615" s="351"/>
      <c r="AJ615" s="351"/>
      <c r="AK615" s="351"/>
      <c r="AL615" s="1"/>
    </row>
    <row r="616" spans="2:41" ht="12.75">
      <c r="B616" s="65"/>
      <c r="C616" s="62"/>
      <c r="D616" s="351"/>
      <c r="E616" s="351"/>
      <c r="F616" s="351"/>
      <c r="G616" s="351"/>
      <c r="H616" s="351"/>
      <c r="I616" s="351"/>
      <c r="J616" s="351"/>
      <c r="K616" s="351"/>
      <c r="L616" s="351"/>
      <c r="M616" s="351"/>
      <c r="N616" s="351"/>
      <c r="O616" s="351"/>
      <c r="P616" s="351"/>
      <c r="Q616" s="351"/>
      <c r="R616" s="351"/>
      <c r="S616" s="351"/>
      <c r="T616" s="351"/>
      <c r="U616" s="351"/>
      <c r="V616" s="351"/>
      <c r="W616" s="351"/>
      <c r="X616" s="351"/>
      <c r="Y616" s="351"/>
      <c r="Z616" s="351"/>
      <c r="AA616" s="351"/>
      <c r="AB616" s="351"/>
      <c r="AC616" s="351"/>
      <c r="AD616" s="351"/>
      <c r="AE616" s="351"/>
      <c r="AF616" s="351"/>
      <c r="AG616" s="351"/>
      <c r="AH616" s="351"/>
      <c r="AI616" s="351"/>
      <c r="AJ616" s="351"/>
      <c r="AK616" s="351"/>
      <c r="AL616" s="1"/>
    </row>
    <row r="617" spans="2:41" ht="14.25">
      <c r="B617" s="1" t="s">
        <v>541</v>
      </c>
      <c r="C617" s="62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  <c r="AA617" s="66"/>
      <c r="AB617" s="66"/>
      <c r="AC617" s="66"/>
      <c r="AD617" s="66"/>
      <c r="AE617" s="66"/>
      <c r="AF617" s="66"/>
      <c r="AG617" s="66"/>
      <c r="AH617" s="66"/>
      <c r="AI617" s="66"/>
      <c r="AJ617" s="66"/>
      <c r="AK617" s="66"/>
      <c r="AL617" s="1"/>
    </row>
    <row r="618" spans="2:41" ht="24">
      <c r="B618" s="352" t="s">
        <v>521</v>
      </c>
      <c r="C618" s="352" t="s">
        <v>114</v>
      </c>
      <c r="D618" s="359">
        <v>1990</v>
      </c>
      <c r="E618" s="359">
        <f t="shared" ref="E618" si="872">D618+1</f>
        <v>1991</v>
      </c>
      <c r="F618" s="359">
        <f t="shared" ref="F618" si="873">E618+1</f>
        <v>1992</v>
      </c>
      <c r="G618" s="359">
        <f t="shared" ref="G618" si="874">F618+1</f>
        <v>1993</v>
      </c>
      <c r="H618" s="359">
        <f t="shared" ref="H618" si="875">G618+1</f>
        <v>1994</v>
      </c>
      <c r="I618" s="359">
        <f t="shared" ref="I618" si="876">H618+1</f>
        <v>1995</v>
      </c>
      <c r="J618" s="359">
        <f t="shared" ref="J618" si="877">I618+1</f>
        <v>1996</v>
      </c>
      <c r="K618" s="359">
        <f t="shared" ref="K618" si="878">J618+1</f>
        <v>1997</v>
      </c>
      <c r="L618" s="359">
        <f t="shared" ref="L618" si="879">K618+1</f>
        <v>1998</v>
      </c>
      <c r="M618" s="359">
        <f t="shared" ref="M618" si="880">L618+1</f>
        <v>1999</v>
      </c>
      <c r="N618" s="359">
        <f t="shared" ref="N618" si="881">M618+1</f>
        <v>2000</v>
      </c>
      <c r="O618" s="359">
        <f t="shared" ref="O618" si="882">N618+1</f>
        <v>2001</v>
      </c>
      <c r="P618" s="359">
        <f t="shared" ref="P618" si="883">O618+1</f>
        <v>2002</v>
      </c>
      <c r="Q618" s="359">
        <f t="shared" ref="Q618" si="884">P618+1</f>
        <v>2003</v>
      </c>
      <c r="R618" s="359">
        <f t="shared" ref="R618" si="885">Q618+1</f>
        <v>2004</v>
      </c>
      <c r="S618" s="359">
        <f t="shared" ref="S618" si="886">R618+1</f>
        <v>2005</v>
      </c>
      <c r="T618" s="359">
        <f t="shared" ref="T618" si="887">S618+1</f>
        <v>2006</v>
      </c>
      <c r="U618" s="359">
        <f t="shared" ref="U618" si="888">T618+1</f>
        <v>2007</v>
      </c>
      <c r="V618" s="359">
        <f t="shared" ref="V618" si="889">U618+1</f>
        <v>2008</v>
      </c>
      <c r="W618" s="359">
        <f t="shared" ref="W618" si="890">V618+1</f>
        <v>2009</v>
      </c>
      <c r="X618" s="359">
        <f t="shared" ref="X618" si="891">W618+1</f>
        <v>2010</v>
      </c>
      <c r="Y618" s="359">
        <f t="shared" ref="Y618" si="892">X618+1</f>
        <v>2011</v>
      </c>
      <c r="Z618" s="359">
        <f t="shared" ref="Z618" si="893">Y618+1</f>
        <v>2012</v>
      </c>
      <c r="AA618" s="359">
        <f t="shared" ref="AA618" si="894">Z618+1</f>
        <v>2013</v>
      </c>
      <c r="AB618" s="359">
        <f t="shared" ref="AB618" si="895">AA618+1</f>
        <v>2014</v>
      </c>
      <c r="AC618" s="359">
        <f t="shared" ref="AC618" si="896">AB618+1</f>
        <v>2015</v>
      </c>
      <c r="AD618" s="359">
        <f t="shared" ref="AD618" si="897">AC618+1</f>
        <v>2016</v>
      </c>
      <c r="AE618" s="359">
        <f t="shared" ref="AE618" si="898">AD618+1</f>
        <v>2017</v>
      </c>
      <c r="AF618" s="359">
        <f t="shared" ref="AF618" si="899">AE618+1</f>
        <v>2018</v>
      </c>
      <c r="AG618" s="359">
        <f t="shared" ref="AG618" si="900">AF618+1</f>
        <v>2019</v>
      </c>
      <c r="AH618" s="359">
        <f t="shared" ref="AH618" si="901">AG618+1</f>
        <v>2020</v>
      </c>
      <c r="AI618" s="359">
        <f t="shared" ref="AI618" si="902">AH618+1</f>
        <v>2021</v>
      </c>
      <c r="AJ618" s="359">
        <f>AI618+1</f>
        <v>2022</v>
      </c>
      <c r="AK618" s="359">
        <f>AJ618+1</f>
        <v>2023</v>
      </c>
      <c r="AL618" s="1"/>
    </row>
    <row r="619" spans="2:41" ht="12.75">
      <c r="B619" s="431" t="s">
        <v>358</v>
      </c>
      <c r="C619" s="142" t="s">
        <v>132</v>
      </c>
      <c r="D619" s="390">
        <v>39.854538324537536</v>
      </c>
      <c r="E619" s="390">
        <v>41.310937421916634</v>
      </c>
      <c r="F619" s="390">
        <v>42.753496077926421</v>
      </c>
      <c r="G619" s="390">
        <v>43.602334895521608</v>
      </c>
      <c r="H619" s="390">
        <v>44.430573777216793</v>
      </c>
      <c r="I619" s="390">
        <v>45.238212723011991</v>
      </c>
      <c r="J619" s="390">
        <v>46.025251732907208</v>
      </c>
      <c r="K619" s="390">
        <v>44.337207179628656</v>
      </c>
      <c r="L619" s="390">
        <v>42.375119099035913</v>
      </c>
      <c r="M619" s="390">
        <v>42.152642449679711</v>
      </c>
      <c r="N619" s="390">
        <v>42.410694871666564</v>
      </c>
      <c r="O619" s="390">
        <v>41.737063557844969</v>
      </c>
      <c r="P619" s="390">
        <v>40.576455305200106</v>
      </c>
      <c r="Q619" s="390">
        <v>42.028349425035543</v>
      </c>
      <c r="R619" s="390">
        <v>42.912221464521934</v>
      </c>
      <c r="S619" s="390">
        <v>38.952498710869918</v>
      </c>
      <c r="T619" s="390">
        <v>50.776678136932965</v>
      </c>
      <c r="U619" s="390">
        <v>51.523790791710105</v>
      </c>
      <c r="V619" s="390">
        <v>40.66060070289597</v>
      </c>
      <c r="W619" s="390">
        <v>55.754006117279047</v>
      </c>
      <c r="X619" s="390">
        <v>67.293000000000006</v>
      </c>
      <c r="Y619" s="390">
        <v>93.208373999999992</v>
      </c>
      <c r="Z619" s="390">
        <v>71.783124000000015</v>
      </c>
      <c r="AA619" s="390">
        <v>57.904382000000005</v>
      </c>
      <c r="AB619" s="390">
        <v>61.721100000000007</v>
      </c>
      <c r="AC619" s="390">
        <v>58.750080000000004</v>
      </c>
      <c r="AD619" s="390">
        <v>62.601007000000003</v>
      </c>
      <c r="AE619" s="390">
        <v>66.629000000000005</v>
      </c>
      <c r="AF619" s="390">
        <v>71.581999999999994</v>
      </c>
      <c r="AG619" s="390">
        <v>70.513000000000005</v>
      </c>
      <c r="AH619" s="390">
        <v>64.212999999999994</v>
      </c>
      <c r="AI619" s="390">
        <v>66.298000000000002</v>
      </c>
      <c r="AJ619" s="390">
        <v>75.655000000000001</v>
      </c>
      <c r="AK619" s="390">
        <v>75.096000000000004</v>
      </c>
      <c r="AL619" s="1"/>
      <c r="AO619" s="8"/>
    </row>
    <row r="620" spans="2:41" ht="12.75">
      <c r="B620" s="431" t="s">
        <v>359</v>
      </c>
      <c r="C620" s="142" t="s">
        <v>132</v>
      </c>
      <c r="D620" s="390">
        <v>26.238949159723195</v>
      </c>
      <c r="E620" s="390">
        <v>27.197795591745944</v>
      </c>
      <c r="F620" s="390">
        <v>28.147529921290428</v>
      </c>
      <c r="G620" s="390">
        <v>28.706378160813671</v>
      </c>
      <c r="H620" s="390">
        <v>29.251664063561812</v>
      </c>
      <c r="I620" s="390">
        <v>29.783387629534865</v>
      </c>
      <c r="J620" s="390">
        <v>30.301548858732822</v>
      </c>
      <c r="K620" s="390">
        <v>29.190194491705721</v>
      </c>
      <c r="L620" s="390">
        <v>27.898418659946188</v>
      </c>
      <c r="M620" s="390">
        <v>27.751947172956491</v>
      </c>
      <c r="N620" s="390">
        <v>27.921840607072319</v>
      </c>
      <c r="O620" s="390">
        <v>27.478343365884108</v>
      </c>
      <c r="P620" s="390">
        <v>26.714236134543917</v>
      </c>
      <c r="Q620" s="390">
        <v>27.670116633909984</v>
      </c>
      <c r="R620" s="390">
        <v>28.252029622562166</v>
      </c>
      <c r="S620" s="390">
        <v>42.471943464225703</v>
      </c>
      <c r="T620" s="390">
        <v>38.188419433140297</v>
      </c>
      <c r="U620" s="390">
        <v>42.392226930738019</v>
      </c>
      <c r="V620" s="390">
        <v>34.458136188894898</v>
      </c>
      <c r="W620" s="390">
        <v>35.310870540943398</v>
      </c>
      <c r="X620" s="390">
        <v>46.042490000000001</v>
      </c>
      <c r="Y620" s="390">
        <v>41.425944000000001</v>
      </c>
      <c r="Z620" s="390">
        <v>37.668371999999998</v>
      </c>
      <c r="AA620" s="390">
        <v>45.193664000000005</v>
      </c>
      <c r="AB620" s="390">
        <v>45.556050000000006</v>
      </c>
      <c r="AC620" s="390">
        <v>43.328184</v>
      </c>
      <c r="AD620" s="390">
        <v>46.007968999999996</v>
      </c>
      <c r="AE620" s="390">
        <v>44.13</v>
      </c>
      <c r="AF620" s="390">
        <v>45.262</v>
      </c>
      <c r="AG620" s="390">
        <v>48.122</v>
      </c>
      <c r="AH620" s="390">
        <v>36.746000000000002</v>
      </c>
      <c r="AI620" s="390">
        <v>42.03</v>
      </c>
      <c r="AJ620" s="390">
        <v>41.311999999999998</v>
      </c>
      <c r="AK620" s="390">
        <v>45.619</v>
      </c>
      <c r="AL620" s="1"/>
      <c r="AO620" s="8"/>
    </row>
    <row r="621" spans="2:41" ht="12.75">
      <c r="B621" s="431" t="s">
        <v>369</v>
      </c>
      <c r="C621" s="142" t="s">
        <v>132</v>
      </c>
      <c r="D621" s="390">
        <v>95.419371839245471</v>
      </c>
      <c r="E621" s="390">
        <v>98.906269263260981</v>
      </c>
      <c r="F621" s="390">
        <v>102.36003002889439</v>
      </c>
      <c r="G621" s="390">
        <v>104.39231217724468</v>
      </c>
      <c r="H621" s="390">
        <v>106.37527414711239</v>
      </c>
      <c r="I621" s="390">
        <v>108.30891593849758</v>
      </c>
      <c r="J621" s="390">
        <v>110.19323755140023</v>
      </c>
      <c r="K621" s="390">
        <v>106.15173669147606</v>
      </c>
      <c r="L621" s="390">
        <v>101.45412332009843</v>
      </c>
      <c r="M621" s="390">
        <v>100.92147175711698</v>
      </c>
      <c r="N621" s="390">
        <v>101.53929851017266</v>
      </c>
      <c r="O621" s="390">
        <v>99.926496567952483</v>
      </c>
      <c r="P621" s="390">
        <v>97.147778884234285</v>
      </c>
      <c r="Q621" s="390">
        <v>100.62389053213903</v>
      </c>
      <c r="R621" s="390">
        <v>102.74004890053592</v>
      </c>
      <c r="S621" s="390">
        <v>104.86752332880448</v>
      </c>
      <c r="T621" s="390">
        <v>94.53298122752004</v>
      </c>
      <c r="U621" s="390">
        <v>95.851183573779949</v>
      </c>
      <c r="V621" s="390">
        <v>95.793618605127818</v>
      </c>
      <c r="W621" s="390">
        <v>91.684365615081106</v>
      </c>
      <c r="X621" s="390">
        <v>102.001824</v>
      </c>
      <c r="Y621" s="390">
        <v>111.702099</v>
      </c>
      <c r="Z621" s="390">
        <v>113.005116</v>
      </c>
      <c r="AA621" s="390">
        <v>116.514915</v>
      </c>
      <c r="AB621" s="390">
        <v>119.03355000000001</v>
      </c>
      <c r="AC621" s="390">
        <v>122.640792</v>
      </c>
      <c r="AD621" s="390">
        <v>128.21893</v>
      </c>
      <c r="AE621" s="390">
        <v>130.13999999999999</v>
      </c>
      <c r="AF621" s="390">
        <v>138.81800000000001</v>
      </c>
      <c r="AG621" s="390">
        <v>136.13399999999999</v>
      </c>
      <c r="AH621" s="390">
        <v>133.85499999999999</v>
      </c>
      <c r="AI621" s="390">
        <v>140.94999999999999</v>
      </c>
      <c r="AJ621" s="390">
        <v>139.28700000000001</v>
      </c>
      <c r="AK621" s="390">
        <v>143.17400000000001</v>
      </c>
      <c r="AL621" s="1"/>
      <c r="AO621" s="8"/>
    </row>
    <row r="622" spans="2:41" ht="12.75">
      <c r="B622" s="213" t="s">
        <v>361</v>
      </c>
      <c r="C622" s="127" t="s">
        <v>132</v>
      </c>
      <c r="D622" s="390">
        <v>285.81712477555612</v>
      </c>
      <c r="E622" s="390">
        <v>296.26170198151829</v>
      </c>
      <c r="F622" s="390">
        <v>306.60702235691355</v>
      </c>
      <c r="G622" s="390">
        <v>312.69447639457746</v>
      </c>
      <c r="H622" s="390">
        <v>318.63419783522687</v>
      </c>
      <c r="I622" s="390">
        <v>324.42618667886188</v>
      </c>
      <c r="J622" s="390">
        <v>330.07044292548244</v>
      </c>
      <c r="K622" s="390">
        <v>317.96461857036587</v>
      </c>
      <c r="L622" s="390">
        <v>303.8934889744138</v>
      </c>
      <c r="M622" s="390">
        <v>302.29799599113318</v>
      </c>
      <c r="N622" s="390">
        <v>304.14862089846628</v>
      </c>
      <c r="O622" s="390">
        <v>299.31766880695181</v>
      </c>
      <c r="P622" s="390">
        <v>290.99435789413906</v>
      </c>
      <c r="Q622" s="390">
        <v>301.40662761937659</v>
      </c>
      <c r="R622" s="390">
        <v>307.74532267433784</v>
      </c>
      <c r="S622" s="390">
        <v>319.49400167751816</v>
      </c>
      <c r="T622" s="390">
        <v>364.2727362410007</v>
      </c>
      <c r="U622" s="390">
        <v>360.24321801199193</v>
      </c>
      <c r="V622" s="390">
        <v>359.05377908828484</v>
      </c>
      <c r="W622" s="390">
        <v>307.88601155875205</v>
      </c>
      <c r="X622" s="390">
        <v>364.08984399999997</v>
      </c>
      <c r="Y622" s="390">
        <v>370.61424900000003</v>
      </c>
      <c r="Z622" s="390">
        <v>354.651276</v>
      </c>
      <c r="AA622" s="390">
        <v>350.95704700000005</v>
      </c>
      <c r="AB622" s="390">
        <v>362.97884999999997</v>
      </c>
      <c r="AC622" s="390">
        <v>356.17235999999997</v>
      </c>
      <c r="AD622" s="390">
        <v>359.01300399999997</v>
      </c>
      <c r="AE622" s="390">
        <v>365.86900000000003</v>
      </c>
      <c r="AF622" s="390">
        <v>357.43299999999999</v>
      </c>
      <c r="AG622" s="390">
        <v>331.75599999999997</v>
      </c>
      <c r="AH622" s="390">
        <v>289.83499999999998</v>
      </c>
      <c r="AI622" s="390">
        <v>287.53399999999999</v>
      </c>
      <c r="AJ622" s="390">
        <v>296.625</v>
      </c>
      <c r="AK622" s="390">
        <v>291.96300000000002</v>
      </c>
      <c r="AL622" s="184"/>
    </row>
    <row r="623" spans="2:41" ht="12.75">
      <c r="B623" s="431" t="s">
        <v>360</v>
      </c>
      <c r="C623" s="142" t="s">
        <v>132</v>
      </c>
      <c r="D623" s="390">
        <v>114.16147838190489</v>
      </c>
      <c r="E623" s="390">
        <v>118.33326611450809</v>
      </c>
      <c r="F623" s="390">
        <v>122.46540854410183</v>
      </c>
      <c r="G623" s="390">
        <v>124.8968680063973</v>
      </c>
      <c r="H623" s="390">
        <v>127.26931990679941</v>
      </c>
      <c r="I623" s="390">
        <v>129.5827642453082</v>
      </c>
      <c r="J623" s="390">
        <v>131.83720102192368</v>
      </c>
      <c r="K623" s="390">
        <v>127.00187561412301</v>
      </c>
      <c r="L623" s="390">
        <v>121.38156522005998</v>
      </c>
      <c r="M623" s="390">
        <v>120.74429116637162</v>
      </c>
      <c r="N623" s="390">
        <v>121.48347037236715</v>
      </c>
      <c r="O623" s="390">
        <v>119.55388468644115</v>
      </c>
      <c r="P623" s="390">
        <v>116.22937612319423</v>
      </c>
      <c r="Q623" s="390">
        <v>120.38825955636045</v>
      </c>
      <c r="R623" s="390">
        <v>122.92007005950892</v>
      </c>
      <c r="S623" s="390">
        <v>112.50292889540684</v>
      </c>
      <c r="T623" s="390">
        <v>120.91990812585469</v>
      </c>
      <c r="U623" s="390">
        <v>110.78824498874754</v>
      </c>
      <c r="V623" s="390">
        <v>109.57687308068576</v>
      </c>
      <c r="W623" s="390">
        <v>83.011520219059918</v>
      </c>
      <c r="X623" s="390">
        <v>85.001519999999999</v>
      </c>
      <c r="Y623" s="390">
        <v>76.194147000000001</v>
      </c>
      <c r="Z623" s="390">
        <v>80.311812000000003</v>
      </c>
      <c r="AA623" s="390">
        <v>84.031969000000004</v>
      </c>
      <c r="AB623" s="390">
        <v>86.703450000000004</v>
      </c>
      <c r="AC623" s="390">
        <v>82.250112000000001</v>
      </c>
      <c r="AD623" s="390">
        <v>82.210960999999998</v>
      </c>
      <c r="AE623" s="390">
        <v>81.138999999999996</v>
      </c>
      <c r="AF623" s="390">
        <v>75.361999999999995</v>
      </c>
      <c r="AG623" s="390">
        <v>72.084999999999994</v>
      </c>
      <c r="AH623" s="390">
        <v>73.128</v>
      </c>
      <c r="AI623" s="390">
        <v>65.332999999999998</v>
      </c>
      <c r="AJ623" s="390">
        <v>65.814999999999998</v>
      </c>
      <c r="AK623" s="390">
        <v>61.761000000000003</v>
      </c>
      <c r="AL623" s="1"/>
      <c r="AO623" s="8"/>
    </row>
    <row r="624" spans="2:41" ht="12.75">
      <c r="B624" s="156" t="s">
        <v>362</v>
      </c>
      <c r="C624" s="142" t="s">
        <v>132</v>
      </c>
      <c r="D624" s="390">
        <v>100.04977463213781</v>
      </c>
      <c r="E624" s="390">
        <v>103.70588025003968</v>
      </c>
      <c r="F624" s="390">
        <v>107.32724119147505</v>
      </c>
      <c r="G624" s="390">
        <v>109.45814361738827</v>
      </c>
      <c r="H624" s="390">
        <v>111.53733251127038</v>
      </c>
      <c r="I624" s="390">
        <v>113.5648078731214</v>
      </c>
      <c r="J624" s="390">
        <v>115.54056970294133</v>
      </c>
      <c r="K624" s="390">
        <v>111.30294748413003</v>
      </c>
      <c r="L624" s="390">
        <v>106.37737367185363</v>
      </c>
      <c r="M624" s="390">
        <v>105.81887419940342</v>
      </c>
      <c r="N624" s="390">
        <v>106.46668214671483</v>
      </c>
      <c r="O624" s="390">
        <v>104.77561598546146</v>
      </c>
      <c r="P624" s="390">
        <v>101.8620558491538</v>
      </c>
      <c r="Q624" s="390">
        <v>105.50685229106433</v>
      </c>
      <c r="R624" s="390">
        <v>107.72570118687042</v>
      </c>
      <c r="S624" s="390">
        <v>97.649679004125659</v>
      </c>
      <c r="T624" s="390">
        <v>57.736532708741443</v>
      </c>
      <c r="U624" s="390">
        <v>64.888529952470591</v>
      </c>
      <c r="V624" s="390">
        <v>49.619716112008646</v>
      </c>
      <c r="W624" s="390">
        <v>47.081160721257866</v>
      </c>
      <c r="X624" s="390">
        <v>43.917000000000002</v>
      </c>
      <c r="Y624" s="390">
        <v>46.604186999999996</v>
      </c>
      <c r="Z624" s="390">
        <v>53.304299999999998</v>
      </c>
      <c r="AA624" s="390">
        <v>51.549022999999991</v>
      </c>
      <c r="AB624" s="390">
        <v>58.781999999999996</v>
      </c>
      <c r="AC624" s="390">
        <v>71.234472000000011</v>
      </c>
      <c r="AD624" s="390">
        <v>76.177129000000008</v>
      </c>
      <c r="AE624" s="390">
        <v>83.682000000000002</v>
      </c>
      <c r="AF624" s="390">
        <v>79.834999999999994</v>
      </c>
      <c r="AG624" s="390">
        <v>82.126000000000005</v>
      </c>
      <c r="AH624" s="390">
        <v>79.382999999999996</v>
      </c>
      <c r="AI624" s="390">
        <v>93.793999999999997</v>
      </c>
      <c r="AJ624" s="390">
        <v>86.745999999999995</v>
      </c>
      <c r="AK624" s="390">
        <v>84.22</v>
      </c>
      <c r="AL624" s="1"/>
      <c r="AO624" s="8"/>
    </row>
    <row r="625" spans="1:37">
      <c r="AE625" s="389"/>
      <c r="AF625" s="389"/>
      <c r="AG625" s="389"/>
      <c r="AH625" s="389"/>
      <c r="AI625" s="389"/>
      <c r="AJ625" s="389"/>
      <c r="AK625" s="389"/>
    </row>
    <row r="627" spans="1:37" ht="14.25">
      <c r="B627" s="1" t="s">
        <v>522</v>
      </c>
    </row>
    <row r="628" spans="1:37" s="1" customFormat="1" ht="12.75">
      <c r="A628" s="16"/>
      <c r="B628" s="548" t="s">
        <v>523</v>
      </c>
      <c r="C628" s="480"/>
      <c r="D628" s="480"/>
      <c r="E628" s="480"/>
      <c r="F628" s="480"/>
      <c r="G628" s="480"/>
      <c r="H628" s="480"/>
      <c r="I628" s="480"/>
      <c r="J628" s="480"/>
      <c r="K628" s="480"/>
      <c r="L628" s="480"/>
      <c r="M628" s="480"/>
      <c r="N628" s="480"/>
      <c r="O628" s="480"/>
      <c r="P628" s="480"/>
      <c r="Q628" s="480"/>
      <c r="R628" s="480"/>
      <c r="S628" s="480"/>
      <c r="T628" s="480"/>
      <c r="U628" s="480"/>
      <c r="V628" s="480"/>
      <c r="W628" s="480"/>
      <c r="X628" s="480"/>
      <c r="Y628" s="480"/>
      <c r="Z628" s="480"/>
      <c r="AA628" s="480"/>
      <c r="AB628" s="480"/>
      <c r="AC628" s="480"/>
      <c r="AD628" s="480"/>
      <c r="AE628" s="480"/>
      <c r="AF628" s="480"/>
      <c r="AG628" s="480"/>
      <c r="AH628" s="480"/>
      <c r="AI628" s="480"/>
      <c r="AJ628" s="480"/>
      <c r="AK628" s="481"/>
    </row>
    <row r="629" spans="1:37" s="1" customFormat="1" ht="12.75">
      <c r="A629" s="16"/>
      <c r="B629" s="549" t="s">
        <v>524</v>
      </c>
      <c r="C629" s="451" t="s">
        <v>114</v>
      </c>
      <c r="D629" s="452">
        <v>1990</v>
      </c>
      <c r="E629" s="452">
        <f t="shared" ref="E629" si="903">D629+1</f>
        <v>1991</v>
      </c>
      <c r="F629" s="452">
        <f t="shared" ref="F629" si="904">E629+1</f>
        <v>1992</v>
      </c>
      <c r="G629" s="452">
        <f t="shared" ref="G629" si="905">F629+1</f>
        <v>1993</v>
      </c>
      <c r="H629" s="452">
        <f t="shared" ref="H629" si="906">G629+1</f>
        <v>1994</v>
      </c>
      <c r="I629" s="452">
        <f t="shared" ref="I629" si="907">H629+1</f>
        <v>1995</v>
      </c>
      <c r="J629" s="452">
        <f t="shared" ref="J629" si="908">I629+1</f>
        <v>1996</v>
      </c>
      <c r="K629" s="452">
        <f t="shared" ref="K629" si="909">J629+1</f>
        <v>1997</v>
      </c>
      <c r="L629" s="452">
        <f t="shared" ref="L629" si="910">K629+1</f>
        <v>1998</v>
      </c>
      <c r="M629" s="452">
        <f t="shared" ref="M629" si="911">L629+1</f>
        <v>1999</v>
      </c>
      <c r="N629" s="452">
        <f t="shared" ref="N629" si="912">M629+1</f>
        <v>2000</v>
      </c>
      <c r="O629" s="452">
        <f t="shared" ref="O629" si="913">N629+1</f>
        <v>2001</v>
      </c>
      <c r="P629" s="452">
        <f t="shared" ref="P629" si="914">O629+1</f>
        <v>2002</v>
      </c>
      <c r="Q629" s="452">
        <f t="shared" ref="Q629" si="915">P629+1</f>
        <v>2003</v>
      </c>
      <c r="R629" s="452">
        <f t="shared" ref="R629" si="916">Q629+1</f>
        <v>2004</v>
      </c>
      <c r="S629" s="452">
        <f t="shared" ref="S629" si="917">R629+1</f>
        <v>2005</v>
      </c>
      <c r="T629" s="452">
        <f t="shared" ref="T629" si="918">S629+1</f>
        <v>2006</v>
      </c>
      <c r="U629" s="452">
        <f t="shared" ref="U629" si="919">T629+1</f>
        <v>2007</v>
      </c>
      <c r="V629" s="452">
        <f t="shared" ref="V629" si="920">U629+1</f>
        <v>2008</v>
      </c>
      <c r="W629" s="452">
        <f t="shared" ref="W629" si="921">V629+1</f>
        <v>2009</v>
      </c>
      <c r="X629" s="452">
        <f t="shared" ref="X629" si="922">W629+1</f>
        <v>2010</v>
      </c>
      <c r="Y629" s="452">
        <f t="shared" ref="Y629" si="923">X629+1</f>
        <v>2011</v>
      </c>
      <c r="Z629" s="452">
        <f t="shared" ref="Z629" si="924">Y629+1</f>
        <v>2012</v>
      </c>
      <c r="AA629" s="452">
        <f t="shared" ref="AA629" si="925">Z629+1</f>
        <v>2013</v>
      </c>
      <c r="AB629" s="452">
        <f t="shared" ref="AB629" si="926">AA629+1</f>
        <v>2014</v>
      </c>
      <c r="AC629" s="452">
        <f t="shared" ref="AC629" si="927">AB629+1</f>
        <v>2015</v>
      </c>
      <c r="AD629" s="452">
        <f t="shared" ref="AD629" si="928">AC629+1</f>
        <v>2016</v>
      </c>
      <c r="AE629" s="452">
        <f t="shared" ref="AE629" si="929">AD629+1</f>
        <v>2017</v>
      </c>
      <c r="AF629" s="452">
        <f t="shared" ref="AF629" si="930">AE629+1</f>
        <v>2018</v>
      </c>
      <c r="AG629" s="452">
        <f t="shared" ref="AG629" si="931">AF629+1</f>
        <v>2019</v>
      </c>
      <c r="AH629" s="452">
        <f t="shared" ref="AH629" si="932">AG629+1</f>
        <v>2020</v>
      </c>
      <c r="AI629" s="452">
        <f t="shared" ref="AI629" si="933">AH629+1</f>
        <v>2021</v>
      </c>
      <c r="AJ629" s="452">
        <f>AI629+1</f>
        <v>2022</v>
      </c>
      <c r="AK629" s="452">
        <f>AJ629+1</f>
        <v>2023</v>
      </c>
    </row>
    <row r="630" spans="1:37" s="1" customFormat="1" ht="14.25">
      <c r="A630" s="16"/>
      <c r="B630" s="453" t="s">
        <v>525</v>
      </c>
      <c r="C630" s="454" t="s">
        <v>157</v>
      </c>
      <c r="D630" s="455" t="s">
        <v>532</v>
      </c>
      <c r="E630" s="455" t="s">
        <v>532</v>
      </c>
      <c r="F630" s="455" t="s">
        <v>532</v>
      </c>
      <c r="G630" s="455" t="s">
        <v>532</v>
      </c>
      <c r="H630" s="455" t="s">
        <v>532</v>
      </c>
      <c r="I630" s="455" t="s">
        <v>532</v>
      </c>
      <c r="J630" s="455" t="s">
        <v>532</v>
      </c>
      <c r="K630" s="455" t="s">
        <v>532</v>
      </c>
      <c r="L630" s="455" t="s">
        <v>532</v>
      </c>
      <c r="M630" s="455" t="s">
        <v>532</v>
      </c>
      <c r="N630" s="455" t="s">
        <v>532</v>
      </c>
      <c r="O630" s="455" t="s">
        <v>532</v>
      </c>
      <c r="P630" s="455" t="s">
        <v>532</v>
      </c>
      <c r="Q630" s="455" t="s">
        <v>532</v>
      </c>
      <c r="R630" s="455" t="s">
        <v>532</v>
      </c>
      <c r="S630" s="455" t="s">
        <v>532</v>
      </c>
      <c r="T630" s="455" t="s">
        <v>532</v>
      </c>
      <c r="U630" s="455" t="s">
        <v>532</v>
      </c>
      <c r="V630" s="455" t="s">
        <v>532</v>
      </c>
      <c r="W630" s="455" t="s">
        <v>532</v>
      </c>
      <c r="X630" s="455" t="s">
        <v>532</v>
      </c>
      <c r="Y630" s="455" t="s">
        <v>532</v>
      </c>
      <c r="Z630" s="455" t="s">
        <v>532</v>
      </c>
      <c r="AA630" s="455" t="s">
        <v>532</v>
      </c>
      <c r="AB630" s="455" t="s">
        <v>532</v>
      </c>
      <c r="AC630" s="455" t="s">
        <v>532</v>
      </c>
      <c r="AD630" s="455" t="s">
        <v>532</v>
      </c>
      <c r="AE630" s="455" t="s">
        <v>532</v>
      </c>
      <c r="AF630" s="455" t="s">
        <v>532</v>
      </c>
      <c r="AG630" s="455" t="s">
        <v>532</v>
      </c>
      <c r="AH630" s="455" t="s">
        <v>532</v>
      </c>
      <c r="AI630" s="456">
        <v>-0.16450560000000003</v>
      </c>
      <c r="AJ630" s="455" t="s">
        <v>532</v>
      </c>
      <c r="AK630" s="455" t="s">
        <v>532</v>
      </c>
    </row>
    <row r="631" spans="1:37" s="1" customFormat="1" ht="14.25">
      <c r="A631" s="16"/>
      <c r="B631" s="453" t="s">
        <v>526</v>
      </c>
      <c r="C631" s="454" t="s">
        <v>157</v>
      </c>
      <c r="D631" s="455" t="s">
        <v>532</v>
      </c>
      <c r="E631" s="455" t="s">
        <v>532</v>
      </c>
      <c r="F631" s="455" t="s">
        <v>532</v>
      </c>
      <c r="G631" s="455" t="s">
        <v>532</v>
      </c>
      <c r="H631" s="455" t="s">
        <v>532</v>
      </c>
      <c r="I631" s="455" t="s">
        <v>532</v>
      </c>
      <c r="J631" s="455" t="s">
        <v>532</v>
      </c>
      <c r="K631" s="455" t="s">
        <v>532</v>
      </c>
      <c r="L631" s="455" t="s">
        <v>532</v>
      </c>
      <c r="M631" s="455" t="s">
        <v>532</v>
      </c>
      <c r="N631" s="455" t="s">
        <v>532</v>
      </c>
      <c r="O631" s="455" t="s">
        <v>532</v>
      </c>
      <c r="P631" s="455" t="s">
        <v>532</v>
      </c>
      <c r="Q631" s="455" t="s">
        <v>532</v>
      </c>
      <c r="R631" s="455" t="s">
        <v>532</v>
      </c>
      <c r="S631" s="455" t="s">
        <v>532</v>
      </c>
      <c r="T631" s="455" t="s">
        <v>532</v>
      </c>
      <c r="U631" s="455" t="s">
        <v>532</v>
      </c>
      <c r="V631" s="455" t="s">
        <v>532</v>
      </c>
      <c r="W631" s="455" t="s">
        <v>532</v>
      </c>
      <c r="X631" s="455" t="s">
        <v>532</v>
      </c>
      <c r="Y631" s="455" t="s">
        <v>532</v>
      </c>
      <c r="Z631" s="455" t="s">
        <v>532</v>
      </c>
      <c r="AA631" s="455" t="s">
        <v>532</v>
      </c>
      <c r="AB631" s="455" t="s">
        <v>532</v>
      </c>
      <c r="AC631" s="455" t="s">
        <v>532</v>
      </c>
      <c r="AD631" s="455" t="s">
        <v>532</v>
      </c>
      <c r="AE631" s="455" t="s">
        <v>532</v>
      </c>
      <c r="AF631" s="455">
        <v>-0.79</v>
      </c>
      <c r="AG631" s="456">
        <v>-0.42336000000000007</v>
      </c>
      <c r="AH631" s="455" t="s">
        <v>532</v>
      </c>
      <c r="AI631" s="455">
        <v>-5.9417999999999997</v>
      </c>
      <c r="AJ631" s="455">
        <v>-7.6951903999999995</v>
      </c>
      <c r="AK631" s="455">
        <v>-5.2900460000000002</v>
      </c>
    </row>
    <row r="632" spans="1:37" s="1" customFormat="1" ht="13.5" thickBot="1">
      <c r="A632" s="16"/>
      <c r="B632" s="490" t="s">
        <v>426</v>
      </c>
      <c r="C632" s="491" t="s">
        <v>157</v>
      </c>
      <c r="D632" s="492" t="s">
        <v>532</v>
      </c>
      <c r="E632" s="492" t="s">
        <v>532</v>
      </c>
      <c r="F632" s="492" t="s">
        <v>532</v>
      </c>
      <c r="G632" s="492" t="s">
        <v>532</v>
      </c>
      <c r="H632" s="492" t="s">
        <v>532</v>
      </c>
      <c r="I632" s="492" t="s">
        <v>532</v>
      </c>
      <c r="J632" s="492" t="s">
        <v>532</v>
      </c>
      <c r="K632" s="492" t="s">
        <v>532</v>
      </c>
      <c r="L632" s="492" t="s">
        <v>532</v>
      </c>
      <c r="M632" s="492" t="s">
        <v>532</v>
      </c>
      <c r="N632" s="492" t="s">
        <v>532</v>
      </c>
      <c r="O632" s="492" t="s">
        <v>532</v>
      </c>
      <c r="P632" s="492" t="s">
        <v>532</v>
      </c>
      <c r="Q632" s="492" t="s">
        <v>532</v>
      </c>
      <c r="R632" s="492" t="s">
        <v>532</v>
      </c>
      <c r="S632" s="492" t="s">
        <v>532</v>
      </c>
      <c r="T632" s="492" t="s">
        <v>532</v>
      </c>
      <c r="U632" s="492" t="s">
        <v>532</v>
      </c>
      <c r="V632" s="492" t="s">
        <v>532</v>
      </c>
      <c r="W632" s="492" t="s">
        <v>532</v>
      </c>
      <c r="X632" s="492" t="s">
        <v>532</v>
      </c>
      <c r="Y632" s="492" t="s">
        <v>532</v>
      </c>
      <c r="Z632" s="492" t="s">
        <v>532</v>
      </c>
      <c r="AA632" s="492" t="s">
        <v>532</v>
      </c>
      <c r="AB632" s="492" t="s">
        <v>532</v>
      </c>
      <c r="AC632" s="492" t="s">
        <v>532</v>
      </c>
      <c r="AD632" s="492" t="s">
        <v>532</v>
      </c>
      <c r="AE632" s="492" t="s">
        <v>532</v>
      </c>
      <c r="AF632" s="492" t="s">
        <v>532</v>
      </c>
      <c r="AG632" s="492" t="s">
        <v>532</v>
      </c>
      <c r="AH632" s="492" t="s">
        <v>532</v>
      </c>
      <c r="AI632" s="492" t="s">
        <v>532</v>
      </c>
      <c r="AJ632" s="492">
        <v>-5.8898399999999995</v>
      </c>
      <c r="AK632" s="492">
        <v>-98.960693333333339</v>
      </c>
    </row>
    <row r="633" spans="1:37" ht="15" thickTop="1">
      <c r="B633" s="486" t="s">
        <v>445</v>
      </c>
      <c r="C633" s="487"/>
      <c r="D633" s="488"/>
      <c r="E633" s="488"/>
      <c r="F633" s="488"/>
      <c r="G633" s="488"/>
      <c r="H633" s="488"/>
      <c r="I633" s="488"/>
      <c r="J633" s="488"/>
      <c r="K633" s="488"/>
      <c r="L633" s="488"/>
      <c r="M633" s="488"/>
      <c r="N633" s="488"/>
      <c r="O633" s="488"/>
      <c r="P633" s="488"/>
      <c r="Q633" s="488"/>
      <c r="R633" s="488"/>
      <c r="S633" s="488"/>
      <c r="T633" s="488"/>
      <c r="U633" s="488"/>
      <c r="V633" s="488"/>
      <c r="W633" s="488"/>
      <c r="X633" s="488"/>
      <c r="Y633" s="488"/>
      <c r="Z633" s="488"/>
      <c r="AA633" s="488"/>
      <c r="AB633" s="488"/>
      <c r="AC633" s="488"/>
      <c r="AD633" s="488"/>
      <c r="AE633" s="488"/>
      <c r="AF633" s="488"/>
      <c r="AG633" s="488"/>
      <c r="AH633" s="488"/>
      <c r="AI633" s="488"/>
      <c r="AJ633" s="488"/>
      <c r="AK633" s="489"/>
    </row>
    <row r="634" spans="1:37" s="1" customFormat="1" ht="12.75">
      <c r="A634" s="16"/>
      <c r="B634" s="451" t="s">
        <v>527</v>
      </c>
      <c r="C634" s="451" t="s">
        <v>114</v>
      </c>
      <c r="D634" s="452">
        <v>1990</v>
      </c>
      <c r="E634" s="452">
        <f t="shared" ref="E634" si="934">D634+1</f>
        <v>1991</v>
      </c>
      <c r="F634" s="452">
        <f t="shared" ref="F634" si="935">E634+1</f>
        <v>1992</v>
      </c>
      <c r="G634" s="452">
        <f t="shared" ref="G634" si="936">F634+1</f>
        <v>1993</v>
      </c>
      <c r="H634" s="452">
        <f t="shared" ref="H634" si="937">G634+1</f>
        <v>1994</v>
      </c>
      <c r="I634" s="452">
        <f t="shared" ref="I634" si="938">H634+1</f>
        <v>1995</v>
      </c>
      <c r="J634" s="452">
        <f t="shared" ref="J634" si="939">I634+1</f>
        <v>1996</v>
      </c>
      <c r="K634" s="452">
        <f t="shared" ref="K634" si="940">J634+1</f>
        <v>1997</v>
      </c>
      <c r="L634" s="452">
        <f t="shared" ref="L634" si="941">K634+1</f>
        <v>1998</v>
      </c>
      <c r="M634" s="452">
        <f t="shared" ref="M634" si="942">L634+1</f>
        <v>1999</v>
      </c>
      <c r="N634" s="452">
        <f t="shared" ref="N634" si="943">M634+1</f>
        <v>2000</v>
      </c>
      <c r="O634" s="452">
        <f t="shared" ref="O634" si="944">N634+1</f>
        <v>2001</v>
      </c>
      <c r="P634" s="452">
        <f t="shared" ref="P634" si="945">O634+1</f>
        <v>2002</v>
      </c>
      <c r="Q634" s="452">
        <f t="shared" ref="Q634" si="946">P634+1</f>
        <v>2003</v>
      </c>
      <c r="R634" s="452">
        <f t="shared" ref="R634" si="947">Q634+1</f>
        <v>2004</v>
      </c>
      <c r="S634" s="452">
        <f t="shared" ref="S634" si="948">R634+1</f>
        <v>2005</v>
      </c>
      <c r="T634" s="452">
        <f t="shared" ref="T634" si="949">S634+1</f>
        <v>2006</v>
      </c>
      <c r="U634" s="452">
        <f t="shared" ref="U634" si="950">T634+1</f>
        <v>2007</v>
      </c>
      <c r="V634" s="452">
        <f t="shared" ref="V634" si="951">U634+1</f>
        <v>2008</v>
      </c>
      <c r="W634" s="452">
        <f t="shared" ref="W634" si="952">V634+1</f>
        <v>2009</v>
      </c>
      <c r="X634" s="452">
        <f t="shared" ref="X634" si="953">W634+1</f>
        <v>2010</v>
      </c>
      <c r="Y634" s="452">
        <f t="shared" ref="Y634" si="954">X634+1</f>
        <v>2011</v>
      </c>
      <c r="Z634" s="452">
        <f t="shared" ref="Z634" si="955">Y634+1</f>
        <v>2012</v>
      </c>
      <c r="AA634" s="452">
        <f t="shared" ref="AA634" si="956">Z634+1</f>
        <v>2013</v>
      </c>
      <c r="AB634" s="452">
        <f t="shared" ref="AB634" si="957">AA634+1</f>
        <v>2014</v>
      </c>
      <c r="AC634" s="452">
        <f t="shared" ref="AC634" si="958">AB634+1</f>
        <v>2015</v>
      </c>
      <c r="AD634" s="452">
        <f t="shared" ref="AD634" si="959">AC634+1</f>
        <v>2016</v>
      </c>
      <c r="AE634" s="452">
        <f t="shared" ref="AE634" si="960">AD634+1</f>
        <v>2017</v>
      </c>
      <c r="AF634" s="452">
        <f t="shared" ref="AF634" si="961">AE634+1</f>
        <v>2018</v>
      </c>
      <c r="AG634" s="452">
        <f t="shared" ref="AG634" si="962">AF634+1</f>
        <v>2019</v>
      </c>
      <c r="AH634" s="452">
        <f t="shared" ref="AH634" si="963">AG634+1</f>
        <v>2020</v>
      </c>
      <c r="AI634" s="452">
        <f t="shared" ref="AI634" si="964">AH634+1</f>
        <v>2021</v>
      </c>
      <c r="AJ634" s="452">
        <f>AI634+1</f>
        <v>2022</v>
      </c>
      <c r="AK634" s="452">
        <f>AJ634+1</f>
        <v>2023</v>
      </c>
    </row>
    <row r="635" spans="1:37" s="1" customFormat="1" ht="12.75">
      <c r="A635" s="16"/>
      <c r="B635" s="482" t="s">
        <v>435</v>
      </c>
      <c r="C635" s="483"/>
      <c r="D635" s="484"/>
      <c r="E635" s="484"/>
      <c r="F635" s="484"/>
      <c r="G635" s="484"/>
      <c r="H635" s="484"/>
      <c r="I635" s="484"/>
      <c r="J635" s="484"/>
      <c r="K635" s="484"/>
      <c r="L635" s="484"/>
      <c r="M635" s="484"/>
      <c r="N635" s="484"/>
      <c r="O635" s="484"/>
      <c r="P635" s="484"/>
      <c r="Q635" s="484"/>
      <c r="R635" s="484"/>
      <c r="S635" s="484"/>
      <c r="T635" s="484"/>
      <c r="U635" s="484"/>
      <c r="V635" s="484"/>
      <c r="W635" s="484"/>
      <c r="X635" s="484"/>
      <c r="Y635" s="484"/>
      <c r="Z635" s="484"/>
      <c r="AA635" s="484"/>
      <c r="AB635" s="484"/>
      <c r="AC635" s="484"/>
      <c r="AD635" s="484"/>
      <c r="AE635" s="484"/>
      <c r="AF635" s="485"/>
      <c r="AG635" s="485"/>
      <c r="AH635" s="484"/>
      <c r="AI635" s="484"/>
      <c r="AJ635" s="484"/>
      <c r="AK635" s="484"/>
    </row>
    <row r="636" spans="1:37" s="1" customFormat="1" ht="12.75">
      <c r="A636" s="16"/>
      <c r="B636" s="473" t="s">
        <v>528</v>
      </c>
      <c r="C636" s="472" t="s">
        <v>157</v>
      </c>
      <c r="D636" s="474" t="s">
        <v>532</v>
      </c>
      <c r="E636" s="474" t="s">
        <v>532</v>
      </c>
      <c r="F636" s="474" t="s">
        <v>532</v>
      </c>
      <c r="G636" s="474" t="s">
        <v>532</v>
      </c>
      <c r="H636" s="474" t="s">
        <v>532</v>
      </c>
      <c r="I636" s="474" t="s">
        <v>532</v>
      </c>
      <c r="J636" s="474" t="s">
        <v>532</v>
      </c>
      <c r="K636" s="474" t="s">
        <v>532</v>
      </c>
      <c r="L636" s="474" t="s">
        <v>532</v>
      </c>
      <c r="M636" s="474" t="s">
        <v>532</v>
      </c>
      <c r="N636" s="474" t="s">
        <v>532</v>
      </c>
      <c r="O636" s="474" t="s">
        <v>532</v>
      </c>
      <c r="P636" s="474" t="s">
        <v>532</v>
      </c>
      <c r="Q636" s="474" t="s">
        <v>532</v>
      </c>
      <c r="R636" s="474" t="s">
        <v>532</v>
      </c>
      <c r="S636" s="474" t="s">
        <v>532</v>
      </c>
      <c r="T636" s="474" t="s">
        <v>532</v>
      </c>
      <c r="U636" s="474" t="s">
        <v>532</v>
      </c>
      <c r="V636" s="474" t="s">
        <v>532</v>
      </c>
      <c r="W636" s="474" t="s">
        <v>532</v>
      </c>
      <c r="X636" s="474" t="s">
        <v>532</v>
      </c>
      <c r="Y636" s="474" t="s">
        <v>532</v>
      </c>
      <c r="Z636" s="474" t="s">
        <v>532</v>
      </c>
      <c r="AA636" s="474" t="s">
        <v>532</v>
      </c>
      <c r="AB636" s="474" t="s">
        <v>532</v>
      </c>
      <c r="AC636" s="474" t="s">
        <v>532</v>
      </c>
      <c r="AD636" s="474" t="s">
        <v>532</v>
      </c>
      <c r="AE636" s="474" t="s">
        <v>532</v>
      </c>
      <c r="AF636" s="474" t="s">
        <v>532</v>
      </c>
      <c r="AG636" s="474" t="s">
        <v>532</v>
      </c>
      <c r="AH636" s="474" t="s">
        <v>532</v>
      </c>
      <c r="AI636" s="474">
        <v>-7.2239999999999993</v>
      </c>
      <c r="AJ636" s="474">
        <v>-13.0578</v>
      </c>
      <c r="AK636" s="474">
        <v>-17.177999999999997</v>
      </c>
    </row>
    <row r="637" spans="1:37" s="1" customFormat="1" ht="12.75">
      <c r="A637" s="16"/>
      <c r="B637" s="466" t="s">
        <v>529</v>
      </c>
      <c r="C637" s="467" t="s">
        <v>157</v>
      </c>
      <c r="D637" s="468" t="s">
        <v>532</v>
      </c>
      <c r="E637" s="468" t="s">
        <v>532</v>
      </c>
      <c r="F637" s="468" t="s">
        <v>532</v>
      </c>
      <c r="G637" s="468" t="s">
        <v>532</v>
      </c>
      <c r="H637" s="468" t="s">
        <v>532</v>
      </c>
      <c r="I637" s="468" t="s">
        <v>532</v>
      </c>
      <c r="J637" s="468" t="s">
        <v>532</v>
      </c>
      <c r="K637" s="468" t="s">
        <v>532</v>
      </c>
      <c r="L637" s="468" t="s">
        <v>532</v>
      </c>
      <c r="M637" s="468" t="s">
        <v>532</v>
      </c>
      <c r="N637" s="468" t="s">
        <v>532</v>
      </c>
      <c r="O637" s="468" t="s">
        <v>532</v>
      </c>
      <c r="P637" s="468" t="s">
        <v>532</v>
      </c>
      <c r="Q637" s="468" t="s">
        <v>532</v>
      </c>
      <c r="R637" s="468" t="s">
        <v>532</v>
      </c>
      <c r="S637" s="468" t="s">
        <v>532</v>
      </c>
      <c r="T637" s="468" t="s">
        <v>532</v>
      </c>
      <c r="U637" s="468" t="s">
        <v>532</v>
      </c>
      <c r="V637" s="468" t="s">
        <v>532</v>
      </c>
      <c r="W637" s="468" t="s">
        <v>532</v>
      </c>
      <c r="X637" s="468" t="s">
        <v>532</v>
      </c>
      <c r="Y637" s="468" t="s">
        <v>532</v>
      </c>
      <c r="Z637" s="468" t="s">
        <v>532</v>
      </c>
      <c r="AA637" s="468" t="s">
        <v>532</v>
      </c>
      <c r="AB637" s="468" t="s">
        <v>532</v>
      </c>
      <c r="AC637" s="468" t="s">
        <v>532</v>
      </c>
      <c r="AD637" s="468" t="s">
        <v>532</v>
      </c>
      <c r="AE637" s="468" t="s">
        <v>532</v>
      </c>
      <c r="AF637" s="468" t="s">
        <v>532</v>
      </c>
      <c r="AG637" s="468" t="s">
        <v>532</v>
      </c>
      <c r="AH637" s="468" t="s">
        <v>532</v>
      </c>
      <c r="AI637" s="468">
        <v>-0.58799999999999997</v>
      </c>
      <c r="AJ637" s="528">
        <v>-0.15959999999999999</v>
      </c>
      <c r="AK637" s="468" t="s">
        <v>532</v>
      </c>
    </row>
    <row r="638" spans="1:37" s="1" customFormat="1" ht="12.75">
      <c r="A638" s="16"/>
      <c r="B638" s="469" t="s">
        <v>530</v>
      </c>
      <c r="C638" s="470" t="s">
        <v>157</v>
      </c>
      <c r="D638" s="471" t="s">
        <v>532</v>
      </c>
      <c r="E638" s="471" t="s">
        <v>532</v>
      </c>
      <c r="F638" s="471" t="s">
        <v>532</v>
      </c>
      <c r="G638" s="471" t="s">
        <v>532</v>
      </c>
      <c r="H638" s="471" t="s">
        <v>532</v>
      </c>
      <c r="I638" s="471" t="s">
        <v>532</v>
      </c>
      <c r="J638" s="471" t="s">
        <v>532</v>
      </c>
      <c r="K638" s="471" t="s">
        <v>532</v>
      </c>
      <c r="L638" s="471" t="s">
        <v>532</v>
      </c>
      <c r="M638" s="471" t="s">
        <v>532</v>
      </c>
      <c r="N638" s="471" t="s">
        <v>532</v>
      </c>
      <c r="O638" s="471" t="s">
        <v>532</v>
      </c>
      <c r="P638" s="471" t="s">
        <v>532</v>
      </c>
      <c r="Q638" s="471" t="s">
        <v>532</v>
      </c>
      <c r="R638" s="471" t="s">
        <v>532</v>
      </c>
      <c r="S638" s="471" t="s">
        <v>532</v>
      </c>
      <c r="T638" s="471" t="s">
        <v>532</v>
      </c>
      <c r="U638" s="471" t="s">
        <v>532</v>
      </c>
      <c r="V638" s="471" t="s">
        <v>532</v>
      </c>
      <c r="W638" s="471" t="s">
        <v>532</v>
      </c>
      <c r="X638" s="471" t="s">
        <v>532</v>
      </c>
      <c r="Y638" s="471" t="s">
        <v>532</v>
      </c>
      <c r="Z638" s="471" t="s">
        <v>532</v>
      </c>
      <c r="AA638" s="471" t="s">
        <v>532</v>
      </c>
      <c r="AB638" s="471" t="s">
        <v>532</v>
      </c>
      <c r="AC638" s="471" t="s">
        <v>532</v>
      </c>
      <c r="AD638" s="471" t="s">
        <v>532</v>
      </c>
      <c r="AE638" s="471" t="s">
        <v>532</v>
      </c>
      <c r="AF638" s="471" t="s">
        <v>532</v>
      </c>
      <c r="AG638" s="471" t="s">
        <v>532</v>
      </c>
      <c r="AH638" s="471" t="s">
        <v>532</v>
      </c>
      <c r="AI638" s="471" t="s">
        <v>532</v>
      </c>
      <c r="AJ638" s="479">
        <v>-4.2000000000000003E-2</v>
      </c>
      <c r="AK638" s="471" t="s">
        <v>532</v>
      </c>
    </row>
    <row r="639" spans="1:37" s="1" customFormat="1" ht="12.75">
      <c r="A639" s="16"/>
      <c r="B639" s="476" t="s">
        <v>436</v>
      </c>
      <c r="C639" s="475"/>
      <c r="D639" s="477"/>
      <c r="E639" s="477"/>
      <c r="F639" s="477"/>
      <c r="G639" s="477"/>
      <c r="H639" s="477"/>
      <c r="I639" s="477"/>
      <c r="J639" s="477"/>
      <c r="K639" s="477"/>
      <c r="L639" s="477"/>
      <c r="M639" s="477"/>
      <c r="N639" s="477"/>
      <c r="O639" s="477"/>
      <c r="P639" s="477"/>
      <c r="Q639" s="477"/>
      <c r="R639" s="477"/>
      <c r="S639" s="477"/>
      <c r="T639" s="477"/>
      <c r="U639" s="477"/>
      <c r="V639" s="477"/>
      <c r="W639" s="477"/>
      <c r="X639" s="477"/>
      <c r="Y639" s="477"/>
      <c r="Z639" s="477"/>
      <c r="AA639" s="477"/>
      <c r="AB639" s="477"/>
      <c r="AC639" s="477"/>
      <c r="AD639" s="477"/>
      <c r="AE639" s="477"/>
      <c r="AF639" s="477"/>
      <c r="AG639" s="477"/>
      <c r="AH639" s="477"/>
      <c r="AI639" s="477"/>
      <c r="AJ639" s="477"/>
      <c r="AK639" s="477"/>
    </row>
    <row r="640" spans="1:37" s="1" customFormat="1" ht="12.75">
      <c r="A640" s="16"/>
      <c r="B640" s="473" t="s">
        <v>433</v>
      </c>
      <c r="C640" s="472" t="s">
        <v>157</v>
      </c>
      <c r="D640" s="474" t="s">
        <v>532</v>
      </c>
      <c r="E640" s="474" t="s">
        <v>532</v>
      </c>
      <c r="F640" s="474" t="s">
        <v>532</v>
      </c>
      <c r="G640" s="474" t="s">
        <v>532</v>
      </c>
      <c r="H640" s="474" t="s">
        <v>532</v>
      </c>
      <c r="I640" s="474" t="s">
        <v>532</v>
      </c>
      <c r="J640" s="474" t="s">
        <v>532</v>
      </c>
      <c r="K640" s="474" t="s">
        <v>532</v>
      </c>
      <c r="L640" s="474" t="s">
        <v>532</v>
      </c>
      <c r="M640" s="474" t="s">
        <v>532</v>
      </c>
      <c r="N640" s="474" t="s">
        <v>532</v>
      </c>
      <c r="O640" s="474" t="s">
        <v>532</v>
      </c>
      <c r="P640" s="474" t="s">
        <v>532</v>
      </c>
      <c r="Q640" s="474" t="s">
        <v>532</v>
      </c>
      <c r="R640" s="474" t="s">
        <v>532</v>
      </c>
      <c r="S640" s="474" t="s">
        <v>532</v>
      </c>
      <c r="T640" s="474" t="s">
        <v>532</v>
      </c>
      <c r="U640" s="474" t="s">
        <v>532</v>
      </c>
      <c r="V640" s="474" t="s">
        <v>532</v>
      </c>
      <c r="W640" s="474" t="s">
        <v>532</v>
      </c>
      <c r="X640" s="474" t="s">
        <v>532</v>
      </c>
      <c r="Y640" s="474" t="s">
        <v>532</v>
      </c>
      <c r="Z640" s="474" t="s">
        <v>532</v>
      </c>
      <c r="AA640" s="474" t="s">
        <v>532</v>
      </c>
      <c r="AB640" s="474" t="s">
        <v>532</v>
      </c>
      <c r="AC640" s="474" t="s">
        <v>532</v>
      </c>
      <c r="AD640" s="474" t="s">
        <v>532</v>
      </c>
      <c r="AE640" s="474" t="s">
        <v>532</v>
      </c>
      <c r="AF640" s="474" t="s">
        <v>532</v>
      </c>
      <c r="AG640" s="474" t="s">
        <v>532</v>
      </c>
      <c r="AH640" s="474">
        <v>-12.936</v>
      </c>
      <c r="AI640" s="474">
        <v>-2.52</v>
      </c>
      <c r="AJ640" s="474" t="s">
        <v>532</v>
      </c>
      <c r="AK640" s="474" t="s">
        <v>532</v>
      </c>
    </row>
    <row r="641" spans="1:37" s="1" customFormat="1" ht="12.75">
      <c r="A641" s="16"/>
      <c r="B641" s="469" t="s">
        <v>434</v>
      </c>
      <c r="C641" s="470" t="s">
        <v>157</v>
      </c>
      <c r="D641" s="471" t="s">
        <v>532</v>
      </c>
      <c r="E641" s="471" t="s">
        <v>532</v>
      </c>
      <c r="F641" s="471" t="s">
        <v>532</v>
      </c>
      <c r="G641" s="471" t="s">
        <v>532</v>
      </c>
      <c r="H641" s="471" t="s">
        <v>532</v>
      </c>
      <c r="I641" s="471" t="s">
        <v>532</v>
      </c>
      <c r="J641" s="471" t="s">
        <v>532</v>
      </c>
      <c r="K641" s="471" t="s">
        <v>532</v>
      </c>
      <c r="L641" s="471" t="s">
        <v>532</v>
      </c>
      <c r="M641" s="471" t="s">
        <v>532</v>
      </c>
      <c r="N641" s="471" t="s">
        <v>532</v>
      </c>
      <c r="O641" s="471" t="s">
        <v>532</v>
      </c>
      <c r="P641" s="471" t="s">
        <v>532</v>
      </c>
      <c r="Q641" s="471" t="s">
        <v>532</v>
      </c>
      <c r="R641" s="471" t="s">
        <v>532</v>
      </c>
      <c r="S641" s="471" t="s">
        <v>532</v>
      </c>
      <c r="T641" s="471" t="s">
        <v>532</v>
      </c>
      <c r="U641" s="471" t="s">
        <v>532</v>
      </c>
      <c r="V641" s="471" t="s">
        <v>532</v>
      </c>
      <c r="W641" s="471" t="s">
        <v>532</v>
      </c>
      <c r="X641" s="471" t="s">
        <v>532</v>
      </c>
      <c r="Y641" s="471" t="s">
        <v>532</v>
      </c>
      <c r="Z641" s="471" t="s">
        <v>532</v>
      </c>
      <c r="AA641" s="471" t="s">
        <v>532</v>
      </c>
      <c r="AB641" s="471" t="s">
        <v>532</v>
      </c>
      <c r="AC641" s="471" t="s">
        <v>532</v>
      </c>
      <c r="AD641" s="471" t="s">
        <v>532</v>
      </c>
      <c r="AE641" s="471" t="s">
        <v>532</v>
      </c>
      <c r="AF641" s="471" t="s">
        <v>532</v>
      </c>
      <c r="AG641" s="471" t="s">
        <v>532</v>
      </c>
      <c r="AH641" s="479">
        <v>-8.3999999999999995E-3</v>
      </c>
      <c r="AI641" s="478">
        <v>-0.11760000000000001</v>
      </c>
      <c r="AJ641" s="479">
        <v>-1.6799999999999999E-2</v>
      </c>
      <c r="AK641" s="478">
        <v>-0.33600000000000002</v>
      </c>
    </row>
  </sheetData>
  <dataConsolidate/>
  <mergeCells count="13">
    <mergeCell ref="B502:B503"/>
    <mergeCell ref="B511:B512"/>
    <mergeCell ref="B160:B161"/>
    <mergeCell ref="B177:B178"/>
    <mergeCell ref="B469:B470"/>
    <mergeCell ref="B184:B185"/>
    <mergeCell ref="B336:B337"/>
    <mergeCell ref="B521:B522"/>
    <mergeCell ref="B571:B572"/>
    <mergeCell ref="B551:B552"/>
    <mergeCell ref="B561:B562"/>
    <mergeCell ref="B541:B542"/>
    <mergeCell ref="B531:B532"/>
  </mergeCells>
  <phoneticPr fontId="2"/>
  <pageMargins left="0.25" right="0.25" top="0.75" bottom="0.75" header="0.3" footer="0.3"/>
  <pageSetup paperSize="9" orientation="landscape" verticalDpi="200" r:id="rId1"/>
  <headerFooter alignWithMargins="0"/>
  <ignoredErrors>
    <ignoredError sqref="D20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Contents</vt:lpstr>
      <vt:lpstr>NID第4章_排出量</vt:lpstr>
      <vt:lpstr>NID第4章_排出量以外のデータ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2024-04-26T08:24:52Z</cp:lastPrinted>
  <dcterms:created xsi:type="dcterms:W3CDTF">1997-01-08T22:48:59Z</dcterms:created>
  <dcterms:modified xsi:type="dcterms:W3CDTF">2025-06-04T01:19:31Z</dcterms:modified>
  <cp:category/>
  <cp:contentStatus/>
</cp:coreProperties>
</file>